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CEB22F03-FA5D-49F9-B173-E7EF4F905F24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📊 Übersicht" sheetId="1" r:id="rId1"/>
    <sheet name="📋 AfA-Plan" sheetId="2" r:id="rId2"/>
    <sheet name="📁 Anlagenspiegel" sheetId="3" r:id="rId3"/>
    <sheet name="💰 GWG-Verzeichnis" sheetId="4" r:id="rId4"/>
    <sheet name="📖 AfA-Referenz" sheetId="5" r:id="rId5"/>
  </sheets>
  <definedNames>
    <definedName name="_xlnm.Print_Area" localSheetId="3">'💰 GWG-Verzeichnis'!$A$1:$J$24</definedName>
    <definedName name="_xlnm.Print_Area" localSheetId="2">'📁 Anlagenspiegel'!$A$1:$J$20</definedName>
    <definedName name="_xlnm.Print_Area" localSheetId="0">'📊 Übersicht'!$A$1:$J$32</definedName>
    <definedName name="_xlnm.Print_Area" localSheetId="1">'📋 AfA-Plan'!$A$1:$L$32</definedName>
    <definedName name="_xlnm.Print_Area" localSheetId="4">'📖 AfA-Referenz'!$A$1:$G$34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" i="4" l="1"/>
  <c r="E22" i="4"/>
  <c r="H13" i="4"/>
  <c r="F13" i="4"/>
  <c r="G13" i="4" s="1"/>
  <c r="H12" i="4"/>
  <c r="F12" i="4"/>
  <c r="F22" i="4" s="1"/>
  <c r="H11" i="4"/>
  <c r="F11" i="4"/>
  <c r="G11" i="4" s="1"/>
  <c r="H10" i="4"/>
  <c r="F10" i="4"/>
  <c r="G10" i="4" s="1"/>
  <c r="H9" i="4"/>
  <c r="F9" i="4"/>
  <c r="G9" i="4" s="1"/>
  <c r="H8" i="4"/>
  <c r="F8" i="4"/>
  <c r="G8" i="4" s="1"/>
  <c r="H7" i="4"/>
  <c r="F7" i="4"/>
  <c r="G7" i="4" s="1"/>
  <c r="H18" i="3"/>
  <c r="G18" i="3"/>
  <c r="E18" i="3"/>
  <c r="D18" i="3"/>
  <c r="C18" i="3"/>
  <c r="I17" i="3"/>
  <c r="F17" i="3"/>
  <c r="I16" i="3"/>
  <c r="F16" i="3"/>
  <c r="I14" i="3"/>
  <c r="F14" i="3"/>
  <c r="I13" i="3"/>
  <c r="F13" i="3"/>
  <c r="I12" i="3"/>
  <c r="F12" i="3"/>
  <c r="I11" i="3"/>
  <c r="F11" i="3"/>
  <c r="I9" i="3"/>
  <c r="F9" i="3"/>
  <c r="I8" i="3"/>
  <c r="I18" i="3" s="1"/>
  <c r="F8" i="3"/>
  <c r="F18" i="3" s="1"/>
  <c r="G29" i="2"/>
  <c r="F29" i="2"/>
  <c r="E29" i="2"/>
  <c r="F28" i="2"/>
  <c r="E28" i="2"/>
  <c r="G28" i="2" s="1"/>
  <c r="G27" i="2"/>
  <c r="F27" i="2"/>
  <c r="E27" i="2"/>
  <c r="G26" i="2"/>
  <c r="F26" i="2"/>
  <c r="E26" i="2"/>
  <c r="G25" i="2"/>
  <c r="F25" i="2"/>
  <c r="E25" i="2"/>
  <c r="G24" i="2"/>
  <c r="E24" i="2"/>
  <c r="G23" i="2"/>
  <c r="E23" i="2"/>
  <c r="G22" i="2"/>
  <c r="E22" i="2"/>
  <c r="G21" i="2"/>
  <c r="E21" i="2"/>
  <c r="G20" i="2"/>
  <c r="E20" i="2"/>
  <c r="G19" i="2"/>
  <c r="E19" i="2"/>
  <c r="G18" i="2"/>
  <c r="E18" i="2"/>
  <c r="G17" i="2"/>
  <c r="E17" i="2"/>
  <c r="G16" i="2"/>
  <c r="E16" i="2"/>
  <c r="H15" i="2"/>
  <c r="E15" i="2"/>
  <c r="G15" i="2" s="1"/>
  <c r="I15" i="2" s="1"/>
  <c r="D15" i="2"/>
  <c r="F15" i="2" s="1"/>
  <c r="I23" i="1"/>
  <c r="H23" i="1"/>
  <c r="E23" i="1"/>
  <c r="H7" i="1"/>
  <c r="F7" i="1"/>
  <c r="D7" i="1"/>
  <c r="B7" i="1"/>
  <c r="J15" i="2" l="1"/>
  <c r="K15" i="2"/>
  <c r="D16" i="2" s="1"/>
  <c r="G12" i="4"/>
  <c r="G22" i="4" s="1"/>
  <c r="F16" i="2" l="1"/>
  <c r="I16" i="2"/>
  <c r="K16" i="2" l="1"/>
  <c r="D17" i="2" s="1"/>
  <c r="J16" i="2"/>
  <c r="K17" i="2" l="1"/>
  <c r="D18" i="2" s="1"/>
  <c r="I17" i="2"/>
  <c r="F17" i="2"/>
  <c r="J17" i="2"/>
  <c r="F18" i="2" l="1"/>
  <c r="I18" i="2"/>
  <c r="J18" i="2" s="1"/>
  <c r="K18" i="2" l="1"/>
  <c r="D19" i="2" s="1"/>
  <c r="F19" i="2" l="1"/>
  <c r="I19" i="2"/>
  <c r="J19" i="2" l="1"/>
  <c r="K19" i="2"/>
  <c r="D20" i="2" s="1"/>
  <c r="I20" i="2" l="1"/>
  <c r="K20" i="2" s="1"/>
  <c r="D21" i="2" s="1"/>
  <c r="F20" i="2"/>
  <c r="J20" i="2"/>
  <c r="F21" i="2" l="1"/>
  <c r="I21" i="2"/>
  <c r="K21" i="2" s="1"/>
  <c r="D22" i="2" s="1"/>
  <c r="I22" i="2" l="1"/>
  <c r="F22" i="2"/>
  <c r="K22" i="2"/>
  <c r="D23" i="2" s="1"/>
  <c r="J21" i="2"/>
  <c r="J22" i="2" s="1"/>
  <c r="I23" i="2" l="1"/>
  <c r="J23" i="2" s="1"/>
  <c r="F23" i="2"/>
  <c r="K23" i="2" l="1"/>
  <c r="D24" i="2" s="1"/>
  <c r="I24" i="2" l="1"/>
  <c r="J24" i="2" s="1"/>
  <c r="F24" i="2"/>
  <c r="K24" i="2" l="1"/>
  <c r="D25" i="2" s="1"/>
  <c r="I25" i="2" l="1"/>
  <c r="J25" i="2" s="1"/>
  <c r="K25" i="2"/>
  <c r="D26" i="2" s="1"/>
  <c r="I26" i="2" l="1"/>
  <c r="K26" i="2" s="1"/>
  <c r="D27" i="2" s="1"/>
  <c r="J26" i="2"/>
  <c r="I27" i="2" l="1"/>
  <c r="K27" i="2" s="1"/>
  <c r="D28" i="2" s="1"/>
  <c r="J27" i="2"/>
  <c r="I28" i="2" l="1"/>
  <c r="K28" i="2" s="1"/>
  <c r="D29" i="2" s="1"/>
  <c r="J28" i="2"/>
  <c r="K29" i="2" l="1"/>
  <c r="I29" i="2"/>
  <c r="J29" i="2"/>
  <c r="I30" i="2" l="1"/>
  <c r="J30" i="2"/>
</calcChain>
</file>

<file path=xl/sharedStrings.xml><?xml version="1.0" encoding="utf-8"?>
<sst xmlns="http://schemas.openxmlformats.org/spreadsheetml/2006/main" count="233" uniqueCount="188">
  <si>
    <t>ABSCHREIBUNGSPLAN</t>
  </si>
  <si>
    <t>Übersicht &amp; Anlageverzeichnis  ·  Geschäftsjahr 2026</t>
  </si>
  <si>
    <t>Vorlage – bitte gelb markierte Felder ausfüllen</t>
  </si>
  <si>
    <t>Anschaffungskosten
(gesamt)</t>
  </si>
  <si>
    <t>Kumulierte AfA
bis 2026</t>
  </si>
  <si>
    <t>Restbuchwert
2026</t>
  </si>
  <si>
    <t>Ø Nutzungsdauer
(Jahre)</t>
  </si>
  <si>
    <t>Nr.</t>
  </si>
  <si>
    <t>Bezeichnung</t>
  </si>
  <si>
    <t>Kategorie</t>
  </si>
  <si>
    <t>AHK (netto)</t>
  </si>
  <si>
    <t>Anschaffung</t>
  </si>
  <si>
    <t>ND (J.)</t>
  </si>
  <si>
    <t>Restbuchwert</t>
  </si>
  <si>
    <t>Kum. AfA</t>
  </si>
  <si>
    <t>Methode</t>
  </si>
  <si>
    <t>Produktionsmaschine Typ A</t>
  </si>
  <si>
    <t>Maschinen &amp; Anlagen</t>
  </si>
  <si>
    <t>15.03.2022</t>
  </si>
  <si>
    <t>Linear</t>
  </si>
  <si>
    <t>Firmenwagen (PKW)</t>
  </si>
  <si>
    <t>Fahrzeuge</t>
  </si>
  <si>
    <t>01.07.2024</t>
  </si>
  <si>
    <t>IT-Server &amp; Netzwerk</t>
  </si>
  <si>
    <t>IT / EDV</t>
  </si>
  <si>
    <t>20.01.2025</t>
  </si>
  <si>
    <t>Büromöbel &amp; Einrichtung</t>
  </si>
  <si>
    <t>Betriebs­ausstattung</t>
  </si>
  <si>
    <t>05.09.2023</t>
  </si>
  <si>
    <t>Softwarelizenz ERP</t>
  </si>
  <si>
    <t>Immaterielle Güter</t>
  </si>
  <si>
    <t>01.01.2024</t>
  </si>
  <si>
    <t>Lagerregale Hochregal</t>
  </si>
  <si>
    <t>11.11.2022</t>
  </si>
  <si>
    <t>CNC-Fräse</t>
  </si>
  <si>
    <t>01.04.2026</t>
  </si>
  <si>
    <t>Degressiv</t>
  </si>
  <si>
    <t>Klimaanlage Halle</t>
  </si>
  <si>
    <t>Gebäudebestandteile</t>
  </si>
  <si>
    <t>30.06.2023</t>
  </si>
  <si>
    <t>SUMME</t>
  </si>
  <si>
    <t>LEGENDE</t>
  </si>
  <si>
    <t>Gelbe Felder</t>
  </si>
  <si>
    <t>→  Eingabefelder: bitte ausfüllen</t>
  </si>
  <si>
    <t>Grüne Schrift</t>
  </si>
  <si>
    <t>→  Restbuchwert vorhanden</t>
  </si>
  <si>
    <t>→  degressive AfA (max. 25 %, §7 Abs. 2 EStG)</t>
  </si>
  <si>
    <t>GWG</t>
  </si>
  <si>
    <t>→  Geringwertige Wirtschaftsgüter (≤ 800 € netto, Sofortabschr.)</t>
  </si>
  <si>
    <t>AfA-PLAN  ·  EINZELÜBERSICHT</t>
  </si>
  <si>
    <t>Jährliche Abschreibung, Restbuchwert &amp; kumul. AfA  ·  2026</t>
  </si>
  <si>
    <t>ANLAGENSTAMMDATEN  – EINGABE</t>
  </si>
  <si>
    <t>Bezeichnung:</t>
  </si>
  <si>
    <t>Anlagenklasse:</t>
  </si>
  <si>
    <t>Anschaffungskosten (netto):</t>
  </si>
  <si>
    <t>Kostenstelle / Projekt:</t>
  </si>
  <si>
    <t>Produktion</t>
  </si>
  <si>
    <t>Anschaffungsdatum:</t>
  </si>
  <si>
    <t>Anlage-Nr.:</t>
  </si>
  <si>
    <t>A-001</t>
  </si>
  <si>
    <t>Nutzungsdauer (Jahre):</t>
  </si>
  <si>
    <t>Degress. Satz (max 25%):</t>
  </si>
  <si>
    <t>AfA-Methode:</t>
  </si>
  <si>
    <t>Sonder-AfA Jahr 1:</t>
  </si>
  <si>
    <t>Restwert / Schrottwert:</t>
  </si>
  <si>
    <t>Notiz:</t>
  </si>
  <si>
    <t>inkl. Montage</t>
  </si>
  <si>
    <t>Jahr</t>
  </si>
  <si>
    <t>Geschäftsjahr</t>
  </si>
  <si>
    <t>Buchwert Anfang</t>
  </si>
  <si>
    <t>AfA-Betrag
(linear)</t>
  </si>
  <si>
    <t>AfA-Betrag
(degressiv)</t>
  </si>
  <si>
    <t>AfA-Betrag
(angewendet)</t>
  </si>
  <si>
    <t>Sonder-AfA</t>
  </si>
  <si>
    <t>AfA gesamt</t>
  </si>
  <si>
    <t>Buchwert Ende</t>
  </si>
  <si>
    <t>ANLAGENSPIEGEL  2026</t>
  </si>
  <si>
    <t>Entwicklung des Anlagevermögens  ·  01.01.2026 – 31.12.2026</t>
  </si>
  <si>
    <t>ANLAGENGLIEDERUNG  (§ 284 HGB)</t>
  </si>
  <si>
    <t>Anlagenklasse</t>
  </si>
  <si>
    <t>AHK
01.01.2026</t>
  </si>
  <si>
    <t>Zugänge
2026</t>
  </si>
  <si>
    <t>Abgänge
2026</t>
  </si>
  <si>
    <t>AHK
31.12.2026</t>
  </si>
  <si>
    <t>Kum. AfA
01.01.2026</t>
  </si>
  <si>
    <t>AfA
2026</t>
  </si>
  <si>
    <t>Kum. AfA
31.12.2026</t>
  </si>
  <si>
    <t>I. Immaterielle Vermögensgegenstände</t>
  </si>
  <si>
    <t xml:space="preserve">   Konzessionen, Lizenzen, Software</t>
  </si>
  <si>
    <t xml:space="preserve">   Geschäfts- oder Firmenwert</t>
  </si>
  <si>
    <t>II. Sachanlagen</t>
  </si>
  <si>
    <t xml:space="preserve">   Grundstücke &amp; Gebäude</t>
  </si>
  <si>
    <t xml:space="preserve">   Maschinen &amp; Anlagen</t>
  </si>
  <si>
    <t xml:space="preserve">   Fuhrpark / Fahrzeuge</t>
  </si>
  <si>
    <t xml:space="preserve">   Betriebs- &amp; Geschäftsausstattung</t>
  </si>
  <si>
    <t>III. Finanzanlagen</t>
  </si>
  <si>
    <t xml:space="preserve">   Beteiligungen</t>
  </si>
  <si>
    <t xml:space="preserve">   Wertpapiere des AV</t>
  </si>
  <si>
    <t>SUMME ANLAGEVERMÖGEN</t>
  </si>
  <si>
    <t>GWG-VERZEICHNIS  ·  2026</t>
  </si>
  <si>
    <t>Geringwertige Wirtschaftsgüter  ·  Sofortabschreibung bis 800 € netto  (§ 6 Abs. 2 EStG)</t>
  </si>
  <si>
    <t>Hinweis: GWG bis 250 € netto = keine Aufzeichnungspflicht  ·  250–800 € = Sofortabschreibung mit Nachweis</t>
  </si>
  <si>
    <t>Anschaffungs-
datum</t>
  </si>
  <si>
    <t>AHK
netto (€)</t>
  </si>
  <si>
    <t>Ust.
19%</t>
  </si>
  <si>
    <t>AHK
brutto (€)</t>
  </si>
  <si>
    <t>Abschr.
100% in 2026</t>
  </si>
  <si>
    <t>Buchungs-
beleg</t>
  </si>
  <si>
    <t>Bürostuhl ergonomisch</t>
  </si>
  <si>
    <t>08.01.2026</t>
  </si>
  <si>
    <t>RE-2026-100</t>
  </si>
  <si>
    <t>Drucker Tinte A4</t>
  </si>
  <si>
    <t>15.02.2026</t>
  </si>
  <si>
    <t>RE-2026-101</t>
  </si>
  <si>
    <t>Werkzeugset Elektro</t>
  </si>
  <si>
    <t>01.03.2026</t>
  </si>
  <si>
    <t>RE-2026-102</t>
  </si>
  <si>
    <t>Headset / Videokonferenz</t>
  </si>
  <si>
    <t>20.03.2026</t>
  </si>
  <si>
    <t>RE-2026-103</t>
  </si>
  <si>
    <t>Externes Festplattenlaufwerk</t>
  </si>
  <si>
    <t>05.04.2026</t>
  </si>
  <si>
    <t>RE-2026-104</t>
  </si>
  <si>
    <t>Kaffeemaschine Mitarbeiterküche</t>
  </si>
  <si>
    <t>10.05.2026</t>
  </si>
  <si>
    <t>RE-2026-105</t>
  </si>
  <si>
    <t>Stehpult-Aufsatz</t>
  </si>
  <si>
    <t>03.06.2026</t>
  </si>
  <si>
    <t>RE-2026-106</t>
  </si>
  <si>
    <t>SUMME GWG 2026</t>
  </si>
  <si>
    <t>AfA-REFERENZTABELLE</t>
  </si>
  <si>
    <t>Übliche Nutzungsdauern gem. amtl. AfA-Tabellen  ·  Stand 2026</t>
  </si>
  <si>
    <t>⚠ Richtwerte – im Einzelfall mit Steuerberater abstimmen (§ 7 EStG).</t>
  </si>
  <si>
    <t>NUTZUNGSDAUER-ÜBERSICHT</t>
  </si>
  <si>
    <t>Wirtschaftsgut</t>
  </si>
  <si>
    <t>ND (Jahre)</t>
  </si>
  <si>
    <t>Linear AfA (%)</t>
  </si>
  <si>
    <t>Degr. möglich</t>
  </si>
  <si>
    <t>Hinweise</t>
  </si>
  <si>
    <t>IT &amp; EDV</t>
  </si>
  <si>
    <t>PC, Notebook, Tablet</t>
  </si>
  <si>
    <t>33,33 %</t>
  </si>
  <si>
    <t>Ja</t>
  </si>
  <si>
    <t>§ 6 Abs. 2: GWG bis 800 € netto</t>
  </si>
  <si>
    <t>Smartphones</t>
  </si>
  <si>
    <t>Auch Sofortabschr. möglich</t>
  </si>
  <si>
    <t>Server, NAS</t>
  </si>
  <si>
    <t>Netzwerkinfrastruktur: 5–7 J.</t>
  </si>
  <si>
    <t>Software (Standardlizenz)</t>
  </si>
  <si>
    <t>20,00 %</t>
  </si>
  <si>
    <t>Nein</t>
  </si>
  <si>
    <t>Individuelle SW: 3–5 J.</t>
  </si>
  <si>
    <t>Drucker, Scanner</t>
  </si>
  <si>
    <t>PKW / Firmenwagen</t>
  </si>
  <si>
    <t>16,67 %</t>
  </si>
  <si>
    <t>Degressiv max. 25 %</t>
  </si>
  <si>
    <t>Transporter, LKW</t>
  </si>
  <si>
    <t>11,11 %</t>
  </si>
  <si>
    <t>Elektrofahrzeuge</t>
  </si>
  <si>
    <t>Ggf. Sonder-AfA prüfen</t>
  </si>
  <si>
    <t>Produktionsmaschinen</t>
  </si>
  <si>
    <t>10,00 %</t>
  </si>
  <si>
    <t>Branchen-abhängig: 8–15 J.</t>
  </si>
  <si>
    <t>CNC-Bearbeitungsmaschinen</t>
  </si>
  <si>
    <t xml:space="preserve"> 8,33 %</t>
  </si>
  <si>
    <t>Gabelstapler</t>
  </si>
  <si>
    <t>12,50 %</t>
  </si>
  <si>
    <t>Büroausstattung</t>
  </si>
  <si>
    <t>Büromöbel</t>
  </si>
  <si>
    <t xml:space="preserve"> 7,69 %</t>
  </si>
  <si>
    <t>Stühle, Schreibtische</t>
  </si>
  <si>
    <t>Telefonanlage</t>
  </si>
  <si>
    <t>Klimaanlage (mobil)</t>
  </si>
  <si>
    <t>Gebäude &amp; Immobilien</t>
  </si>
  <si>
    <t>Gewerbliche Gebäude</t>
  </si>
  <si>
    <t xml:space="preserve"> 3,00 %</t>
  </si>
  <si>
    <t>§ 7 Abs. 4 EStG</t>
  </si>
  <si>
    <t>Wohngebäude (ab 2023)</t>
  </si>
  <si>
    <t>§ 7 Abs. 4 Nr. 2a EStG</t>
  </si>
  <si>
    <t>Einbauten / Ladenausbau</t>
  </si>
  <si>
    <t>Mietereinbauten</t>
  </si>
  <si>
    <t>Sonstiges</t>
  </si>
  <si>
    <t>Patente, Lizenzen (erworben)</t>
  </si>
  <si>
    <t>Immat. WG – nicht degressiv</t>
  </si>
  <si>
    <t>Geringwertige WG (GWG)</t>
  </si>
  <si>
    <t>100,00 %</t>
  </si>
  <si>
    <t>Entf.</t>
  </si>
  <si>
    <t>Nettowert ≤ 800 € → Sofortabschr.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</si>
</sst>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"/>
    <numFmt numFmtId="165" formatCode="0.0&quot; Jahre&quot;"/>
  </numFmts>
  <fonts count="29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1"/>
      <color rgb="FFFFFFFF"/>
      <name val="Calibri"/>
      <charset val="1"/>
    </font>
    <font>
      <sz val="9"/>
      <color rgb="FF7B3F00"/>
      <name val="Calibri"/>
      <charset val="1"/>
    </font>
    <font>
      <b/>
      <sz val="9"/>
      <color rgb="FFFFFFFF"/>
      <name val="Calibri"/>
      <charset val="1"/>
    </font>
    <font>
      <b/>
      <sz val="16"/>
      <color rgb="FF2E7D6B"/>
      <name val="Calibri"/>
      <charset val="1"/>
    </font>
    <font>
      <b/>
      <sz val="10"/>
      <color rgb="FF1A2B40"/>
      <name val="Calibri"/>
      <charset val="1"/>
    </font>
    <font>
      <sz val="10"/>
      <color rgb="FF1A2B40"/>
      <name val="Calibri"/>
      <charset val="1"/>
    </font>
    <font>
      <sz val="10"/>
      <color rgb="FF555555"/>
      <name val="Calibri"/>
      <charset val="1"/>
    </font>
    <font>
      <sz val="10"/>
      <color rgb="FF1B7A4E"/>
      <name val="Calibri"/>
      <charset val="1"/>
    </font>
    <font>
      <sz val="10"/>
      <color rgb="FF2E7D6B"/>
      <name val="Calibri"/>
      <charset val="1"/>
    </font>
    <font>
      <sz val="10"/>
      <color rgb="FFE8A838"/>
      <name val="Calibri"/>
      <charset val="1"/>
    </font>
    <font>
      <sz val="10"/>
      <color rgb="FF7B3F00"/>
      <name val="Calibri"/>
      <charset val="1"/>
    </font>
    <font>
      <b/>
      <sz val="10"/>
      <color rgb="FFFFFFFF"/>
      <name val="Calibri"/>
      <charset val="1"/>
    </font>
    <font>
      <b/>
      <sz val="18"/>
      <color rgb="FFFFFFFF"/>
      <name val="Calibri"/>
      <charset val="1"/>
    </font>
    <font>
      <sz val="10"/>
      <color rgb="FFFFFFFF"/>
      <name val="Calibri"/>
      <charset val="1"/>
    </font>
    <font>
      <b/>
      <sz val="9"/>
      <color rgb="FF1A2B40"/>
      <name val="Calibri"/>
      <charset val="1"/>
    </font>
    <font>
      <b/>
      <sz val="10"/>
      <color rgb="FF7B3F00"/>
      <name val="Calibri"/>
      <charset val="1"/>
    </font>
    <font>
      <b/>
      <sz val="8"/>
      <color rgb="FFFFFFFF"/>
      <name val="Calibri"/>
      <charset val="1"/>
    </font>
    <font>
      <sz val="10"/>
      <color rgb="FF888888"/>
      <name val="Calibri"/>
      <charset val="1"/>
    </font>
    <font>
      <b/>
      <sz val="10"/>
      <color rgb="FF2E7D6B"/>
      <name val="Calibri"/>
      <charset val="1"/>
    </font>
    <font>
      <sz val="10"/>
      <color rgb="FFAAAAAA"/>
      <name val="Calibri"/>
      <charset val="1"/>
    </font>
    <font>
      <b/>
      <sz val="10"/>
      <color rgb="FFE8A838"/>
      <name val="Calibri"/>
      <charset val="1"/>
    </font>
    <font>
      <sz val="9"/>
      <color rgb="FF1A2B40"/>
      <name val="Calibri"/>
      <charset val="1"/>
    </font>
    <font>
      <sz val="8"/>
      <color rgb="FF7B3F00"/>
      <name val="Calibri"/>
      <charset val="1"/>
    </font>
    <font>
      <b/>
      <sz val="10"/>
      <color rgb="FF888888"/>
      <name val="Calibri"/>
      <charset val="1"/>
    </font>
    <font>
      <b/>
      <sz val="10"/>
      <color rgb="FF1B7A4E"/>
      <name val="Calibri"/>
      <charset val="1"/>
    </font>
    <font>
      <sz val="8"/>
      <color rgb="FF666666"/>
      <name val="Calibri"/>
      <charset val="1"/>
    </font>
    <font>
      <b/>
      <sz val="10"/>
      <color rgb="FFC0392B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A2B40"/>
        <bgColor rgb="FF003366"/>
      </patternFill>
    </fill>
    <fill>
      <patternFill patternType="solid">
        <fgColor rgb="FF2E7D6B"/>
        <bgColor rgb="FF1B7A4E"/>
      </patternFill>
    </fill>
    <fill>
      <patternFill patternType="solid">
        <fgColor rgb="FFFFF8E8"/>
        <bgColor rgb="FFFFFFFF"/>
      </patternFill>
    </fill>
    <fill>
      <patternFill patternType="solid">
        <fgColor rgb="FFF0F4F3"/>
        <bgColor rgb="FFE8F0EE"/>
      </patternFill>
    </fill>
    <fill>
      <patternFill patternType="solid">
        <fgColor rgb="FFFFFFFF"/>
        <bgColor rgb="FFFFF8E8"/>
      </patternFill>
    </fill>
    <fill>
      <patternFill patternType="solid">
        <fgColor rgb="FFE8A838"/>
        <bgColor rgb="FFFFCC00"/>
      </patternFill>
    </fill>
    <fill>
      <patternFill patternType="solid">
        <fgColor rgb="FFE8F0EE"/>
        <bgColor rgb="FFF0F4F3"/>
      </patternFill>
    </fill>
  </fills>
  <borders count="4">
    <border>
      <left/>
      <right/>
      <top/>
      <bottom/>
      <diagonal/>
    </border>
    <border>
      <left/>
      <right/>
      <top/>
      <bottom style="thin">
        <color rgb="FFD0DDD9"/>
      </bottom>
      <diagonal/>
    </border>
    <border>
      <left/>
      <right/>
      <top/>
      <bottom style="thin">
        <color rgb="FFD4C090"/>
      </bottom>
      <diagonal/>
    </border>
    <border>
      <left style="thin">
        <color rgb="FFD4C090"/>
      </left>
      <right style="thin">
        <color rgb="FFD4C090"/>
      </right>
      <top style="thin">
        <color rgb="FFD4C090"/>
      </top>
      <bottom style="thin">
        <color rgb="FFD4C09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7" fillId="4" borderId="3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right" vertical="center"/>
    </xf>
    <xf numFmtId="165" fontId="5" fillId="5" borderId="0" xfId="0" applyNumberFormat="1" applyFont="1" applyFill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4" borderId="2" xfId="0" applyFont="1" applyFill="1" applyBorder="1"/>
    <xf numFmtId="164" fontId="13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6" fillId="5" borderId="0" xfId="0" applyFont="1" applyFill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20" fillId="5" borderId="1" xfId="0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164" fontId="21" fillId="6" borderId="1" xfId="0" applyNumberFormat="1" applyFont="1" applyFill="1" applyBorder="1" applyAlignment="1">
      <alignment horizontal="center" vertical="center"/>
    </xf>
    <xf numFmtId="164" fontId="20" fillId="6" borderId="1" xfId="0" applyNumberFormat="1" applyFont="1" applyFill="1" applyBorder="1" applyAlignment="1">
      <alignment horizontal="center" vertical="center"/>
    </xf>
    <xf numFmtId="164" fontId="21" fillId="5" borderId="1" xfId="0" applyNumberFormat="1" applyFont="1" applyFill="1" applyBorder="1" applyAlignment="1">
      <alignment horizontal="center" vertical="center"/>
    </xf>
    <xf numFmtId="0" fontId="0" fillId="2" borderId="0" xfId="0" applyFill="1"/>
    <xf numFmtId="164" fontId="13" fillId="2" borderId="0" xfId="0" applyNumberFormat="1" applyFont="1" applyFill="1" applyAlignment="1">
      <alignment horizontal="center" vertical="center"/>
    </xf>
    <xf numFmtId="164" fontId="22" fillId="2" borderId="0" xfId="0" applyNumberFormat="1" applyFont="1" applyFill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164" fontId="12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164" fontId="26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164" fontId="26" fillId="6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/>
    <xf numFmtId="0" fontId="9" fillId="6" borderId="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left" vertical="center"/>
    </xf>
    <xf numFmtId="0" fontId="28" fillId="5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164" fontId="17" fillId="4" borderId="3" xfId="0" applyNumberFormat="1" applyFont="1" applyFill="1" applyBorder="1" applyAlignment="1">
      <alignment horizontal="center" vertical="center"/>
    </xf>
    <xf numFmtId="1" fontId="17" fillId="4" borderId="3" xfId="0" applyNumberFormat="1" applyFont="1" applyFill="1" applyBorder="1" applyAlignment="1">
      <alignment horizontal="center" vertical="center"/>
    </xf>
    <xf numFmtId="10" fontId="17" fillId="4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6" fillId="8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A4E"/>
      <rgbColor rgb="FFD4C090"/>
      <rgbColor rgb="FF888888"/>
      <rgbColor rgb="FF9999FF"/>
      <rgbColor rgb="FFC0392B"/>
      <rgbColor rgb="FFFFF8E8"/>
      <rgbColor rgb="FFE8F0EE"/>
      <rgbColor rgb="FF660066"/>
      <rgbColor rgb="FFFF8080"/>
      <rgbColor rgb="FF0066CC"/>
      <rgbColor rgb="FFD0DD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4F3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838"/>
      <rgbColor rgb="FFFF6600"/>
      <rgbColor rgb="FF666666"/>
      <rgbColor rgb="FFAAAAAA"/>
      <rgbColor rgb="FF003366"/>
      <rgbColor rgb="FF2E7D6B"/>
      <rgbColor rgb="FF003300"/>
      <rgbColor rgb="FF333300"/>
      <rgbColor rgb="FF7B3F00"/>
      <rgbColor rgb="FF993366"/>
      <rgbColor rgb="FF555555"/>
      <rgbColor rgb="FF1A2B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showGridLines="0" tabSelected="1" zoomScaleNormal="100" workbookViewId="0">
      <pane xSplit="1" topLeftCell="B1" activePane="topRight" state="frozen"/>
      <selection pane="topRight" activeCell="N10" sqref="N10"/>
    </sheetView>
  </sheetViews>
  <sheetFormatPr baseColWidth="10" defaultColWidth="8.7109375" defaultRowHeight="15" x14ac:dyDescent="0.25"/>
  <cols>
    <col min="1" max="1" width="1" customWidth="1"/>
    <col min="2" max="2" width="11.28515625" bestFit="1" customWidth="1"/>
    <col min="3" max="3" width="23" bestFit="1" customWidth="1"/>
    <col min="4" max="4" width="18.28515625" bestFit="1" customWidth="1"/>
    <col min="5" max="5" width="9.42578125" bestFit="1" customWidth="1"/>
    <col min="6" max="6" width="9.85546875" bestFit="1" customWidth="1"/>
    <col min="7" max="7" width="5.85546875" bestFit="1" customWidth="1"/>
    <col min="8" max="8" width="10.7109375" bestFit="1" customWidth="1"/>
    <col min="9" max="9" width="7.85546875" bestFit="1" customWidth="1"/>
    <col min="10" max="10" width="8.5703125" bestFit="1" customWidth="1"/>
  </cols>
  <sheetData>
    <row r="1" spans="2:10" ht="7.5" customHeight="1" x14ac:dyDescent="0.25"/>
    <row r="2" spans="2:10" ht="42" customHeight="1" x14ac:dyDescent="0.25">
      <c r="B2" s="14" t="s">
        <v>0</v>
      </c>
      <c r="C2" s="14"/>
      <c r="D2" s="14"/>
      <c r="E2" s="14"/>
      <c r="F2" s="14"/>
      <c r="G2" s="14"/>
      <c r="H2" s="14"/>
    </row>
    <row r="3" spans="2:10" ht="19.5" customHeight="1" x14ac:dyDescent="0.25">
      <c r="B3" s="13" t="s">
        <v>1</v>
      </c>
      <c r="C3" s="13"/>
      <c r="D3" s="13"/>
      <c r="E3" s="13"/>
      <c r="F3" s="13"/>
      <c r="G3" s="13"/>
      <c r="H3" s="13"/>
    </row>
    <row r="4" spans="2:10" ht="15.75" customHeight="1" x14ac:dyDescent="0.25">
      <c r="B4" s="12" t="s">
        <v>2</v>
      </c>
      <c r="C4" s="12"/>
      <c r="D4" s="12"/>
      <c r="E4" s="12"/>
      <c r="F4" s="12"/>
      <c r="G4" s="12"/>
      <c r="H4" s="12"/>
    </row>
    <row r="6" spans="2:10" ht="24.75" customHeight="1" x14ac:dyDescent="0.25">
      <c r="B6" s="11" t="s">
        <v>3</v>
      </c>
      <c r="C6" s="11"/>
      <c r="D6" s="10" t="s">
        <v>4</v>
      </c>
      <c r="E6" s="10"/>
      <c r="F6" s="11" t="s">
        <v>5</v>
      </c>
      <c r="G6" s="11"/>
      <c r="H6" s="10" t="s">
        <v>6</v>
      </c>
      <c r="I6" s="10"/>
    </row>
    <row r="7" spans="2:10" ht="36" customHeight="1" x14ac:dyDescent="0.25">
      <c r="B7" s="9">
        <f>SUM(D13:D22)</f>
        <v>0</v>
      </c>
      <c r="C7" s="9"/>
      <c r="D7" s="9">
        <f>SUM(H13:H22)</f>
        <v>152183.33333333326</v>
      </c>
      <c r="E7" s="9"/>
      <c r="F7" s="9">
        <f>SUM(G13:G22)</f>
        <v>72</v>
      </c>
      <c r="G7" s="9"/>
      <c r="H7" s="8">
        <f>IFERROR(AVERAGE(F13:F22),0)</f>
        <v>0</v>
      </c>
      <c r="I7" s="8"/>
    </row>
    <row r="8" spans="2:10" ht="24" customHeight="1" x14ac:dyDescent="0.25"/>
    <row r="9" spans="2:10" ht="7.5" customHeight="1" x14ac:dyDescent="0.25"/>
    <row r="11" spans="2:10" ht="6" customHeight="1" x14ac:dyDescent="0.25"/>
    <row r="12" spans="2:10" ht="31.5" customHeight="1" x14ac:dyDescent="0.25">
      <c r="B12" s="16" t="s">
        <v>7</v>
      </c>
      <c r="C12" s="16" t="s">
        <v>8</v>
      </c>
      <c r="D12" s="16" t="s">
        <v>9</v>
      </c>
      <c r="E12" s="16" t="s">
        <v>10</v>
      </c>
      <c r="F12" s="16" t="s">
        <v>11</v>
      </c>
      <c r="G12" s="16" t="s">
        <v>12</v>
      </c>
      <c r="H12" s="16" t="s">
        <v>13</v>
      </c>
      <c r="I12" s="16" t="s">
        <v>14</v>
      </c>
      <c r="J12" s="16" t="s">
        <v>15</v>
      </c>
    </row>
    <row r="13" spans="2:10" ht="19.5" customHeight="1" x14ac:dyDescent="0.25">
      <c r="B13" s="17">
        <v>1</v>
      </c>
      <c r="C13" s="18" t="s">
        <v>16</v>
      </c>
      <c r="D13" s="19" t="s">
        <v>17</v>
      </c>
      <c r="E13" s="20">
        <v>48000</v>
      </c>
      <c r="F13" s="21" t="s">
        <v>18</v>
      </c>
      <c r="G13" s="21">
        <v>10</v>
      </c>
      <c r="H13" s="22">
        <v>24000</v>
      </c>
      <c r="I13" s="20">
        <v>24000</v>
      </c>
      <c r="J13" s="23" t="s">
        <v>19</v>
      </c>
    </row>
    <row r="14" spans="2:10" ht="19.5" customHeight="1" x14ac:dyDescent="0.25">
      <c r="B14" s="24">
        <v>2</v>
      </c>
      <c r="C14" s="25" t="s">
        <v>20</v>
      </c>
      <c r="D14" s="26" t="s">
        <v>21</v>
      </c>
      <c r="E14" s="27">
        <v>32500</v>
      </c>
      <c r="F14" s="28" t="s">
        <v>22</v>
      </c>
      <c r="G14" s="28">
        <v>6</v>
      </c>
      <c r="H14" s="29">
        <v>16250</v>
      </c>
      <c r="I14" s="27">
        <v>16250</v>
      </c>
      <c r="J14" s="30" t="s">
        <v>19</v>
      </c>
    </row>
    <row r="15" spans="2:10" ht="19.5" customHeight="1" x14ac:dyDescent="0.25">
      <c r="B15" s="17">
        <v>3</v>
      </c>
      <c r="C15" s="18" t="s">
        <v>23</v>
      </c>
      <c r="D15" s="19" t="s">
        <v>24</v>
      </c>
      <c r="E15" s="20">
        <v>8900</v>
      </c>
      <c r="F15" s="21" t="s">
        <v>25</v>
      </c>
      <c r="G15" s="21">
        <v>3</v>
      </c>
      <c r="H15" s="22">
        <v>2966.6666666666702</v>
      </c>
      <c r="I15" s="20">
        <v>5933.3333333333303</v>
      </c>
      <c r="J15" s="23" t="s">
        <v>19</v>
      </c>
    </row>
    <row r="16" spans="2:10" ht="19.5" customHeight="1" x14ac:dyDescent="0.25">
      <c r="B16" s="24">
        <v>4</v>
      </c>
      <c r="C16" s="25" t="s">
        <v>26</v>
      </c>
      <c r="D16" s="26" t="s">
        <v>27</v>
      </c>
      <c r="E16" s="27">
        <v>5200</v>
      </c>
      <c r="F16" s="28" t="s">
        <v>28</v>
      </c>
      <c r="G16" s="28">
        <v>13</v>
      </c>
      <c r="H16" s="29">
        <v>3600</v>
      </c>
      <c r="I16" s="27">
        <v>1600</v>
      </c>
      <c r="J16" s="30" t="s">
        <v>19</v>
      </c>
    </row>
    <row r="17" spans="2:10" ht="19.5" customHeight="1" x14ac:dyDescent="0.25">
      <c r="B17" s="17">
        <v>5</v>
      </c>
      <c r="C17" s="18" t="s">
        <v>29</v>
      </c>
      <c r="D17" s="19" t="s">
        <v>30</v>
      </c>
      <c r="E17" s="20">
        <v>12000</v>
      </c>
      <c r="F17" s="21" t="s">
        <v>31</v>
      </c>
      <c r="G17" s="21">
        <v>5</v>
      </c>
      <c r="H17" s="22">
        <v>4800</v>
      </c>
      <c r="I17" s="20">
        <v>7200</v>
      </c>
      <c r="J17" s="23" t="s">
        <v>19</v>
      </c>
    </row>
    <row r="18" spans="2:10" ht="19.5" customHeight="1" x14ac:dyDescent="0.25">
      <c r="B18" s="24">
        <v>6</v>
      </c>
      <c r="C18" s="25" t="s">
        <v>32</v>
      </c>
      <c r="D18" s="26" t="s">
        <v>27</v>
      </c>
      <c r="E18" s="27">
        <v>7600</v>
      </c>
      <c r="F18" s="28" t="s">
        <v>33</v>
      </c>
      <c r="G18" s="28">
        <v>8</v>
      </c>
      <c r="H18" s="29">
        <v>2850</v>
      </c>
      <c r="I18" s="27">
        <v>4750</v>
      </c>
      <c r="J18" s="30" t="s">
        <v>19</v>
      </c>
    </row>
    <row r="19" spans="2:10" ht="19.5" customHeight="1" x14ac:dyDescent="0.25">
      <c r="B19" s="17">
        <v>7</v>
      </c>
      <c r="C19" s="18" t="s">
        <v>34</v>
      </c>
      <c r="D19" s="19" t="s">
        <v>17</v>
      </c>
      <c r="E19" s="20">
        <v>95000</v>
      </c>
      <c r="F19" s="21" t="s">
        <v>35</v>
      </c>
      <c r="G19" s="21">
        <v>12</v>
      </c>
      <c r="H19" s="22">
        <v>87083.333333333299</v>
      </c>
      <c r="I19" s="20">
        <v>7916.6666666666697</v>
      </c>
      <c r="J19" s="31" t="s">
        <v>36</v>
      </c>
    </row>
    <row r="20" spans="2:10" ht="19.5" customHeight="1" x14ac:dyDescent="0.25">
      <c r="B20" s="24">
        <v>8</v>
      </c>
      <c r="C20" s="25" t="s">
        <v>37</v>
      </c>
      <c r="D20" s="26" t="s">
        <v>38</v>
      </c>
      <c r="E20" s="27">
        <v>14500</v>
      </c>
      <c r="F20" s="28" t="s">
        <v>39</v>
      </c>
      <c r="G20" s="28">
        <v>15</v>
      </c>
      <c r="H20" s="29">
        <v>10633.333333333299</v>
      </c>
      <c r="I20" s="27">
        <v>3866.6666666666702</v>
      </c>
      <c r="J20" s="30" t="s">
        <v>19</v>
      </c>
    </row>
    <row r="21" spans="2:10" ht="19.5" customHeight="1" x14ac:dyDescent="0.25">
      <c r="B21" s="32"/>
      <c r="C21" s="32"/>
      <c r="D21" s="32"/>
      <c r="E21" s="32"/>
      <c r="F21" s="32"/>
      <c r="G21" s="32"/>
      <c r="H21" s="32"/>
      <c r="I21" s="32"/>
      <c r="J21" s="32"/>
    </row>
    <row r="22" spans="2:10" ht="19.5" customHeight="1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2:10" ht="21.75" customHeight="1" x14ac:dyDescent="0.25">
      <c r="B23" s="7" t="s">
        <v>40</v>
      </c>
      <c r="C23" s="7"/>
      <c r="D23" s="7"/>
      <c r="E23" s="33">
        <f>SUM(E13:E22)</f>
        <v>223700</v>
      </c>
      <c r="F23" s="34"/>
      <c r="G23" s="34"/>
      <c r="H23" s="33">
        <f>SUM(H13:H22)</f>
        <v>152183.33333333326</v>
      </c>
      <c r="I23" s="33">
        <f>SUM(I13:I22)</f>
        <v>71516.666666666672</v>
      </c>
      <c r="J23" s="34"/>
    </row>
    <row r="25" spans="2:10" ht="13.5" customHeight="1" x14ac:dyDescent="0.25">
      <c r="B25" s="6" t="s">
        <v>41</v>
      </c>
      <c r="C25" s="6"/>
      <c r="D25" s="6"/>
      <c r="E25" s="6"/>
    </row>
    <row r="26" spans="2:10" ht="15" customHeight="1" x14ac:dyDescent="0.25">
      <c r="B26" s="35" t="s">
        <v>42</v>
      </c>
      <c r="C26" s="5" t="s">
        <v>43</v>
      </c>
      <c r="D26" s="5"/>
      <c r="E26" s="5"/>
    </row>
    <row r="27" spans="2:10" ht="15" customHeight="1" x14ac:dyDescent="0.25">
      <c r="B27" s="35" t="s">
        <v>44</v>
      </c>
      <c r="C27" s="5" t="s">
        <v>45</v>
      </c>
      <c r="D27" s="5"/>
      <c r="E27" s="5"/>
    </row>
    <row r="28" spans="2:10" ht="15" customHeight="1" x14ac:dyDescent="0.25">
      <c r="B28" s="35" t="s">
        <v>36</v>
      </c>
      <c r="C28" s="5" t="s">
        <v>46</v>
      </c>
      <c r="D28" s="5"/>
      <c r="E28" s="5"/>
    </row>
    <row r="29" spans="2:10" ht="15" customHeight="1" x14ac:dyDescent="0.25">
      <c r="B29" s="35" t="s">
        <v>47</v>
      </c>
      <c r="C29" s="5" t="s">
        <v>48</v>
      </c>
      <c r="D29" s="5"/>
      <c r="E29" s="5"/>
    </row>
  </sheetData>
  <mergeCells count="17">
    <mergeCell ref="B25:E25"/>
    <mergeCell ref="C26:E26"/>
    <mergeCell ref="C27:E27"/>
    <mergeCell ref="C28:E28"/>
    <mergeCell ref="C29:E29"/>
    <mergeCell ref="B7:C7"/>
    <mergeCell ref="D7:E7"/>
    <mergeCell ref="F7:G7"/>
    <mergeCell ref="H7:I7"/>
    <mergeCell ref="B23:D23"/>
    <mergeCell ref="B2:H2"/>
    <mergeCell ref="B3:H3"/>
    <mergeCell ref="B4:H4"/>
    <mergeCell ref="B6:C6"/>
    <mergeCell ref="D6:E6"/>
    <mergeCell ref="F6:G6"/>
    <mergeCell ref="H6:I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1" customWidth="1"/>
    <col min="2" max="2" width="6" customWidth="1"/>
    <col min="3" max="3" width="30" customWidth="1"/>
    <col min="4" max="5" width="14" customWidth="1"/>
    <col min="6" max="7" width="12" customWidth="1"/>
    <col min="8" max="11" width="14" customWidth="1"/>
    <col min="12" max="12" width="2" customWidth="1"/>
  </cols>
  <sheetData>
    <row r="1" spans="2:11" ht="7.5" customHeight="1" x14ac:dyDescent="0.25"/>
    <row r="2" spans="2:11" ht="37.5" customHeight="1" x14ac:dyDescent="0.25">
      <c r="B2" s="4" t="s">
        <v>49</v>
      </c>
      <c r="C2" s="4"/>
      <c r="D2" s="4"/>
      <c r="E2" s="4"/>
      <c r="F2" s="4"/>
      <c r="G2" s="4"/>
      <c r="H2" s="4"/>
      <c r="I2" s="4"/>
      <c r="J2" s="4"/>
      <c r="K2" s="4"/>
    </row>
    <row r="3" spans="2:11" ht="18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</row>
    <row r="5" spans="2:11" ht="9.75" customHeight="1" x14ac:dyDescent="0.25">
      <c r="B5" s="2" t="s">
        <v>51</v>
      </c>
      <c r="C5" s="2"/>
      <c r="D5" s="2"/>
      <c r="E5" s="2"/>
      <c r="F5" s="2"/>
      <c r="G5" s="2"/>
      <c r="H5" s="2"/>
      <c r="I5" s="2"/>
      <c r="J5" s="2"/>
    </row>
    <row r="6" spans="2:11" ht="19.5" customHeight="1" x14ac:dyDescent="0.25">
      <c r="B6" s="36" t="s">
        <v>52</v>
      </c>
      <c r="C6" s="1" t="s">
        <v>16</v>
      </c>
      <c r="D6" s="1"/>
      <c r="E6" s="1"/>
      <c r="F6" s="36" t="s">
        <v>53</v>
      </c>
      <c r="G6" s="1" t="s">
        <v>17</v>
      </c>
      <c r="H6" s="1"/>
      <c r="I6" s="1"/>
      <c r="J6" s="1"/>
    </row>
    <row r="7" spans="2:11" ht="19.5" customHeight="1" x14ac:dyDescent="0.25">
      <c r="B7" s="36" t="s">
        <v>54</v>
      </c>
      <c r="C7" s="69">
        <v>48000</v>
      </c>
      <c r="D7" s="69"/>
      <c r="E7" s="69"/>
      <c r="F7" s="36" t="s">
        <v>55</v>
      </c>
      <c r="G7" s="1" t="s">
        <v>56</v>
      </c>
      <c r="H7" s="1"/>
      <c r="I7" s="1"/>
      <c r="J7" s="1"/>
    </row>
    <row r="8" spans="2:11" ht="19.5" customHeight="1" x14ac:dyDescent="0.25">
      <c r="B8" s="36" t="s">
        <v>57</v>
      </c>
      <c r="C8" s="1" t="s">
        <v>18</v>
      </c>
      <c r="D8" s="1"/>
      <c r="E8" s="1"/>
      <c r="F8" s="36" t="s">
        <v>58</v>
      </c>
      <c r="G8" s="1" t="s">
        <v>59</v>
      </c>
      <c r="H8" s="1"/>
      <c r="I8" s="1"/>
      <c r="J8" s="1"/>
    </row>
    <row r="9" spans="2:11" ht="19.5" customHeight="1" x14ac:dyDescent="0.25">
      <c r="B9" s="36" t="s">
        <v>60</v>
      </c>
      <c r="C9" s="70">
        <v>10</v>
      </c>
      <c r="D9" s="70"/>
      <c r="E9" s="70"/>
      <c r="F9" s="36" t="s">
        <v>61</v>
      </c>
      <c r="G9" s="71">
        <v>0.25</v>
      </c>
      <c r="H9" s="71"/>
      <c r="I9" s="71"/>
      <c r="J9" s="71"/>
    </row>
    <row r="10" spans="2:11" ht="19.5" customHeight="1" x14ac:dyDescent="0.25">
      <c r="B10" s="36" t="s">
        <v>62</v>
      </c>
      <c r="C10" s="1" t="s">
        <v>19</v>
      </c>
      <c r="D10" s="1"/>
      <c r="E10" s="1"/>
      <c r="F10" s="36" t="s">
        <v>63</v>
      </c>
      <c r="G10" s="71">
        <v>0</v>
      </c>
      <c r="H10" s="71"/>
      <c r="I10" s="71"/>
      <c r="J10" s="71"/>
    </row>
    <row r="11" spans="2:11" ht="19.5" customHeight="1" x14ac:dyDescent="0.25">
      <c r="B11" s="36" t="s">
        <v>64</v>
      </c>
      <c r="C11" s="69">
        <v>0</v>
      </c>
      <c r="D11" s="69"/>
      <c r="E11" s="69"/>
      <c r="F11" s="36" t="s">
        <v>65</v>
      </c>
      <c r="G11" s="1" t="s">
        <v>66</v>
      </c>
      <c r="H11" s="1"/>
      <c r="I11" s="1"/>
      <c r="J11" s="1"/>
    </row>
    <row r="12" spans="2:11" ht="18" customHeight="1" x14ac:dyDescent="0.25"/>
    <row r="13" spans="2:11" ht="9.75" customHeight="1" x14ac:dyDescent="0.25">
      <c r="B13" s="72" t="s">
        <v>0</v>
      </c>
      <c r="C13" s="72"/>
      <c r="D13" s="72"/>
      <c r="E13" s="72"/>
      <c r="F13" s="72"/>
      <c r="G13" s="72"/>
      <c r="H13" s="72"/>
      <c r="I13" s="72"/>
      <c r="J13" s="72"/>
      <c r="K13" s="72"/>
    </row>
    <row r="14" spans="2:11" ht="36" customHeight="1" x14ac:dyDescent="0.25">
      <c r="B14" s="38" t="s">
        <v>67</v>
      </c>
      <c r="C14" s="38" t="s">
        <v>68</v>
      </c>
      <c r="D14" s="38" t="s">
        <v>69</v>
      </c>
      <c r="E14" s="38" t="s">
        <v>70</v>
      </c>
      <c r="F14" s="38" t="s">
        <v>71</v>
      </c>
      <c r="G14" s="38" t="s">
        <v>72</v>
      </c>
      <c r="H14" s="38" t="s">
        <v>73</v>
      </c>
      <c r="I14" s="38" t="s">
        <v>74</v>
      </c>
      <c r="J14" s="38" t="s">
        <v>14</v>
      </c>
      <c r="K14" s="38" t="s">
        <v>75</v>
      </c>
    </row>
    <row r="15" spans="2:11" ht="18.75" customHeight="1" x14ac:dyDescent="0.25">
      <c r="B15" s="39">
        <v>1</v>
      </c>
      <c r="C15" s="17">
        <v>2022</v>
      </c>
      <c r="D15" s="20">
        <f>IF($C$9&gt;0,$C$7,0)</f>
        <v>48000</v>
      </c>
      <c r="E15" s="20">
        <f t="shared" ref="E15:E29" si="0">IF(B15&lt;=$C$9,ROUND(($C$7-$C$11)/$C$9,2),0)</f>
        <v>4800</v>
      </c>
      <c r="F15" s="20">
        <f t="shared" ref="F15:F29" si="1">IF(B15&lt;=$C$9,ROUND(D15*$G$9,2),0)</f>
        <v>12000</v>
      </c>
      <c r="G15" s="40">
        <f t="shared" ref="G15:G29" si="2">IF(C$10="Degressiv",IF(E15&gt;F15,E15,F15),E15)</f>
        <v>4800</v>
      </c>
      <c r="H15" s="20">
        <f>ROUND($C$7*$G$10,2)</f>
        <v>0</v>
      </c>
      <c r="I15" s="40">
        <f t="shared" ref="I15:I29" si="3">IF(D15&gt;0,MIN(G15+H15,D15),0)</f>
        <v>4800</v>
      </c>
      <c r="J15" s="20">
        <f>I15</f>
        <v>4800</v>
      </c>
      <c r="K15" s="41">
        <f t="shared" ref="K15:K29" si="4">IF(D15-I15&lt;0,0,D15-I15)</f>
        <v>43200</v>
      </c>
    </row>
    <row r="16" spans="2:11" ht="18.75" customHeight="1" x14ac:dyDescent="0.25">
      <c r="B16" s="42">
        <v>2</v>
      </c>
      <c r="C16" s="24">
        <v>2023</v>
      </c>
      <c r="D16" s="27">
        <f t="shared" ref="D16:D29" si="5">K15</f>
        <v>43200</v>
      </c>
      <c r="E16" s="27">
        <f t="shared" si="0"/>
        <v>4800</v>
      </c>
      <c r="F16" s="27">
        <f t="shared" si="1"/>
        <v>10800</v>
      </c>
      <c r="G16" s="43">
        <f t="shared" si="2"/>
        <v>4800</v>
      </c>
      <c r="H16" s="44">
        <v>0</v>
      </c>
      <c r="I16" s="43">
        <f t="shared" si="3"/>
        <v>4800</v>
      </c>
      <c r="J16" s="27">
        <f t="shared" ref="J16:J29" si="6">J15+I16</f>
        <v>9600</v>
      </c>
      <c r="K16" s="45">
        <f t="shared" si="4"/>
        <v>38400</v>
      </c>
    </row>
    <row r="17" spans="2:11" ht="18.75" customHeight="1" x14ac:dyDescent="0.25">
      <c r="B17" s="39">
        <v>3</v>
      </c>
      <c r="C17" s="17">
        <v>2024</v>
      </c>
      <c r="D17" s="20">
        <f t="shared" si="5"/>
        <v>38400</v>
      </c>
      <c r="E17" s="20">
        <f t="shared" si="0"/>
        <v>4800</v>
      </c>
      <c r="F17" s="20">
        <f t="shared" si="1"/>
        <v>9600</v>
      </c>
      <c r="G17" s="40">
        <f t="shared" si="2"/>
        <v>4800</v>
      </c>
      <c r="H17" s="46">
        <v>0</v>
      </c>
      <c r="I17" s="40">
        <f t="shared" si="3"/>
        <v>4800</v>
      </c>
      <c r="J17" s="20">
        <f t="shared" si="6"/>
        <v>14400</v>
      </c>
      <c r="K17" s="41">
        <f t="shared" si="4"/>
        <v>33600</v>
      </c>
    </row>
    <row r="18" spans="2:11" ht="18.75" customHeight="1" x14ac:dyDescent="0.25">
      <c r="B18" s="42">
        <v>4</v>
      </c>
      <c r="C18" s="24">
        <v>2025</v>
      </c>
      <c r="D18" s="27">
        <f t="shared" si="5"/>
        <v>33600</v>
      </c>
      <c r="E18" s="27">
        <f t="shared" si="0"/>
        <v>4800</v>
      </c>
      <c r="F18" s="27">
        <f t="shared" si="1"/>
        <v>8400</v>
      </c>
      <c r="G18" s="43">
        <f t="shared" si="2"/>
        <v>4800</v>
      </c>
      <c r="H18" s="44">
        <v>0</v>
      </c>
      <c r="I18" s="43">
        <f t="shared" si="3"/>
        <v>4800</v>
      </c>
      <c r="J18" s="27">
        <f t="shared" si="6"/>
        <v>19200</v>
      </c>
      <c r="K18" s="45">
        <f t="shared" si="4"/>
        <v>28800</v>
      </c>
    </row>
    <row r="19" spans="2:11" ht="18.75" customHeight="1" x14ac:dyDescent="0.25">
      <c r="B19" s="39">
        <v>5</v>
      </c>
      <c r="C19" s="17">
        <v>2026</v>
      </c>
      <c r="D19" s="20">
        <f t="shared" si="5"/>
        <v>28800</v>
      </c>
      <c r="E19" s="20">
        <f t="shared" si="0"/>
        <v>4800</v>
      </c>
      <c r="F19" s="20">
        <f t="shared" si="1"/>
        <v>7200</v>
      </c>
      <c r="G19" s="40">
        <f t="shared" si="2"/>
        <v>4800</v>
      </c>
      <c r="H19" s="46">
        <v>0</v>
      </c>
      <c r="I19" s="40">
        <f t="shared" si="3"/>
        <v>4800</v>
      </c>
      <c r="J19" s="20">
        <f t="shared" si="6"/>
        <v>24000</v>
      </c>
      <c r="K19" s="41">
        <f t="shared" si="4"/>
        <v>24000</v>
      </c>
    </row>
    <row r="20" spans="2:11" ht="18.75" customHeight="1" x14ac:dyDescent="0.25">
      <c r="B20" s="42">
        <v>6</v>
      </c>
      <c r="C20" s="24">
        <v>2027</v>
      </c>
      <c r="D20" s="27">
        <f t="shared" si="5"/>
        <v>24000</v>
      </c>
      <c r="E20" s="27">
        <f t="shared" si="0"/>
        <v>4800</v>
      </c>
      <c r="F20" s="27">
        <f t="shared" si="1"/>
        <v>6000</v>
      </c>
      <c r="G20" s="43">
        <f t="shared" si="2"/>
        <v>4800</v>
      </c>
      <c r="H20" s="44">
        <v>0</v>
      </c>
      <c r="I20" s="43">
        <f t="shared" si="3"/>
        <v>4800</v>
      </c>
      <c r="J20" s="27">
        <f t="shared" si="6"/>
        <v>28800</v>
      </c>
      <c r="K20" s="45">
        <f t="shared" si="4"/>
        <v>19200</v>
      </c>
    </row>
    <row r="21" spans="2:11" ht="18.75" customHeight="1" x14ac:dyDescent="0.25">
      <c r="B21" s="39">
        <v>7</v>
      </c>
      <c r="C21" s="17">
        <v>2028</v>
      </c>
      <c r="D21" s="20">
        <f t="shared" si="5"/>
        <v>19200</v>
      </c>
      <c r="E21" s="20">
        <f t="shared" si="0"/>
        <v>4800</v>
      </c>
      <c r="F21" s="20">
        <f t="shared" si="1"/>
        <v>4800</v>
      </c>
      <c r="G21" s="40">
        <f t="shared" si="2"/>
        <v>4800</v>
      </c>
      <c r="H21" s="46">
        <v>0</v>
      </c>
      <c r="I21" s="40">
        <f t="shared" si="3"/>
        <v>4800</v>
      </c>
      <c r="J21" s="20">
        <f t="shared" si="6"/>
        <v>33600</v>
      </c>
      <c r="K21" s="41">
        <f t="shared" si="4"/>
        <v>14400</v>
      </c>
    </row>
    <row r="22" spans="2:11" ht="18.75" customHeight="1" x14ac:dyDescent="0.25">
      <c r="B22" s="42">
        <v>8</v>
      </c>
      <c r="C22" s="24">
        <v>2029</v>
      </c>
      <c r="D22" s="27">
        <f t="shared" si="5"/>
        <v>14400</v>
      </c>
      <c r="E22" s="27">
        <f t="shared" si="0"/>
        <v>4800</v>
      </c>
      <c r="F22" s="27">
        <f t="shared" si="1"/>
        <v>3600</v>
      </c>
      <c r="G22" s="43">
        <f t="shared" si="2"/>
        <v>4800</v>
      </c>
      <c r="H22" s="44">
        <v>0</v>
      </c>
      <c r="I22" s="43">
        <f t="shared" si="3"/>
        <v>4800</v>
      </c>
      <c r="J22" s="27">
        <f t="shared" si="6"/>
        <v>38400</v>
      </c>
      <c r="K22" s="45">
        <f t="shared" si="4"/>
        <v>9600</v>
      </c>
    </row>
    <row r="23" spans="2:11" ht="18.75" customHeight="1" x14ac:dyDescent="0.25">
      <c r="B23" s="39">
        <v>9</v>
      </c>
      <c r="C23" s="17">
        <v>2030</v>
      </c>
      <c r="D23" s="20">
        <f t="shared" si="5"/>
        <v>9600</v>
      </c>
      <c r="E23" s="20">
        <f t="shared" si="0"/>
        <v>4800</v>
      </c>
      <c r="F23" s="20">
        <f t="shared" si="1"/>
        <v>2400</v>
      </c>
      <c r="G23" s="40">
        <f t="shared" si="2"/>
        <v>4800</v>
      </c>
      <c r="H23" s="46">
        <v>0</v>
      </c>
      <c r="I23" s="40">
        <f t="shared" si="3"/>
        <v>4800</v>
      </c>
      <c r="J23" s="20">
        <f t="shared" si="6"/>
        <v>43200</v>
      </c>
      <c r="K23" s="41">
        <f t="shared" si="4"/>
        <v>4800</v>
      </c>
    </row>
    <row r="24" spans="2:11" ht="18.75" customHeight="1" x14ac:dyDescent="0.25">
      <c r="B24" s="42">
        <v>10</v>
      </c>
      <c r="C24" s="24">
        <v>2031</v>
      </c>
      <c r="D24" s="27">
        <f t="shared" si="5"/>
        <v>4800</v>
      </c>
      <c r="E24" s="27">
        <f t="shared" si="0"/>
        <v>4800</v>
      </c>
      <c r="F24" s="27">
        <f t="shared" si="1"/>
        <v>1200</v>
      </c>
      <c r="G24" s="43">
        <f t="shared" si="2"/>
        <v>4800</v>
      </c>
      <c r="H24" s="44">
        <v>0</v>
      </c>
      <c r="I24" s="43">
        <f t="shared" si="3"/>
        <v>4800</v>
      </c>
      <c r="J24" s="27">
        <f t="shared" si="6"/>
        <v>48000</v>
      </c>
      <c r="K24" s="45">
        <f t="shared" si="4"/>
        <v>0</v>
      </c>
    </row>
    <row r="25" spans="2:11" ht="18.75" customHeight="1" x14ac:dyDescent="0.25">
      <c r="B25" s="39">
        <v>11</v>
      </c>
      <c r="C25" s="17">
        <v>2032</v>
      </c>
      <c r="D25" s="20">
        <f t="shared" si="5"/>
        <v>0</v>
      </c>
      <c r="E25" s="20">
        <f t="shared" si="0"/>
        <v>0</v>
      </c>
      <c r="F25" s="20">
        <f t="shared" si="1"/>
        <v>0</v>
      </c>
      <c r="G25" s="40">
        <f t="shared" si="2"/>
        <v>0</v>
      </c>
      <c r="H25" s="46">
        <v>0</v>
      </c>
      <c r="I25" s="40">
        <f t="shared" si="3"/>
        <v>0</v>
      </c>
      <c r="J25" s="20">
        <f t="shared" si="6"/>
        <v>48000</v>
      </c>
      <c r="K25" s="41">
        <f t="shared" si="4"/>
        <v>0</v>
      </c>
    </row>
    <row r="26" spans="2:11" ht="18.75" customHeight="1" x14ac:dyDescent="0.25">
      <c r="B26" s="42">
        <v>12</v>
      </c>
      <c r="C26" s="24">
        <v>2033</v>
      </c>
      <c r="D26" s="27">
        <f t="shared" si="5"/>
        <v>0</v>
      </c>
      <c r="E26" s="27">
        <f t="shared" si="0"/>
        <v>0</v>
      </c>
      <c r="F26" s="27">
        <f t="shared" si="1"/>
        <v>0</v>
      </c>
      <c r="G26" s="43">
        <f t="shared" si="2"/>
        <v>0</v>
      </c>
      <c r="H26" s="44">
        <v>0</v>
      </c>
      <c r="I26" s="43">
        <f t="shared" si="3"/>
        <v>0</v>
      </c>
      <c r="J26" s="27">
        <f t="shared" si="6"/>
        <v>48000</v>
      </c>
      <c r="K26" s="45">
        <f t="shared" si="4"/>
        <v>0</v>
      </c>
    </row>
    <row r="27" spans="2:11" ht="18.75" customHeight="1" x14ac:dyDescent="0.25">
      <c r="B27" s="39">
        <v>13</v>
      </c>
      <c r="C27" s="17">
        <v>2034</v>
      </c>
      <c r="D27" s="20">
        <f t="shared" si="5"/>
        <v>0</v>
      </c>
      <c r="E27" s="20">
        <f t="shared" si="0"/>
        <v>0</v>
      </c>
      <c r="F27" s="20">
        <f t="shared" si="1"/>
        <v>0</v>
      </c>
      <c r="G27" s="40">
        <f t="shared" si="2"/>
        <v>0</v>
      </c>
      <c r="H27" s="46">
        <v>0</v>
      </c>
      <c r="I27" s="40">
        <f t="shared" si="3"/>
        <v>0</v>
      </c>
      <c r="J27" s="20">
        <f t="shared" si="6"/>
        <v>48000</v>
      </c>
      <c r="K27" s="41">
        <f t="shared" si="4"/>
        <v>0</v>
      </c>
    </row>
    <row r="28" spans="2:11" ht="18.75" customHeight="1" x14ac:dyDescent="0.25">
      <c r="B28" s="42">
        <v>14</v>
      </c>
      <c r="C28" s="24">
        <v>2035</v>
      </c>
      <c r="D28" s="27">
        <f t="shared" si="5"/>
        <v>0</v>
      </c>
      <c r="E28" s="27">
        <f t="shared" si="0"/>
        <v>0</v>
      </c>
      <c r="F28" s="27">
        <f t="shared" si="1"/>
        <v>0</v>
      </c>
      <c r="G28" s="43">
        <f t="shared" si="2"/>
        <v>0</v>
      </c>
      <c r="H28" s="44">
        <v>0</v>
      </c>
      <c r="I28" s="43">
        <f t="shared" si="3"/>
        <v>0</v>
      </c>
      <c r="J28" s="27">
        <f t="shared" si="6"/>
        <v>48000</v>
      </c>
      <c r="K28" s="45">
        <f t="shared" si="4"/>
        <v>0</v>
      </c>
    </row>
    <row r="29" spans="2:11" ht="18.75" customHeight="1" x14ac:dyDescent="0.25">
      <c r="B29" s="39">
        <v>15</v>
      </c>
      <c r="C29" s="17">
        <v>2036</v>
      </c>
      <c r="D29" s="20">
        <f t="shared" si="5"/>
        <v>0</v>
      </c>
      <c r="E29" s="20">
        <f t="shared" si="0"/>
        <v>0</v>
      </c>
      <c r="F29" s="20">
        <f t="shared" si="1"/>
        <v>0</v>
      </c>
      <c r="G29" s="40">
        <f t="shared" si="2"/>
        <v>0</v>
      </c>
      <c r="H29" s="46">
        <v>0</v>
      </c>
      <c r="I29" s="40">
        <f t="shared" si="3"/>
        <v>0</v>
      </c>
      <c r="J29" s="20">
        <f t="shared" si="6"/>
        <v>48000</v>
      </c>
      <c r="K29" s="41">
        <f t="shared" si="4"/>
        <v>0</v>
      </c>
    </row>
    <row r="30" spans="2:11" ht="21.75" customHeight="1" x14ac:dyDescent="0.25">
      <c r="B30" s="6" t="s">
        <v>40</v>
      </c>
      <c r="C30" s="6"/>
      <c r="D30" s="47"/>
      <c r="E30" s="47"/>
      <c r="F30" s="47"/>
      <c r="G30" s="47"/>
      <c r="H30" s="47"/>
      <c r="I30" s="48">
        <f>SUM(I15:I29)</f>
        <v>48000</v>
      </c>
      <c r="J30" s="49">
        <f>SUM(I15:I29)</f>
        <v>48000</v>
      </c>
      <c r="K30" s="47"/>
    </row>
  </sheetData>
  <mergeCells count="17">
    <mergeCell ref="B30:C30"/>
    <mergeCell ref="C10:E10"/>
    <mergeCell ref="G10:J10"/>
    <mergeCell ref="C11:E11"/>
    <mergeCell ref="G11:J11"/>
    <mergeCell ref="B13:K13"/>
    <mergeCell ref="C7:E7"/>
    <mergeCell ref="G7:J7"/>
    <mergeCell ref="C8:E8"/>
    <mergeCell ref="G8:J8"/>
    <mergeCell ref="C9:E9"/>
    <mergeCell ref="G9:J9"/>
    <mergeCell ref="B2:K2"/>
    <mergeCell ref="B3:K3"/>
    <mergeCell ref="B5:J5"/>
    <mergeCell ref="C6:E6"/>
    <mergeCell ref="G6:J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8"/>
  <sheetViews>
    <sheetView showGridLines="0" zoomScaleNormal="100" workbookViewId="0"/>
  </sheetViews>
  <sheetFormatPr baseColWidth="10" defaultColWidth="8.7109375" defaultRowHeight="15" x14ac:dyDescent="0.25"/>
  <cols>
    <col min="1" max="1" width="1" customWidth="1"/>
    <col min="2" max="2" width="32" customWidth="1"/>
    <col min="3" max="9" width="14" customWidth="1"/>
    <col min="10" max="10" width="2" customWidth="1"/>
  </cols>
  <sheetData>
    <row r="1" spans="2:9" ht="7.5" customHeight="1" x14ac:dyDescent="0.25"/>
    <row r="2" spans="2:9" ht="37.5" customHeight="1" x14ac:dyDescent="0.25">
      <c r="B2" s="4" t="s">
        <v>76</v>
      </c>
      <c r="C2" s="4"/>
      <c r="D2" s="4"/>
      <c r="E2" s="4"/>
      <c r="F2" s="4"/>
      <c r="G2" s="4"/>
      <c r="H2" s="4"/>
      <c r="I2" s="4"/>
    </row>
    <row r="3" spans="2:9" ht="18" customHeight="1" x14ac:dyDescent="0.25">
      <c r="B3" s="3" t="s">
        <v>77</v>
      </c>
      <c r="C3" s="3"/>
      <c r="D3" s="3"/>
      <c r="E3" s="3"/>
      <c r="F3" s="3"/>
      <c r="G3" s="3"/>
      <c r="H3" s="3"/>
      <c r="I3" s="3"/>
    </row>
    <row r="5" spans="2:9" ht="9.75" customHeight="1" x14ac:dyDescent="0.25">
      <c r="B5" s="72" t="s">
        <v>78</v>
      </c>
      <c r="C5" s="72"/>
      <c r="D5" s="72"/>
      <c r="E5" s="72"/>
      <c r="F5" s="72"/>
      <c r="G5" s="72"/>
      <c r="H5" s="72"/>
      <c r="I5" s="72"/>
    </row>
    <row r="6" spans="2:9" ht="36" customHeight="1" x14ac:dyDescent="0.25">
      <c r="B6" s="38" t="s">
        <v>79</v>
      </c>
      <c r="C6" s="38" t="s">
        <v>80</v>
      </c>
      <c r="D6" s="38" t="s">
        <v>81</v>
      </c>
      <c r="E6" s="38" t="s">
        <v>82</v>
      </c>
      <c r="F6" s="38" t="s">
        <v>83</v>
      </c>
      <c r="G6" s="38" t="s">
        <v>84</v>
      </c>
      <c r="H6" s="38" t="s">
        <v>85</v>
      </c>
      <c r="I6" s="38" t="s">
        <v>86</v>
      </c>
    </row>
    <row r="7" spans="2:9" ht="21.75" customHeight="1" x14ac:dyDescent="0.25">
      <c r="B7" s="73" t="s">
        <v>87</v>
      </c>
      <c r="C7" s="73"/>
      <c r="D7" s="73"/>
      <c r="E7" s="73"/>
      <c r="F7" s="73"/>
      <c r="G7" s="73"/>
      <c r="H7" s="73"/>
      <c r="I7" s="73"/>
    </row>
    <row r="8" spans="2:9" ht="19.5" customHeight="1" x14ac:dyDescent="0.25">
      <c r="B8" s="50" t="s">
        <v>88</v>
      </c>
      <c r="C8" s="27">
        <v>24000</v>
      </c>
      <c r="D8" s="51">
        <v>0</v>
      </c>
      <c r="E8" s="51">
        <v>0</v>
      </c>
      <c r="F8" s="52">
        <f>C8+D8-E8</f>
        <v>24000</v>
      </c>
      <c r="G8" s="27">
        <v>14400</v>
      </c>
      <c r="H8" s="51">
        <v>4800</v>
      </c>
      <c r="I8" s="53">
        <f>G8+H8</f>
        <v>19200</v>
      </c>
    </row>
    <row r="9" spans="2:9" ht="19.5" customHeight="1" x14ac:dyDescent="0.25">
      <c r="B9" s="50" t="s">
        <v>89</v>
      </c>
      <c r="C9" s="27">
        <v>0</v>
      </c>
      <c r="D9" s="51">
        <v>0</v>
      </c>
      <c r="E9" s="51">
        <v>0</v>
      </c>
      <c r="F9" s="52">
        <f>C9+D9-E9</f>
        <v>0</v>
      </c>
      <c r="G9" s="27">
        <v>0</v>
      </c>
      <c r="H9" s="51">
        <v>0</v>
      </c>
      <c r="I9" s="53">
        <f>G9+H9</f>
        <v>0</v>
      </c>
    </row>
    <row r="10" spans="2:9" ht="21.75" customHeight="1" x14ac:dyDescent="0.25">
      <c r="B10" s="73" t="s">
        <v>90</v>
      </c>
      <c r="C10" s="73"/>
      <c r="D10" s="73"/>
      <c r="E10" s="73"/>
      <c r="F10" s="73"/>
      <c r="G10" s="73"/>
      <c r="H10" s="73"/>
      <c r="I10" s="73"/>
    </row>
    <row r="11" spans="2:9" ht="19.5" customHeight="1" x14ac:dyDescent="0.25">
      <c r="B11" s="50" t="s">
        <v>91</v>
      </c>
      <c r="C11" s="27">
        <v>180000</v>
      </c>
      <c r="D11" s="51">
        <v>0</v>
      </c>
      <c r="E11" s="51">
        <v>0</v>
      </c>
      <c r="F11" s="52">
        <f>C11+D11-E11</f>
        <v>180000</v>
      </c>
      <c r="G11" s="27">
        <v>36000</v>
      </c>
      <c r="H11" s="51">
        <v>6000</v>
      </c>
      <c r="I11" s="53">
        <f>G11+H11</f>
        <v>42000</v>
      </c>
    </row>
    <row r="12" spans="2:9" ht="19.5" customHeight="1" x14ac:dyDescent="0.25">
      <c r="B12" s="50" t="s">
        <v>92</v>
      </c>
      <c r="C12" s="27">
        <v>143000</v>
      </c>
      <c r="D12" s="51">
        <v>95000</v>
      </c>
      <c r="E12" s="51">
        <v>0</v>
      </c>
      <c r="F12" s="52">
        <f>C12+D12-E12</f>
        <v>238000</v>
      </c>
      <c r="G12" s="27">
        <v>54600</v>
      </c>
      <c r="H12" s="51">
        <v>16700</v>
      </c>
      <c r="I12" s="53">
        <f>G12+H12</f>
        <v>71300</v>
      </c>
    </row>
    <row r="13" spans="2:9" ht="19.5" customHeight="1" x14ac:dyDescent="0.25">
      <c r="B13" s="50" t="s">
        <v>93</v>
      </c>
      <c r="C13" s="27">
        <v>32500</v>
      </c>
      <c r="D13" s="51">
        <v>0</v>
      </c>
      <c r="E13" s="51">
        <v>0</v>
      </c>
      <c r="F13" s="52">
        <f>C13+D13-E13</f>
        <v>32500</v>
      </c>
      <c r="G13" s="27">
        <v>5417</v>
      </c>
      <c r="H13" s="51">
        <v>5417</v>
      </c>
      <c r="I13" s="53">
        <f>G13+H13</f>
        <v>10834</v>
      </c>
    </row>
    <row r="14" spans="2:9" ht="19.5" customHeight="1" x14ac:dyDescent="0.25">
      <c r="B14" s="50" t="s">
        <v>94</v>
      </c>
      <c r="C14" s="27">
        <v>12800</v>
      </c>
      <c r="D14" s="51">
        <v>0</v>
      </c>
      <c r="E14" s="51">
        <v>0</v>
      </c>
      <c r="F14" s="52">
        <f>C14+D14-E14</f>
        <v>12800</v>
      </c>
      <c r="G14" s="27">
        <v>4923</v>
      </c>
      <c r="H14" s="51">
        <v>1169</v>
      </c>
      <c r="I14" s="53">
        <f>G14+H14</f>
        <v>6092</v>
      </c>
    </row>
    <row r="15" spans="2:9" ht="21.75" customHeight="1" x14ac:dyDescent="0.25">
      <c r="B15" s="73" t="s">
        <v>95</v>
      </c>
      <c r="C15" s="73"/>
      <c r="D15" s="73"/>
      <c r="E15" s="73"/>
      <c r="F15" s="73"/>
      <c r="G15" s="73"/>
      <c r="H15" s="73"/>
      <c r="I15" s="73"/>
    </row>
    <row r="16" spans="2:9" ht="19.5" customHeight="1" x14ac:dyDescent="0.25">
      <c r="B16" s="50" t="s">
        <v>96</v>
      </c>
      <c r="C16" s="27">
        <v>5000</v>
      </c>
      <c r="D16" s="51">
        <v>0</v>
      </c>
      <c r="E16" s="51">
        <v>0</v>
      </c>
      <c r="F16" s="52">
        <f>C16+D16-E16</f>
        <v>5000</v>
      </c>
      <c r="G16" s="27">
        <v>0</v>
      </c>
      <c r="H16" s="51">
        <v>0</v>
      </c>
      <c r="I16" s="53">
        <f>G16+H16</f>
        <v>0</v>
      </c>
    </row>
    <row r="17" spans="2:9" ht="19.5" customHeight="1" x14ac:dyDescent="0.25">
      <c r="B17" s="50" t="s">
        <v>97</v>
      </c>
      <c r="C17" s="27">
        <v>0</v>
      </c>
      <c r="D17" s="51">
        <v>0</v>
      </c>
      <c r="E17" s="51">
        <v>0</v>
      </c>
      <c r="F17" s="52">
        <f>C17+D17-E17</f>
        <v>0</v>
      </c>
      <c r="G17" s="27">
        <v>0</v>
      </c>
      <c r="H17" s="51">
        <v>0</v>
      </c>
      <c r="I17" s="53">
        <f>G17+H17</f>
        <v>0</v>
      </c>
    </row>
    <row r="18" spans="2:9" ht="21.75" customHeight="1" x14ac:dyDescent="0.25">
      <c r="B18" s="37" t="s">
        <v>98</v>
      </c>
      <c r="C18" s="48">
        <f t="shared" ref="C18:I18" si="0">SUM(C8:C17)</f>
        <v>397300</v>
      </c>
      <c r="D18" s="48">
        <f t="shared" si="0"/>
        <v>95000</v>
      </c>
      <c r="E18" s="48">
        <f t="shared" si="0"/>
        <v>0</v>
      </c>
      <c r="F18" s="48">
        <f t="shared" si="0"/>
        <v>492300</v>
      </c>
      <c r="G18" s="48">
        <f t="shared" si="0"/>
        <v>115340</v>
      </c>
      <c r="H18" s="48">
        <f t="shared" si="0"/>
        <v>34086</v>
      </c>
      <c r="I18" s="48">
        <f t="shared" si="0"/>
        <v>149426</v>
      </c>
    </row>
  </sheetData>
  <mergeCells count="6">
    <mergeCell ref="B15:I15"/>
    <mergeCell ref="B2:I2"/>
    <mergeCell ref="B3:I3"/>
    <mergeCell ref="B5:I5"/>
    <mergeCell ref="B7:I7"/>
    <mergeCell ref="B10:I1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2"/>
  <sheetViews>
    <sheetView showGridLines="0" zoomScaleNormal="100" workbookViewId="0"/>
  </sheetViews>
  <sheetFormatPr baseColWidth="10" defaultColWidth="8.7109375" defaultRowHeight="15" x14ac:dyDescent="0.25"/>
  <cols>
    <col min="1" max="1" width="1" customWidth="1"/>
    <col min="2" max="2" width="6" customWidth="1"/>
    <col min="3" max="3" width="28" customWidth="1"/>
    <col min="4" max="4" width="14" customWidth="1"/>
    <col min="5" max="6" width="12" customWidth="1"/>
    <col min="7" max="7" width="14" customWidth="1"/>
    <col min="8" max="8" width="16" customWidth="1"/>
    <col min="9" max="9" width="14" customWidth="1"/>
    <col min="10" max="10" width="2" customWidth="1"/>
  </cols>
  <sheetData>
    <row r="1" spans="2:9" ht="7.5" customHeight="1" x14ac:dyDescent="0.25"/>
    <row r="2" spans="2:9" ht="37.5" customHeight="1" x14ac:dyDescent="0.25">
      <c r="B2" s="4" t="s">
        <v>99</v>
      </c>
      <c r="C2" s="4"/>
      <c r="D2" s="4"/>
      <c r="E2" s="4"/>
      <c r="F2" s="4"/>
      <c r="G2" s="4"/>
      <c r="H2" s="4"/>
      <c r="I2" s="4"/>
    </row>
    <row r="3" spans="2:9" ht="18" customHeight="1" x14ac:dyDescent="0.25">
      <c r="B3" s="3" t="s">
        <v>100</v>
      </c>
      <c r="C3" s="3"/>
      <c r="D3" s="3"/>
      <c r="E3" s="3"/>
      <c r="F3" s="3"/>
      <c r="G3" s="3"/>
      <c r="H3" s="3"/>
      <c r="I3" s="3"/>
    </row>
    <row r="4" spans="2:9" ht="19.5" customHeight="1" x14ac:dyDescent="0.25">
      <c r="B4" s="74" t="s">
        <v>101</v>
      </c>
      <c r="C4" s="74"/>
      <c r="D4" s="74"/>
      <c r="E4" s="74"/>
      <c r="F4" s="74"/>
      <c r="G4" s="74"/>
      <c r="H4" s="74"/>
      <c r="I4" s="74"/>
    </row>
    <row r="6" spans="2:9" ht="31.5" customHeight="1" x14ac:dyDescent="0.25">
      <c r="B6" s="38" t="s">
        <v>7</v>
      </c>
      <c r="C6" s="38" t="s">
        <v>8</v>
      </c>
      <c r="D6" s="38" t="s">
        <v>102</v>
      </c>
      <c r="E6" s="38" t="s">
        <v>103</v>
      </c>
      <c r="F6" s="38" t="s">
        <v>104</v>
      </c>
      <c r="G6" s="38" t="s">
        <v>105</v>
      </c>
      <c r="H6" s="38" t="s">
        <v>106</v>
      </c>
      <c r="I6" s="38" t="s">
        <v>107</v>
      </c>
    </row>
    <row r="7" spans="2:9" ht="19.5" customHeight="1" x14ac:dyDescent="0.25">
      <c r="B7" s="54">
        <v>1</v>
      </c>
      <c r="C7" s="18" t="s">
        <v>108</v>
      </c>
      <c r="D7" s="21" t="s">
        <v>109</v>
      </c>
      <c r="E7" s="55">
        <v>299</v>
      </c>
      <c r="F7" s="20">
        <f t="shared" ref="F7:F13" si="0">E7*0.19</f>
        <v>56.81</v>
      </c>
      <c r="G7" s="20">
        <f t="shared" ref="G7:G13" si="1">E7+F7</f>
        <v>355.81</v>
      </c>
      <c r="H7" s="56">
        <f t="shared" ref="H7:H13" si="2">E7</f>
        <v>299</v>
      </c>
      <c r="I7" s="57" t="s">
        <v>110</v>
      </c>
    </row>
    <row r="8" spans="2:9" ht="19.5" customHeight="1" x14ac:dyDescent="0.25">
      <c r="B8" s="58">
        <v>2</v>
      </c>
      <c r="C8" s="25" t="s">
        <v>111</v>
      </c>
      <c r="D8" s="28" t="s">
        <v>112</v>
      </c>
      <c r="E8" s="55">
        <v>189</v>
      </c>
      <c r="F8" s="27">
        <f t="shared" si="0"/>
        <v>35.910000000000004</v>
      </c>
      <c r="G8" s="27">
        <f t="shared" si="1"/>
        <v>224.91</v>
      </c>
      <c r="H8" s="59">
        <f t="shared" si="2"/>
        <v>189</v>
      </c>
      <c r="I8" s="57" t="s">
        <v>113</v>
      </c>
    </row>
    <row r="9" spans="2:9" ht="19.5" customHeight="1" x14ac:dyDescent="0.25">
      <c r="B9" s="54">
        <v>3</v>
      </c>
      <c r="C9" s="18" t="s">
        <v>114</v>
      </c>
      <c r="D9" s="21" t="s">
        <v>115</v>
      </c>
      <c r="E9" s="55">
        <v>450</v>
      </c>
      <c r="F9" s="20">
        <f t="shared" si="0"/>
        <v>85.5</v>
      </c>
      <c r="G9" s="20">
        <f t="shared" si="1"/>
        <v>535.5</v>
      </c>
      <c r="H9" s="56">
        <f t="shared" si="2"/>
        <v>450</v>
      </c>
      <c r="I9" s="57" t="s">
        <v>116</v>
      </c>
    </row>
    <row r="10" spans="2:9" ht="19.5" customHeight="1" x14ac:dyDescent="0.25">
      <c r="B10" s="58">
        <v>4</v>
      </c>
      <c r="C10" s="25" t="s">
        <v>117</v>
      </c>
      <c r="D10" s="28" t="s">
        <v>118</v>
      </c>
      <c r="E10" s="55">
        <v>125</v>
      </c>
      <c r="F10" s="27">
        <f t="shared" si="0"/>
        <v>23.75</v>
      </c>
      <c r="G10" s="27">
        <f t="shared" si="1"/>
        <v>148.75</v>
      </c>
      <c r="H10" s="59">
        <f t="shared" si="2"/>
        <v>125</v>
      </c>
      <c r="I10" s="57" t="s">
        <v>119</v>
      </c>
    </row>
    <row r="11" spans="2:9" ht="19.5" customHeight="1" x14ac:dyDescent="0.25">
      <c r="B11" s="54">
        <v>5</v>
      </c>
      <c r="C11" s="18" t="s">
        <v>120</v>
      </c>
      <c r="D11" s="21" t="s">
        <v>121</v>
      </c>
      <c r="E11" s="55">
        <v>79</v>
      </c>
      <c r="F11" s="20">
        <f t="shared" si="0"/>
        <v>15.01</v>
      </c>
      <c r="G11" s="20">
        <f t="shared" si="1"/>
        <v>94.01</v>
      </c>
      <c r="H11" s="56">
        <f t="shared" si="2"/>
        <v>79</v>
      </c>
      <c r="I11" s="57" t="s">
        <v>122</v>
      </c>
    </row>
    <row r="12" spans="2:9" ht="19.5" customHeight="1" x14ac:dyDescent="0.25">
      <c r="B12" s="58">
        <v>6</v>
      </c>
      <c r="C12" s="25" t="s">
        <v>123</v>
      </c>
      <c r="D12" s="28" t="s">
        <v>124</v>
      </c>
      <c r="E12" s="55">
        <v>320</v>
      </c>
      <c r="F12" s="27">
        <f t="shared" si="0"/>
        <v>60.8</v>
      </c>
      <c r="G12" s="27">
        <f t="shared" si="1"/>
        <v>380.8</v>
      </c>
      <c r="H12" s="59">
        <f t="shared" si="2"/>
        <v>320</v>
      </c>
      <c r="I12" s="57" t="s">
        <v>125</v>
      </c>
    </row>
    <row r="13" spans="2:9" ht="19.5" customHeight="1" x14ac:dyDescent="0.25">
      <c r="B13" s="54">
        <v>7</v>
      </c>
      <c r="C13" s="18" t="s">
        <v>126</v>
      </c>
      <c r="D13" s="21" t="s">
        <v>127</v>
      </c>
      <c r="E13" s="55">
        <v>199</v>
      </c>
      <c r="F13" s="20">
        <f t="shared" si="0"/>
        <v>37.81</v>
      </c>
      <c r="G13" s="20">
        <f t="shared" si="1"/>
        <v>236.81</v>
      </c>
      <c r="H13" s="56">
        <f t="shared" si="2"/>
        <v>199</v>
      </c>
      <c r="I13" s="57" t="s">
        <v>128</v>
      </c>
    </row>
    <row r="14" spans="2:9" ht="19.5" customHeight="1" x14ac:dyDescent="0.25">
      <c r="B14" s="60"/>
      <c r="C14" s="60"/>
      <c r="D14" s="60"/>
      <c r="E14" s="60"/>
      <c r="F14" s="60"/>
      <c r="G14" s="60"/>
      <c r="H14" s="60"/>
      <c r="I14" s="60"/>
    </row>
    <row r="15" spans="2:9" ht="19.5" customHeight="1" x14ac:dyDescent="0.25">
      <c r="B15" s="60"/>
      <c r="C15" s="60"/>
      <c r="D15" s="60"/>
      <c r="E15" s="60"/>
      <c r="F15" s="60"/>
      <c r="G15" s="60"/>
      <c r="H15" s="60"/>
      <c r="I15" s="60"/>
    </row>
    <row r="16" spans="2:9" ht="19.5" customHeight="1" x14ac:dyDescent="0.25">
      <c r="B16" s="60"/>
      <c r="C16" s="60"/>
      <c r="D16" s="60"/>
      <c r="E16" s="60"/>
      <c r="F16" s="60"/>
      <c r="G16" s="60"/>
      <c r="H16" s="60"/>
      <c r="I16" s="60"/>
    </row>
    <row r="17" spans="2:9" ht="19.5" customHeight="1" x14ac:dyDescent="0.25">
      <c r="B17" s="60"/>
      <c r="C17" s="60"/>
      <c r="D17" s="60"/>
      <c r="E17" s="60"/>
      <c r="F17" s="60"/>
      <c r="G17" s="60"/>
      <c r="H17" s="60"/>
      <c r="I17" s="60"/>
    </row>
    <row r="18" spans="2:9" ht="19.5" customHeight="1" x14ac:dyDescent="0.25">
      <c r="B18" s="60"/>
      <c r="C18" s="60"/>
      <c r="D18" s="60"/>
      <c r="E18" s="60"/>
      <c r="F18" s="60"/>
      <c r="G18" s="60"/>
      <c r="H18" s="60"/>
      <c r="I18" s="60"/>
    </row>
    <row r="19" spans="2:9" ht="19.5" customHeight="1" x14ac:dyDescent="0.25">
      <c r="B19" s="60"/>
      <c r="C19" s="60"/>
      <c r="D19" s="60"/>
      <c r="E19" s="60"/>
      <c r="F19" s="60"/>
      <c r="G19" s="60"/>
      <c r="H19" s="60"/>
      <c r="I19" s="60"/>
    </row>
    <row r="20" spans="2:9" ht="19.5" customHeight="1" x14ac:dyDescent="0.25">
      <c r="B20" s="60"/>
      <c r="C20" s="60"/>
      <c r="D20" s="60"/>
      <c r="E20" s="60"/>
      <c r="F20" s="60"/>
      <c r="G20" s="60"/>
      <c r="H20" s="60"/>
      <c r="I20" s="60"/>
    </row>
    <row r="21" spans="2:9" ht="19.5" customHeight="1" x14ac:dyDescent="0.25">
      <c r="B21" s="60"/>
      <c r="C21" s="60"/>
      <c r="D21" s="60"/>
      <c r="E21" s="60"/>
      <c r="F21" s="60"/>
      <c r="G21" s="60"/>
      <c r="H21" s="60"/>
      <c r="I21" s="60"/>
    </row>
    <row r="22" spans="2:9" ht="21.75" customHeight="1" x14ac:dyDescent="0.25">
      <c r="B22" s="72" t="s">
        <v>129</v>
      </c>
      <c r="C22" s="72"/>
      <c r="D22" s="72"/>
      <c r="E22" s="48">
        <f>SUM(E7:E21)</f>
        <v>1661</v>
      </c>
      <c r="F22" s="48">
        <f>SUM(F7:F21)</f>
        <v>315.58999999999997</v>
      </c>
      <c r="G22" s="48">
        <f>SUM(G7:G21)</f>
        <v>1976.59</v>
      </c>
      <c r="H22" s="49">
        <f>SUM(H7:H21)</f>
        <v>1661</v>
      </c>
      <c r="I22" s="47"/>
    </row>
  </sheetData>
  <mergeCells count="4">
    <mergeCell ref="B2:I2"/>
    <mergeCell ref="B3:I3"/>
    <mergeCell ref="B4:I4"/>
    <mergeCell ref="B22:D2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31"/>
  <sheetViews>
    <sheetView showGridLines="0" zoomScaleNormal="100" workbookViewId="0"/>
  </sheetViews>
  <sheetFormatPr baseColWidth="10" defaultColWidth="8.7109375" defaultRowHeight="15" x14ac:dyDescent="0.25"/>
  <cols>
    <col min="1" max="1" width="1" customWidth="1"/>
    <col min="2" max="2" width="32" customWidth="1"/>
    <col min="3" max="4" width="14" customWidth="1"/>
    <col min="5" max="5" width="16" customWidth="1"/>
    <col min="6" max="6" width="22" customWidth="1"/>
    <col min="7" max="7" width="2" customWidth="1"/>
  </cols>
  <sheetData>
    <row r="1" spans="2:6" ht="7.5" customHeight="1" x14ac:dyDescent="0.25"/>
    <row r="2" spans="2:6" ht="37.5" customHeight="1" x14ac:dyDescent="0.25">
      <c r="B2" s="4" t="s">
        <v>130</v>
      </c>
      <c r="C2" s="4"/>
      <c r="D2" s="4"/>
      <c r="E2" s="4"/>
      <c r="F2" s="4"/>
    </row>
    <row r="3" spans="2:6" ht="18" customHeight="1" x14ac:dyDescent="0.25">
      <c r="B3" s="3" t="s">
        <v>131</v>
      </c>
      <c r="C3" s="3"/>
      <c r="D3" s="3"/>
      <c r="E3" s="3"/>
      <c r="F3" s="3"/>
    </row>
    <row r="4" spans="2:6" ht="18" customHeight="1" x14ac:dyDescent="0.25">
      <c r="B4" s="74" t="s">
        <v>132</v>
      </c>
      <c r="C4" s="74"/>
      <c r="D4" s="74"/>
      <c r="E4" s="74"/>
      <c r="F4" s="74"/>
    </row>
    <row r="5" spans="2:6" x14ac:dyDescent="0.25">
      <c r="B5" s="72" t="s">
        <v>133</v>
      </c>
      <c r="C5" s="72"/>
      <c r="D5" s="72"/>
      <c r="E5" s="72"/>
      <c r="F5" s="72"/>
    </row>
    <row r="6" spans="2:6" ht="27.75" customHeight="1" x14ac:dyDescent="0.25">
      <c r="B6" s="15" t="s">
        <v>134</v>
      </c>
      <c r="C6" s="15" t="s">
        <v>135</v>
      </c>
      <c r="D6" s="15" t="s">
        <v>136</v>
      </c>
      <c r="E6" s="15" t="s">
        <v>137</v>
      </c>
      <c r="F6" s="15" t="s">
        <v>138</v>
      </c>
    </row>
    <row r="7" spans="2:6" ht="19.5" customHeight="1" x14ac:dyDescent="0.25">
      <c r="B7" s="73" t="s">
        <v>139</v>
      </c>
      <c r="C7" s="73"/>
      <c r="D7" s="73"/>
      <c r="E7" s="73"/>
      <c r="F7" s="73"/>
    </row>
    <row r="8" spans="2:6" ht="18.75" customHeight="1" x14ac:dyDescent="0.25">
      <c r="B8" s="25" t="s">
        <v>140</v>
      </c>
      <c r="C8" s="24">
        <v>3</v>
      </c>
      <c r="D8" s="61" t="s">
        <v>141</v>
      </c>
      <c r="E8" s="62" t="s">
        <v>142</v>
      </c>
      <c r="F8" s="63" t="s">
        <v>143</v>
      </c>
    </row>
    <row r="9" spans="2:6" ht="18.75" customHeight="1" x14ac:dyDescent="0.25">
      <c r="B9" s="18" t="s">
        <v>144</v>
      </c>
      <c r="C9" s="17">
        <v>3</v>
      </c>
      <c r="D9" s="64" t="s">
        <v>141</v>
      </c>
      <c r="E9" s="65" t="s">
        <v>142</v>
      </c>
      <c r="F9" s="66" t="s">
        <v>145</v>
      </c>
    </row>
    <row r="10" spans="2:6" ht="18.75" customHeight="1" x14ac:dyDescent="0.25">
      <c r="B10" s="25" t="s">
        <v>146</v>
      </c>
      <c r="C10" s="24">
        <v>3</v>
      </c>
      <c r="D10" s="61" t="s">
        <v>141</v>
      </c>
      <c r="E10" s="62" t="s">
        <v>142</v>
      </c>
      <c r="F10" s="63" t="s">
        <v>147</v>
      </c>
    </row>
    <row r="11" spans="2:6" ht="18.75" customHeight="1" x14ac:dyDescent="0.25">
      <c r="B11" s="18" t="s">
        <v>148</v>
      </c>
      <c r="C11" s="17">
        <v>5</v>
      </c>
      <c r="D11" s="64" t="s">
        <v>149</v>
      </c>
      <c r="E11" s="67" t="s">
        <v>150</v>
      </c>
      <c r="F11" s="66" t="s">
        <v>151</v>
      </c>
    </row>
    <row r="12" spans="2:6" ht="18.75" customHeight="1" x14ac:dyDescent="0.25">
      <c r="B12" s="25" t="s">
        <v>152</v>
      </c>
      <c r="C12" s="24">
        <v>3</v>
      </c>
      <c r="D12" s="61" t="s">
        <v>141</v>
      </c>
      <c r="E12" s="62" t="s">
        <v>142</v>
      </c>
      <c r="F12" s="63"/>
    </row>
    <row r="13" spans="2:6" ht="19.5" customHeight="1" x14ac:dyDescent="0.25">
      <c r="B13" s="73" t="s">
        <v>21</v>
      </c>
      <c r="C13" s="73"/>
      <c r="D13" s="73"/>
      <c r="E13" s="73"/>
      <c r="F13" s="73"/>
    </row>
    <row r="14" spans="2:6" ht="18.75" customHeight="1" x14ac:dyDescent="0.25">
      <c r="B14" s="25" t="s">
        <v>153</v>
      </c>
      <c r="C14" s="24">
        <v>6</v>
      </c>
      <c r="D14" s="61" t="s">
        <v>154</v>
      </c>
      <c r="E14" s="62" t="s">
        <v>142</v>
      </c>
      <c r="F14" s="63" t="s">
        <v>155</v>
      </c>
    </row>
    <row r="15" spans="2:6" ht="18.75" customHeight="1" x14ac:dyDescent="0.25">
      <c r="B15" s="18" t="s">
        <v>156</v>
      </c>
      <c r="C15" s="17">
        <v>9</v>
      </c>
      <c r="D15" s="64" t="s">
        <v>157</v>
      </c>
      <c r="E15" s="65" t="s">
        <v>142</v>
      </c>
      <c r="F15" s="66"/>
    </row>
    <row r="16" spans="2:6" ht="18.75" customHeight="1" x14ac:dyDescent="0.25">
      <c r="B16" s="25" t="s">
        <v>158</v>
      </c>
      <c r="C16" s="24">
        <v>6</v>
      </c>
      <c r="D16" s="61" t="s">
        <v>154</v>
      </c>
      <c r="E16" s="62" t="s">
        <v>142</v>
      </c>
      <c r="F16" s="63" t="s">
        <v>159</v>
      </c>
    </row>
    <row r="17" spans="2:6" ht="19.5" customHeight="1" x14ac:dyDescent="0.25">
      <c r="B17" s="73" t="s">
        <v>17</v>
      </c>
      <c r="C17" s="73"/>
      <c r="D17" s="73"/>
      <c r="E17" s="73"/>
      <c r="F17" s="73"/>
    </row>
    <row r="18" spans="2:6" ht="18.75" customHeight="1" x14ac:dyDescent="0.25">
      <c r="B18" s="25" t="s">
        <v>160</v>
      </c>
      <c r="C18" s="24">
        <v>10</v>
      </c>
      <c r="D18" s="61" t="s">
        <v>161</v>
      </c>
      <c r="E18" s="62" t="s">
        <v>142</v>
      </c>
      <c r="F18" s="63" t="s">
        <v>162</v>
      </c>
    </row>
    <row r="19" spans="2:6" ht="18.75" customHeight="1" x14ac:dyDescent="0.25">
      <c r="B19" s="18" t="s">
        <v>163</v>
      </c>
      <c r="C19" s="17">
        <v>12</v>
      </c>
      <c r="D19" s="64" t="s">
        <v>164</v>
      </c>
      <c r="E19" s="65" t="s">
        <v>142</v>
      </c>
      <c r="F19" s="66"/>
    </row>
    <row r="20" spans="2:6" ht="18.75" customHeight="1" x14ac:dyDescent="0.25">
      <c r="B20" s="25" t="s">
        <v>165</v>
      </c>
      <c r="C20" s="24">
        <v>8</v>
      </c>
      <c r="D20" s="61" t="s">
        <v>166</v>
      </c>
      <c r="E20" s="62" t="s">
        <v>142</v>
      </c>
      <c r="F20" s="63"/>
    </row>
    <row r="21" spans="2:6" ht="19.5" customHeight="1" x14ac:dyDescent="0.25">
      <c r="B21" s="73" t="s">
        <v>167</v>
      </c>
      <c r="C21" s="73"/>
      <c r="D21" s="73"/>
      <c r="E21" s="73"/>
      <c r="F21" s="73"/>
    </row>
    <row r="22" spans="2:6" ht="18.75" customHeight="1" x14ac:dyDescent="0.25">
      <c r="B22" s="25" t="s">
        <v>168</v>
      </c>
      <c r="C22" s="24">
        <v>13</v>
      </c>
      <c r="D22" s="61" t="s">
        <v>169</v>
      </c>
      <c r="E22" s="68" t="s">
        <v>150</v>
      </c>
      <c r="F22" s="63" t="s">
        <v>170</v>
      </c>
    </row>
    <row r="23" spans="2:6" ht="18.75" customHeight="1" x14ac:dyDescent="0.25">
      <c r="B23" s="18" t="s">
        <v>171</v>
      </c>
      <c r="C23" s="17">
        <v>5</v>
      </c>
      <c r="D23" s="64" t="s">
        <v>149</v>
      </c>
      <c r="E23" s="65" t="s">
        <v>142</v>
      </c>
      <c r="F23" s="66"/>
    </row>
    <row r="24" spans="2:6" ht="18.75" customHeight="1" x14ac:dyDescent="0.25">
      <c r="B24" s="25" t="s">
        <v>172</v>
      </c>
      <c r="C24" s="24">
        <v>8</v>
      </c>
      <c r="D24" s="61" t="s">
        <v>166</v>
      </c>
      <c r="E24" s="62" t="s">
        <v>142</v>
      </c>
      <c r="F24" s="63"/>
    </row>
    <row r="25" spans="2:6" ht="19.5" customHeight="1" x14ac:dyDescent="0.25">
      <c r="B25" s="73" t="s">
        <v>173</v>
      </c>
      <c r="C25" s="73"/>
      <c r="D25" s="73"/>
      <c r="E25" s="73"/>
      <c r="F25" s="73"/>
    </row>
    <row r="26" spans="2:6" ht="18.75" customHeight="1" x14ac:dyDescent="0.25">
      <c r="B26" s="25" t="s">
        <v>174</v>
      </c>
      <c r="C26" s="24">
        <v>33</v>
      </c>
      <c r="D26" s="61" t="s">
        <v>175</v>
      </c>
      <c r="E26" s="68" t="s">
        <v>150</v>
      </c>
      <c r="F26" s="63" t="s">
        <v>176</v>
      </c>
    </row>
    <row r="27" spans="2:6" ht="18.75" customHeight="1" x14ac:dyDescent="0.25">
      <c r="B27" s="18" t="s">
        <v>177</v>
      </c>
      <c r="C27" s="17">
        <v>33</v>
      </c>
      <c r="D27" s="64" t="s">
        <v>175</v>
      </c>
      <c r="E27" s="67" t="s">
        <v>150</v>
      </c>
      <c r="F27" s="66" t="s">
        <v>178</v>
      </c>
    </row>
    <row r="28" spans="2:6" ht="18.75" customHeight="1" x14ac:dyDescent="0.25">
      <c r="B28" s="25" t="s">
        <v>179</v>
      </c>
      <c r="C28" s="24">
        <v>10</v>
      </c>
      <c r="D28" s="61" t="s">
        <v>161</v>
      </c>
      <c r="E28" s="68" t="s">
        <v>150</v>
      </c>
      <c r="F28" s="63" t="s">
        <v>180</v>
      </c>
    </row>
    <row r="29" spans="2:6" ht="19.5" customHeight="1" x14ac:dyDescent="0.25">
      <c r="B29" s="73" t="s">
        <v>181</v>
      </c>
      <c r="C29" s="73"/>
      <c r="D29" s="73"/>
      <c r="E29" s="73"/>
      <c r="F29" s="73"/>
    </row>
    <row r="30" spans="2:6" ht="18.75" customHeight="1" x14ac:dyDescent="0.25">
      <c r="B30" s="25" t="s">
        <v>182</v>
      </c>
      <c r="C30" s="24">
        <v>5</v>
      </c>
      <c r="D30" s="61" t="s">
        <v>149</v>
      </c>
      <c r="E30" s="68" t="s">
        <v>150</v>
      </c>
      <c r="F30" s="63" t="s">
        <v>183</v>
      </c>
    </row>
    <row r="31" spans="2:6" ht="18.75" customHeight="1" x14ac:dyDescent="0.25">
      <c r="B31" s="18" t="s">
        <v>184</v>
      </c>
      <c r="C31" s="17">
        <v>1</v>
      </c>
      <c r="D31" s="64" t="s">
        <v>185</v>
      </c>
      <c r="E31" s="67" t="s">
        <v>186</v>
      </c>
      <c r="F31" s="66" t="s">
        <v>187</v>
      </c>
    </row>
  </sheetData>
  <mergeCells count="10">
    <mergeCell ref="B13:F13"/>
    <mergeCell ref="B17:F17"/>
    <mergeCell ref="B21:F21"/>
    <mergeCell ref="B25:F25"/>
    <mergeCell ref="B29:F29"/>
    <mergeCell ref="B2:F2"/>
    <mergeCell ref="B3:F3"/>
    <mergeCell ref="B4:F4"/>
    <mergeCell ref="B5:F5"/>
    <mergeCell ref="B7:F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📊 Übersicht</vt:lpstr>
      <vt:lpstr>📋 AfA-Plan</vt:lpstr>
      <vt:lpstr>📁 Anlagenspiegel</vt:lpstr>
      <vt:lpstr>💰 GWG-Verzeichnis</vt:lpstr>
      <vt:lpstr>📖 AfA-Referenz</vt:lpstr>
      <vt:lpstr>'💰 GWG-Verzeichnis'!Druckbereich</vt:lpstr>
      <vt:lpstr>'📁 Anlagenspiegel'!Druckbereich</vt:lpstr>
      <vt:lpstr>'📊 Übersicht'!Druckbereich</vt:lpstr>
      <vt:lpstr>'📋 AfA-Plan'!Druckbereich</vt:lpstr>
      <vt:lpstr>'📖 AfA-Referenz'!Druckbereich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2026-07-20T09:06:07Z</dcterms:created>
  <dcterms:modified xsi:type="dcterms:W3CDTF">2026-07-20T09:17:41Z</dcterms:modified>
  <dc:language>en-US</dc:language>
</cp:coreProperties>
</file>