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ktzeiterfassung" sheetId="1" state="visible" r:id="rId3"/>
  </sheets>
  <definedNames>
    <definedName function="false" hidden="false" localSheetId="0" name="_xlnm.Print_Area" vbProcedure="false">Projektzeiterfassung!$A$1:$L$54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<sst xmlns="http://schemas.openxmlformats.org/spreadsheetml/2006/main" count="134" uniqueCount="70">
  <si>
    <t xml:space="preserve">Projektzeiterfassung</t>
  </si>
  <si>
    <t xml:space="preserve">   Projektbezogene Arbeitszeit erfassen, auswerten und abrechnen  ·  Vorlage 2026</t>
  </si>
  <si>
    <t xml:space="preserve">  PROJEKTSTAMMDATEN</t>
  </si>
  <si>
    <t xml:space="preserve">Auswahllisten</t>
  </si>
  <si>
    <t xml:space="preserve">Projektname</t>
  </si>
  <si>
    <t xml:space="preserve">Website-Relaunch 2026</t>
  </si>
  <si>
    <t xml:space="preserve">Projektnummer</t>
  </si>
  <si>
    <t xml:space="preserve">PRJ-2026-014</t>
  </si>
  <si>
    <t xml:space="preserve">Mitarbeiter/in</t>
  </si>
  <si>
    <t xml:space="preserve">Projektphase</t>
  </si>
  <si>
    <t xml:space="preserve">Abrechenbar</t>
  </si>
  <si>
    <t xml:space="preserve">Kunde</t>
  </si>
  <si>
    <t xml:space="preserve">Muster AG</t>
  </si>
  <si>
    <t xml:space="preserve">Projektleitung</t>
  </si>
  <si>
    <t xml:space="preserve">Anna Berger</t>
  </si>
  <si>
    <t xml:space="preserve">Konzeption</t>
  </si>
  <si>
    <t xml:space="preserve">Ja</t>
  </si>
  <si>
    <t xml:space="preserve">Zeitraum</t>
  </si>
  <si>
    <t xml:space="preserve">01.01.2026 – 28.02.2026</t>
  </si>
  <si>
    <t xml:space="preserve">Std.-Satz (€/Std)</t>
  </si>
  <si>
    <t xml:space="preserve">Thomas Krüger</t>
  </si>
  <si>
    <t xml:space="preserve">UX/Design</t>
  </si>
  <si>
    <t xml:space="preserve">Nein</t>
  </si>
  <si>
    <t xml:space="preserve">Abteilung</t>
  </si>
  <si>
    <t xml:space="preserve">Digital &amp; Marketing</t>
  </si>
  <si>
    <t xml:space="preserve">Projektbudget (Std)</t>
  </si>
  <si>
    <t xml:space="preserve">Lena Hoffmann</t>
  </si>
  <si>
    <t xml:space="preserve">Entwicklung</t>
  </si>
  <si>
    <t xml:space="preserve">Michael Schuster</t>
  </si>
  <si>
    <t xml:space="preserve">Test &amp; QA</t>
  </si>
  <si>
    <t xml:space="preserve">  KENNZAHLEN IM ÜBERBLICK</t>
  </si>
  <si>
    <t xml:space="preserve">Erfasste Stunden gesamt</t>
  </si>
  <si>
    <t xml:space="preserve">Abrechenbare Stunden</t>
  </si>
  <si>
    <t xml:space="preserve">Umsatz gesamt</t>
  </si>
  <si>
    <t xml:space="preserve">Budgetauslastung</t>
  </si>
  <si>
    <t xml:space="preserve">Rollout</t>
  </si>
  <si>
    <t xml:space="preserve">Datum</t>
  </si>
  <si>
    <t xml:space="preserve">Wochentag</t>
  </si>
  <si>
    <t xml:space="preserve">Tätigkeit</t>
  </si>
  <si>
    <t xml:space="preserve">Beginn</t>
  </si>
  <si>
    <t xml:space="preserve">Ende</t>
  </si>
  <si>
    <t xml:space="preserve">Pause
(Min)</t>
  </si>
  <si>
    <t xml:space="preserve">Ist-Std</t>
  </si>
  <si>
    <t xml:space="preserve">Abrechen-
bar</t>
  </si>
  <si>
    <t xml:space="preserve">Satz
(€/Std)</t>
  </si>
  <si>
    <t xml:space="preserve">Betrag
(€)</t>
  </si>
  <si>
    <t xml:space="preserve">Kick-off &amp; Anforderungsworkshop</t>
  </si>
  <si>
    <t xml:space="preserve">Analyse Bestandsseite &amp; Zielgruppen</t>
  </si>
  <si>
    <t xml:space="preserve">Wireframes Startseite &amp; Navigation</t>
  </si>
  <si>
    <t xml:space="preserve">Abstimmung mit Kunde &amp; Backlog</t>
  </si>
  <si>
    <t xml:space="preserve">Projekt-Setup &amp; Repository</t>
  </si>
  <si>
    <t xml:space="preserve">Farb- &amp; Typokonzept</t>
  </si>
  <si>
    <t xml:space="preserve">Grundgerüst Templates</t>
  </si>
  <si>
    <t xml:space="preserve">Komponenten Header/Footer</t>
  </si>
  <si>
    <t xml:space="preserve">Startseite umsetzen</t>
  </si>
  <si>
    <t xml:space="preserve">Statusmeeting &amp; Reporting</t>
  </si>
  <si>
    <t xml:space="preserve">Formulare &amp; Kontaktseite</t>
  </si>
  <si>
    <t xml:space="preserve">Feinschliff Responsive Design</t>
  </si>
  <si>
    <t xml:space="preserve">Testfälle &amp; Cross-Browser-Test</t>
  </si>
  <si>
    <t xml:space="preserve">Bugfixing nach QA-Runde</t>
  </si>
  <si>
    <t xml:space="preserve">Deployment-Vorbereitung &amp; Go-Live</t>
  </si>
  <si>
    <t xml:space="preserve">GESAMTSUMME</t>
  </si>
  <si>
    <t xml:space="preserve">  AUSWERTUNG NACH MITARBEITER/IN</t>
  </si>
  <si>
    <t xml:space="preserve">  AUSWERTUNG NACH PROJEKTPHASE</t>
  </si>
  <si>
    <t xml:space="preserve">Stunden</t>
  </si>
  <si>
    <t xml:space="preserve">abrechenb.</t>
  </si>
  <si>
    <t xml:space="preserve">Umsatz (€)</t>
  </si>
  <si>
    <t xml:space="preserve">Anteil</t>
  </si>
  <si>
    <t xml:space="preserve">Summe</t>
  </si>
  <si>
    <t xml:space="preserve">  Legende:  blaue Schrift = Eingabefeld  ·  dunkle Schrift = automatische Berechnung  (nicht überschreiben)  ·  Zeiten im Format HH:MM, Pause in Minuten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</si>
</sst>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&quot; €&quot;"/>
    <numFmt numFmtId="166" formatCode="#,##0.00"/>
    <numFmt numFmtId="167" formatCode="#,##0.00&quot; Std&quot;"/>
    <numFmt numFmtId="168" formatCode="0.0%"/>
    <numFmt numFmtId="169" formatCode="dd\.mm\.yyyy"/>
    <numFmt numFmtId="170" formatCode="hh:mm"/>
    <numFmt numFmtId="171" formatCode="0"/>
    <numFmt numFmtId="172" formatCode="0.00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i val="true"/>
      <sz val="10.5"/>
      <color rgb="FFFFFFFF"/>
      <name val="Calibri"/>
      <family val="0"/>
      <charset val="1"/>
    </font>
    <font>
      <b val="true"/>
      <sz val="10.5"/>
      <color rgb="FF3E2A47"/>
      <name val="Calibri"/>
      <family val="0"/>
      <charset val="1"/>
    </font>
    <font>
      <b val="true"/>
      <sz val="9.5"/>
      <color rgb="FF3E2A47"/>
      <name val="Calibri"/>
      <family val="0"/>
      <charset val="1"/>
    </font>
    <font>
      <b val="true"/>
      <sz val="9.5"/>
      <color rgb="FF6B5E70"/>
      <name val="Calibri"/>
      <family val="0"/>
      <charset val="1"/>
    </font>
    <font>
      <sz val="10.5"/>
      <color rgb="FF0000CC"/>
      <name val="Calibri"/>
      <family val="0"/>
      <charset val="1"/>
    </font>
    <font>
      <b val="true"/>
      <sz val="9"/>
      <color rgb="FF6B5E70"/>
      <name val="Calibri"/>
      <family val="0"/>
      <charset val="1"/>
    </font>
    <font>
      <sz val="9.5"/>
      <color rgb="FF0000CC"/>
      <name val="Calibri"/>
      <family val="0"/>
      <charset val="1"/>
    </font>
    <font>
      <b val="true"/>
      <sz val="9"/>
      <color rgb="FF3E2A47"/>
      <name val="Calibri"/>
      <family val="0"/>
      <charset val="1"/>
    </font>
    <font>
      <b val="true"/>
      <sz val="15"/>
      <color rgb="FF3E2A47"/>
      <name val="Calibri"/>
      <family val="0"/>
      <charset val="1"/>
    </font>
    <font>
      <b val="true"/>
      <sz val="9.5"/>
      <color rgb="FFFFFFFF"/>
      <name val="Calibri"/>
      <family val="0"/>
      <charset val="1"/>
    </font>
    <font>
      <sz val="10"/>
      <color rgb="FF0000CC"/>
      <name val="Calibri"/>
      <family val="0"/>
      <charset val="1"/>
    </font>
    <font>
      <sz val="10"/>
      <color rgb="FF222222"/>
      <name val="Calibri"/>
      <family val="0"/>
      <charset val="1"/>
    </font>
    <font>
      <b val="true"/>
      <sz val="10"/>
      <color rgb="FF222222"/>
      <name val="Calibri"/>
      <family val="0"/>
      <charset val="1"/>
    </font>
    <font>
      <b val="true"/>
      <sz val="10.5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9"/>
      <color rgb="FF6B5E70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3E2A47"/>
        <bgColor rgb="FF222222"/>
      </patternFill>
    </fill>
    <fill>
      <patternFill patternType="solid">
        <fgColor rgb="FF5C4066"/>
        <bgColor rgb="FF6B5E70"/>
      </patternFill>
    </fill>
    <fill>
      <patternFill patternType="solid">
        <fgColor rgb="FFEFE9F1"/>
        <bgColor rgb="FFF5F1F6"/>
      </patternFill>
    </fill>
    <fill>
      <patternFill patternType="solid">
        <fgColor rgb="FFF2E7D5"/>
        <bgColor rgb="FFEFE9F1"/>
      </patternFill>
    </fill>
    <fill>
      <patternFill patternType="solid">
        <fgColor rgb="FFC8873E"/>
        <bgColor rgb="FFFF9900"/>
      </patternFill>
    </fill>
    <fill>
      <patternFill patternType="solid">
        <fgColor rgb="FFFFFFFF"/>
        <bgColor rgb="FFF5F1F6"/>
      </patternFill>
    </fill>
    <fill>
      <patternFill patternType="solid">
        <fgColor rgb="FFF5F1F6"/>
        <bgColor rgb="FFEFE9F1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9CEDB"/>
      </left>
      <right/>
      <top style="thin">
        <color rgb="FFD9CEDB"/>
      </top>
      <bottom style="thin">
        <color rgb="FFD9CEDB"/>
      </bottom>
      <diagonal/>
    </border>
    <border diagonalUp="false" diagonalDown="false">
      <left style="thin">
        <color rgb="FFD9CEDB"/>
      </left>
      <right style="thin">
        <color rgb="FFD9CEDB"/>
      </right>
      <top style="thin">
        <color rgb="FFD9CEDB"/>
      </top>
      <bottom style="thin">
        <color rgb="FFD9CE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5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5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5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7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5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5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7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1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6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6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6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1F6"/>
      <rgbColor rgb="FFEFE9F1"/>
      <rgbColor rgb="FF660066"/>
      <rgbColor rgb="FFC8873E"/>
      <rgbColor rgb="FF0066CC"/>
      <rgbColor rgb="FFD9CE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2E7D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5E70"/>
      <rgbColor rgb="FF969696"/>
      <rgbColor rgb="FF003366"/>
      <rgbColor rgb="FF339966"/>
      <rgbColor rgb="FF003300"/>
      <rgbColor rgb="FF222222"/>
      <rgbColor rgb="FF993300"/>
      <rgbColor rgb="FF993366"/>
      <rgbColor rgb="FF5C4066"/>
      <rgbColor rgb="FF3E2A4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6" topLeftCell="A1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2.5"/>
    <col collapsed="false" customWidth="true" hidden="false" outlineLevel="0" max="4" min="3" style="0" width="18"/>
    <col collapsed="false" customWidth="true" hidden="false" outlineLevel="0" max="5" min="5" style="0" width="34"/>
    <col collapsed="false" customWidth="true" hidden="false" outlineLevel="0" max="7" min="6" style="0" width="9"/>
    <col collapsed="false" customWidth="true" hidden="false" outlineLevel="0" max="8" min="8" style="0" width="9.51"/>
    <col collapsed="false" customWidth="true" hidden="false" outlineLevel="0" max="9" min="9" style="0" width="10.51"/>
    <col collapsed="false" customWidth="true" hidden="false" outlineLevel="0" max="10" min="10" style="0" width="12"/>
    <col collapsed="false" customWidth="true" hidden="false" outlineLevel="0" max="11" min="11" style="0" width="11.5"/>
    <col collapsed="false" customWidth="true" hidden="false" outlineLevel="0" max="12" min="12" style="0" width="13.5"/>
    <col collapsed="false" customWidth="true" hidden="false" outlineLevel="0" max="15" min="14" style="0" width="18"/>
    <col collapsed="false" customWidth="true" hidden="false" outlineLevel="0" max="16" min="16" style="0" width="11"/>
  </cols>
  <sheetData>
    <row r="1" customFormat="false" ht="6" hidden="false" customHeight="true" outlineLevel="0" collapsed="false"/>
    <row r="2" customFormat="false" ht="39.75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9.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customFormat="false" ht="7.5" hidden="false" customHeight="true" outlineLevel="0" collapsed="false"/>
    <row r="5" customFormat="false" ht="19.5" hidden="false" customHeight="true" outlineLevel="0" collapsed="false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N5" s="4" t="s">
        <v>3</v>
      </c>
      <c r="O5" s="4"/>
      <c r="P5" s="4"/>
    </row>
    <row r="6" customFormat="false" ht="19.5" hidden="false" customHeight="true" outlineLevel="0" collapsed="false">
      <c r="A6" s="5" t="s">
        <v>4</v>
      </c>
      <c r="B6" s="5"/>
      <c r="C6" s="6" t="s">
        <v>5</v>
      </c>
      <c r="D6" s="6"/>
      <c r="E6" s="6"/>
      <c r="G6" s="5" t="s">
        <v>6</v>
      </c>
      <c r="H6" s="5"/>
      <c r="I6" s="6" t="s">
        <v>7</v>
      </c>
      <c r="J6" s="6"/>
      <c r="K6" s="6"/>
      <c r="L6" s="6"/>
      <c r="N6" s="7" t="s">
        <v>8</v>
      </c>
      <c r="O6" s="7" t="s">
        <v>9</v>
      </c>
      <c r="P6" s="7" t="s">
        <v>10</v>
      </c>
    </row>
    <row r="7" customFormat="false" ht="19.5" hidden="false" customHeight="true" outlineLevel="0" collapsed="false">
      <c r="A7" s="5" t="s">
        <v>11</v>
      </c>
      <c r="B7" s="5"/>
      <c r="C7" s="6" t="s">
        <v>12</v>
      </c>
      <c r="D7" s="6"/>
      <c r="E7" s="6"/>
      <c r="G7" s="5" t="s">
        <v>13</v>
      </c>
      <c r="H7" s="5"/>
      <c r="I7" s="6" t="s">
        <v>14</v>
      </c>
      <c r="J7" s="6"/>
      <c r="K7" s="6"/>
      <c r="L7" s="6"/>
      <c r="N7" s="8" t="s">
        <v>14</v>
      </c>
      <c r="O7" s="8" t="s">
        <v>15</v>
      </c>
      <c r="P7" s="8" t="s">
        <v>16</v>
      </c>
    </row>
    <row r="8" customFormat="false" ht="19.5" hidden="false" customHeight="true" outlineLevel="0" collapsed="false">
      <c r="A8" s="5" t="s">
        <v>17</v>
      </c>
      <c r="B8" s="5"/>
      <c r="C8" s="6" t="s">
        <v>18</v>
      </c>
      <c r="D8" s="6"/>
      <c r="E8" s="6"/>
      <c r="G8" s="5" t="s">
        <v>19</v>
      </c>
      <c r="H8" s="5"/>
      <c r="I8" s="9" t="n">
        <v>85</v>
      </c>
      <c r="J8" s="9"/>
      <c r="K8" s="9"/>
      <c r="L8" s="9"/>
      <c r="N8" s="8" t="s">
        <v>20</v>
      </c>
      <c r="O8" s="8" t="s">
        <v>21</v>
      </c>
      <c r="P8" s="8" t="s">
        <v>22</v>
      </c>
    </row>
    <row r="9" customFormat="false" ht="19.5" hidden="false" customHeight="true" outlineLevel="0" collapsed="false">
      <c r="A9" s="5" t="s">
        <v>23</v>
      </c>
      <c r="B9" s="5"/>
      <c r="C9" s="6" t="s">
        <v>24</v>
      </c>
      <c r="D9" s="6"/>
      <c r="E9" s="6"/>
      <c r="G9" s="5" t="s">
        <v>25</v>
      </c>
      <c r="H9" s="5"/>
      <c r="I9" s="10" t="n">
        <v>320</v>
      </c>
      <c r="J9" s="10"/>
      <c r="K9" s="10"/>
      <c r="L9" s="10"/>
      <c r="N9" s="8" t="s">
        <v>26</v>
      </c>
      <c r="O9" s="8" t="s">
        <v>27</v>
      </c>
    </row>
    <row r="10" customFormat="false" ht="7.5" hidden="false" customHeight="true" outlineLevel="0" collapsed="false">
      <c r="N10" s="8" t="s">
        <v>28</v>
      </c>
      <c r="O10" s="8" t="s">
        <v>29</v>
      </c>
    </row>
    <row r="11" customFormat="false" ht="19.5" hidden="false" customHeight="true" outlineLevel="0" collapsed="false">
      <c r="A11" s="3" t="s">
        <v>30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O11" s="8" t="s">
        <v>13</v>
      </c>
    </row>
    <row r="12" customFormat="false" ht="18" hidden="false" customHeight="true" outlineLevel="0" collapsed="false">
      <c r="A12" s="11" t="s">
        <v>31</v>
      </c>
      <c r="B12" s="11"/>
      <c r="C12" s="11"/>
      <c r="D12" s="11" t="s">
        <v>32</v>
      </c>
      <c r="E12" s="11"/>
      <c r="F12" s="11"/>
      <c r="G12" s="11" t="s">
        <v>33</v>
      </c>
      <c r="H12" s="11"/>
      <c r="I12" s="11"/>
      <c r="J12" s="11" t="s">
        <v>34</v>
      </c>
      <c r="K12" s="11"/>
      <c r="L12" s="11"/>
      <c r="O12" s="8" t="s">
        <v>35</v>
      </c>
    </row>
    <row r="13" customFormat="false" ht="30" hidden="false" customHeight="true" outlineLevel="0" collapsed="false">
      <c r="A13" s="12" t="n">
        <f aca="false">SUM(I17:I41)</f>
        <v>90.25</v>
      </c>
      <c r="B13" s="12"/>
      <c r="C13" s="12"/>
      <c r="D13" s="12" t="n">
        <f aca="false">SUMIF(J17:J41,"Ja",I17:I41)</f>
        <v>88.75</v>
      </c>
      <c r="E13" s="12"/>
      <c r="F13" s="12"/>
      <c r="G13" s="13" t="n">
        <f aca="false">SUM(L17:L41)</f>
        <v>7543.75</v>
      </c>
      <c r="H13" s="13"/>
      <c r="I13" s="13"/>
      <c r="J13" s="14" t="n">
        <f aca="false">IF($I$9=0,"",SUM(I17:I41)/$I$9)</f>
        <v>0.28203125</v>
      </c>
      <c r="K13" s="14"/>
      <c r="L13" s="14"/>
    </row>
    <row r="14" customFormat="false" ht="3" hidden="false" customHeight="true" outlineLevel="0" collapsed="false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customFormat="false" ht="6" hidden="false" customHeight="true" outlineLevel="0" collapsed="false"/>
    <row r="16" customFormat="false" ht="30" hidden="false" customHeight="true" outlineLevel="0" collapsed="false">
      <c r="A16" s="16" t="s">
        <v>36</v>
      </c>
      <c r="B16" s="16" t="s">
        <v>37</v>
      </c>
      <c r="C16" s="16" t="s">
        <v>8</v>
      </c>
      <c r="D16" s="16" t="s">
        <v>9</v>
      </c>
      <c r="E16" s="16" t="s">
        <v>38</v>
      </c>
      <c r="F16" s="16" t="s">
        <v>39</v>
      </c>
      <c r="G16" s="16" t="s">
        <v>40</v>
      </c>
      <c r="H16" s="16" t="s">
        <v>41</v>
      </c>
      <c r="I16" s="16" t="s">
        <v>42</v>
      </c>
      <c r="J16" s="16" t="s">
        <v>43</v>
      </c>
      <c r="K16" s="16" t="s">
        <v>44</v>
      </c>
      <c r="L16" s="16" t="s">
        <v>45</v>
      </c>
    </row>
    <row r="17" customFormat="false" ht="18" hidden="false" customHeight="true" outlineLevel="0" collapsed="false">
      <c r="A17" s="17" t="n">
        <v>46027</v>
      </c>
      <c r="B17" s="18" t="str">
        <f aca="false">IF($A17="","",CHOOSE(WEEKDAY($A17,2),"Montag","Dienstag","Mittwoch","Donnerstag","Freitag","Samstag","Sonntag"))</f>
        <v>Montag</v>
      </c>
      <c r="C17" s="19" t="s">
        <v>14</v>
      </c>
      <c r="D17" s="19" t="s">
        <v>13</v>
      </c>
      <c r="E17" s="19" t="s">
        <v>46</v>
      </c>
      <c r="F17" s="20" t="n">
        <v>0.375</v>
      </c>
      <c r="G17" s="20" t="n">
        <v>0.520833333333333</v>
      </c>
      <c r="H17" s="21" t="n">
        <v>15</v>
      </c>
      <c r="I17" s="22" t="n">
        <f aca="false">IF(OR($F17="",$G17=""),"",($G17-$F17)*24-IF($H17="",0,$H17)/60)</f>
        <v>3.25</v>
      </c>
      <c r="J17" s="23" t="s">
        <v>16</v>
      </c>
      <c r="K17" s="24" t="n">
        <f aca="false">IF($C17="","",$I$8)</f>
        <v>85</v>
      </c>
      <c r="L17" s="25" t="n">
        <f aca="false">IF($I17="","",IF($J17="Ja",$I17*$K17,0))</f>
        <v>276.25</v>
      </c>
    </row>
    <row r="18" customFormat="false" ht="18" hidden="false" customHeight="true" outlineLevel="0" collapsed="false">
      <c r="A18" s="26" t="n">
        <v>46027</v>
      </c>
      <c r="B18" s="27" t="str">
        <f aca="false">IF($A18="","",CHOOSE(WEEKDAY($A18,2),"Montag","Dienstag","Mittwoch","Donnerstag","Freitag","Samstag","Sonntag"))</f>
        <v>Montag</v>
      </c>
      <c r="C18" s="28" t="s">
        <v>26</v>
      </c>
      <c r="D18" s="28" t="s">
        <v>15</v>
      </c>
      <c r="E18" s="28" t="s">
        <v>47</v>
      </c>
      <c r="F18" s="29" t="n">
        <v>0.395833333333333</v>
      </c>
      <c r="G18" s="29" t="n">
        <v>0.666666666666667</v>
      </c>
      <c r="H18" s="30" t="n">
        <v>45</v>
      </c>
      <c r="I18" s="31" t="n">
        <f aca="false">IF(OR($F18="",$G18=""),"",($G18-$F18)*24-IF($H18="",0,$H18)/60)</f>
        <v>5.75</v>
      </c>
      <c r="J18" s="32" t="s">
        <v>16</v>
      </c>
      <c r="K18" s="33" t="n">
        <f aca="false">IF($C18="","",$I$8)</f>
        <v>85</v>
      </c>
      <c r="L18" s="34" t="n">
        <f aca="false">IF($I18="","",IF($J18="Ja",$I18*$K18,0))</f>
        <v>488.75</v>
      </c>
    </row>
    <row r="19" customFormat="false" ht="18" hidden="false" customHeight="true" outlineLevel="0" collapsed="false">
      <c r="A19" s="17" t="n">
        <v>46028</v>
      </c>
      <c r="B19" s="18" t="str">
        <f aca="false">IF($A19="","",CHOOSE(WEEKDAY($A19,2),"Montag","Dienstag","Mittwoch","Donnerstag","Freitag","Samstag","Sonntag"))</f>
        <v>Dienstag</v>
      </c>
      <c r="C19" s="19" t="s">
        <v>26</v>
      </c>
      <c r="D19" s="19" t="s">
        <v>21</v>
      </c>
      <c r="E19" s="19" t="s">
        <v>48</v>
      </c>
      <c r="F19" s="20" t="n">
        <v>0.354166666666667</v>
      </c>
      <c r="G19" s="20" t="n">
        <v>0.708333333333333</v>
      </c>
      <c r="H19" s="21" t="n">
        <v>60</v>
      </c>
      <c r="I19" s="22" t="n">
        <f aca="false">IF(OR($F19="",$G19=""),"",($G19-$F19)*24-IF($H19="",0,$H19)/60)</f>
        <v>7.5</v>
      </c>
      <c r="J19" s="23" t="s">
        <v>16</v>
      </c>
      <c r="K19" s="24" t="n">
        <f aca="false">IF($C19="","",$I$8)</f>
        <v>85</v>
      </c>
      <c r="L19" s="25" t="n">
        <f aca="false">IF($I19="","",IF($J19="Ja",$I19*$K19,0))</f>
        <v>637.5</v>
      </c>
    </row>
    <row r="20" customFormat="false" ht="18" hidden="false" customHeight="true" outlineLevel="0" collapsed="false">
      <c r="A20" s="26" t="n">
        <v>46029</v>
      </c>
      <c r="B20" s="27" t="str">
        <f aca="false">IF($A20="","",CHOOSE(WEEKDAY($A20,2),"Montag","Dienstag","Mittwoch","Donnerstag","Freitag","Samstag","Sonntag"))</f>
        <v>Mittwoch</v>
      </c>
      <c r="C20" s="28" t="s">
        <v>14</v>
      </c>
      <c r="D20" s="28" t="s">
        <v>13</v>
      </c>
      <c r="E20" s="28" t="s">
        <v>49</v>
      </c>
      <c r="F20" s="29" t="n">
        <v>0.416666666666667</v>
      </c>
      <c r="G20" s="29" t="n">
        <v>0.541666666666667</v>
      </c>
      <c r="H20" s="30" t="n">
        <v>0</v>
      </c>
      <c r="I20" s="31" t="n">
        <f aca="false">IF(OR($F20="",$G20=""),"",($G20-$F20)*24-IF($H20="",0,$H20)/60)</f>
        <v>3</v>
      </c>
      <c r="J20" s="32" t="s">
        <v>16</v>
      </c>
      <c r="K20" s="33" t="n">
        <f aca="false">IF($C20="","",$I$8)</f>
        <v>85</v>
      </c>
      <c r="L20" s="34" t="n">
        <f aca="false">IF($I20="","",IF($J20="Ja",$I20*$K20,0))</f>
        <v>255</v>
      </c>
    </row>
    <row r="21" customFormat="false" ht="18" hidden="false" customHeight="true" outlineLevel="0" collapsed="false">
      <c r="A21" s="17" t="n">
        <v>46029</v>
      </c>
      <c r="B21" s="18" t="str">
        <f aca="false">IF($A21="","",CHOOSE(WEEKDAY($A21,2),"Montag","Dienstag","Mittwoch","Donnerstag","Freitag","Samstag","Sonntag"))</f>
        <v>Mittwoch</v>
      </c>
      <c r="C21" s="19" t="s">
        <v>20</v>
      </c>
      <c r="D21" s="19" t="s">
        <v>27</v>
      </c>
      <c r="E21" s="19" t="s">
        <v>50</v>
      </c>
      <c r="F21" s="20" t="n">
        <v>0.375</v>
      </c>
      <c r="G21" s="20" t="n">
        <v>0.729166666666667</v>
      </c>
      <c r="H21" s="21" t="n">
        <v>45</v>
      </c>
      <c r="I21" s="22" t="n">
        <f aca="false">IF(OR($F21="",$G21=""),"",($G21-$F21)*24-IF($H21="",0,$H21)/60)</f>
        <v>7.75</v>
      </c>
      <c r="J21" s="23" t="s">
        <v>16</v>
      </c>
      <c r="K21" s="24" t="n">
        <f aca="false">IF($C21="","",$I$8)</f>
        <v>85</v>
      </c>
      <c r="L21" s="25" t="n">
        <f aca="false">IF($I21="","",IF($J21="Ja",$I21*$K21,0))</f>
        <v>658.75</v>
      </c>
    </row>
    <row r="22" customFormat="false" ht="18" hidden="false" customHeight="true" outlineLevel="0" collapsed="false">
      <c r="A22" s="26" t="n">
        <v>46030</v>
      </c>
      <c r="B22" s="27" t="str">
        <f aca="false">IF($A22="","",CHOOSE(WEEKDAY($A22,2),"Montag","Dienstag","Mittwoch","Donnerstag","Freitag","Samstag","Sonntag"))</f>
        <v>Donnerstag</v>
      </c>
      <c r="C22" s="28" t="s">
        <v>26</v>
      </c>
      <c r="D22" s="28" t="s">
        <v>21</v>
      </c>
      <c r="E22" s="28" t="s">
        <v>51</v>
      </c>
      <c r="F22" s="29" t="n">
        <v>0.375</v>
      </c>
      <c r="G22" s="29" t="n">
        <v>0.645833333333333</v>
      </c>
      <c r="H22" s="30" t="n">
        <v>30</v>
      </c>
      <c r="I22" s="31" t="n">
        <f aca="false">IF(OR($F22="",$G22=""),"",($G22-$F22)*24-IF($H22="",0,$H22)/60)</f>
        <v>6</v>
      </c>
      <c r="J22" s="32" t="s">
        <v>16</v>
      </c>
      <c r="K22" s="33" t="n">
        <f aca="false">IF($C22="","",$I$8)</f>
        <v>85</v>
      </c>
      <c r="L22" s="34" t="n">
        <f aca="false">IF($I22="","",IF($J22="Ja",$I22*$K22,0))</f>
        <v>510</v>
      </c>
    </row>
    <row r="23" customFormat="false" ht="18" hidden="false" customHeight="true" outlineLevel="0" collapsed="false">
      <c r="A23" s="17" t="n">
        <v>46030</v>
      </c>
      <c r="B23" s="18" t="str">
        <f aca="false">IF($A23="","",CHOOSE(WEEKDAY($A23,2),"Montag","Dienstag","Mittwoch","Donnerstag","Freitag","Samstag","Sonntag"))</f>
        <v>Donnerstag</v>
      </c>
      <c r="C23" s="19" t="s">
        <v>20</v>
      </c>
      <c r="D23" s="19" t="s">
        <v>27</v>
      </c>
      <c r="E23" s="19" t="s">
        <v>52</v>
      </c>
      <c r="F23" s="20" t="n">
        <v>0.354166666666667</v>
      </c>
      <c r="G23" s="20" t="n">
        <v>0.708333333333333</v>
      </c>
      <c r="H23" s="21" t="n">
        <v>45</v>
      </c>
      <c r="I23" s="22" t="n">
        <f aca="false">IF(OR($F23="",$G23=""),"",($G23-$F23)*24-IF($H23="",0,$H23)/60)</f>
        <v>7.75</v>
      </c>
      <c r="J23" s="23" t="s">
        <v>16</v>
      </c>
      <c r="K23" s="24" t="n">
        <f aca="false">IF($C23="","",$I$8)</f>
        <v>85</v>
      </c>
      <c r="L23" s="25" t="n">
        <f aca="false">IF($I23="","",IF($J23="Ja",$I23*$K23,0))</f>
        <v>658.75</v>
      </c>
    </row>
    <row r="24" customFormat="false" ht="18" hidden="false" customHeight="true" outlineLevel="0" collapsed="false">
      <c r="A24" s="26" t="n">
        <v>46031</v>
      </c>
      <c r="B24" s="27" t="str">
        <f aca="false">IF($A24="","",CHOOSE(WEEKDAY($A24,2),"Montag","Dienstag","Mittwoch","Donnerstag","Freitag","Samstag","Sonntag"))</f>
        <v>Freitag</v>
      </c>
      <c r="C24" s="28" t="s">
        <v>28</v>
      </c>
      <c r="D24" s="28" t="s">
        <v>27</v>
      </c>
      <c r="E24" s="28" t="s">
        <v>53</v>
      </c>
      <c r="F24" s="29" t="n">
        <v>0.375</v>
      </c>
      <c r="G24" s="29" t="n">
        <v>0.6875</v>
      </c>
      <c r="H24" s="30" t="n">
        <v>30</v>
      </c>
      <c r="I24" s="31" t="n">
        <f aca="false">IF(OR($F24="",$G24=""),"",($G24-$F24)*24-IF($H24="",0,$H24)/60)</f>
        <v>7</v>
      </c>
      <c r="J24" s="32" t="s">
        <v>16</v>
      </c>
      <c r="K24" s="33" t="n">
        <f aca="false">IF($C24="","",$I$8)</f>
        <v>85</v>
      </c>
      <c r="L24" s="34" t="n">
        <f aca="false">IF($I24="","",IF($J24="Ja",$I24*$K24,0))</f>
        <v>595</v>
      </c>
    </row>
    <row r="25" customFormat="false" ht="18" hidden="false" customHeight="true" outlineLevel="0" collapsed="false">
      <c r="A25" s="17" t="n">
        <v>46034</v>
      </c>
      <c r="B25" s="18" t="str">
        <f aca="false">IF($A25="","",CHOOSE(WEEKDAY($A25,2),"Montag","Dienstag","Mittwoch","Donnerstag","Freitag","Samstag","Sonntag"))</f>
        <v>Montag</v>
      </c>
      <c r="C25" s="19" t="s">
        <v>20</v>
      </c>
      <c r="D25" s="19" t="s">
        <v>27</v>
      </c>
      <c r="E25" s="19" t="s">
        <v>54</v>
      </c>
      <c r="F25" s="20" t="n">
        <v>0.354166666666667</v>
      </c>
      <c r="G25" s="20" t="n">
        <v>0.729166666666667</v>
      </c>
      <c r="H25" s="21" t="n">
        <v>45</v>
      </c>
      <c r="I25" s="22" t="n">
        <f aca="false">IF(OR($F25="",$G25=""),"",($G25-$F25)*24-IF($H25="",0,$H25)/60)</f>
        <v>8.25</v>
      </c>
      <c r="J25" s="23" t="s">
        <v>16</v>
      </c>
      <c r="K25" s="24" t="n">
        <f aca="false">IF($C25="","",$I$8)</f>
        <v>85</v>
      </c>
      <c r="L25" s="25" t="n">
        <f aca="false">IF($I25="","",IF($J25="Ja",$I25*$K25,0))</f>
        <v>701.25</v>
      </c>
    </row>
    <row r="26" customFormat="false" ht="18" hidden="false" customHeight="true" outlineLevel="0" collapsed="false">
      <c r="A26" s="26" t="n">
        <v>46034</v>
      </c>
      <c r="B26" s="27" t="str">
        <f aca="false">IF($A26="","",CHOOSE(WEEKDAY($A26,2),"Montag","Dienstag","Mittwoch","Donnerstag","Freitag","Samstag","Sonntag"))</f>
        <v>Montag</v>
      </c>
      <c r="C26" s="28" t="s">
        <v>14</v>
      </c>
      <c r="D26" s="28" t="s">
        <v>13</v>
      </c>
      <c r="E26" s="28" t="s">
        <v>55</v>
      </c>
      <c r="F26" s="29" t="n">
        <v>0.583333333333333</v>
      </c>
      <c r="G26" s="29" t="n">
        <v>0.645833333333333</v>
      </c>
      <c r="H26" s="30" t="n">
        <v>0</v>
      </c>
      <c r="I26" s="31" t="n">
        <f aca="false">IF(OR($F26="",$G26=""),"",($G26-$F26)*24-IF($H26="",0,$H26)/60)</f>
        <v>1.5</v>
      </c>
      <c r="J26" s="32" t="s">
        <v>22</v>
      </c>
      <c r="K26" s="33" t="n">
        <f aca="false">IF($C26="","",$I$8)</f>
        <v>85</v>
      </c>
      <c r="L26" s="34" t="n">
        <f aca="false">IF($I26="","",IF($J26="Ja",$I26*$K26,0))</f>
        <v>0</v>
      </c>
    </row>
    <row r="27" customFormat="false" ht="18" hidden="false" customHeight="true" outlineLevel="0" collapsed="false">
      <c r="A27" s="17" t="n">
        <v>46035</v>
      </c>
      <c r="B27" s="18" t="str">
        <f aca="false">IF($A27="","",CHOOSE(WEEKDAY($A27,2),"Montag","Dienstag","Mittwoch","Donnerstag","Freitag","Samstag","Sonntag"))</f>
        <v>Dienstag</v>
      </c>
      <c r="C27" s="19" t="s">
        <v>28</v>
      </c>
      <c r="D27" s="19" t="s">
        <v>27</v>
      </c>
      <c r="E27" s="19" t="s">
        <v>56</v>
      </c>
      <c r="F27" s="20" t="n">
        <v>0.375</v>
      </c>
      <c r="G27" s="20" t="n">
        <v>0.708333333333333</v>
      </c>
      <c r="H27" s="21" t="n">
        <v>45</v>
      </c>
      <c r="I27" s="22" t="n">
        <f aca="false">IF(OR($F27="",$G27=""),"",($G27-$F27)*24-IF($H27="",0,$H27)/60)</f>
        <v>7.25</v>
      </c>
      <c r="J27" s="23" t="s">
        <v>16</v>
      </c>
      <c r="K27" s="24" t="n">
        <f aca="false">IF($C27="","",$I$8)</f>
        <v>85</v>
      </c>
      <c r="L27" s="25" t="n">
        <f aca="false">IF($I27="","",IF($J27="Ja",$I27*$K27,0))</f>
        <v>616.25</v>
      </c>
    </row>
    <row r="28" customFormat="false" ht="18" hidden="false" customHeight="true" outlineLevel="0" collapsed="false">
      <c r="A28" s="26" t="n">
        <v>46036</v>
      </c>
      <c r="B28" s="27" t="str">
        <f aca="false">IF($A28="","",CHOOSE(WEEKDAY($A28,2),"Montag","Dienstag","Mittwoch","Donnerstag","Freitag","Samstag","Sonntag"))</f>
        <v>Mittwoch</v>
      </c>
      <c r="C28" s="28" t="s">
        <v>26</v>
      </c>
      <c r="D28" s="28" t="s">
        <v>21</v>
      </c>
      <c r="E28" s="28" t="s">
        <v>57</v>
      </c>
      <c r="F28" s="29" t="n">
        <v>0.395833333333333</v>
      </c>
      <c r="G28" s="29" t="n">
        <v>0.666666666666667</v>
      </c>
      <c r="H28" s="30" t="n">
        <v>30</v>
      </c>
      <c r="I28" s="31" t="n">
        <f aca="false">IF(OR($F28="",$G28=""),"",($G28-$F28)*24-IF($H28="",0,$H28)/60)</f>
        <v>6</v>
      </c>
      <c r="J28" s="32" t="s">
        <v>16</v>
      </c>
      <c r="K28" s="33" t="n">
        <f aca="false">IF($C28="","",$I$8)</f>
        <v>85</v>
      </c>
      <c r="L28" s="34" t="n">
        <f aca="false">IF($I28="","",IF($J28="Ja",$I28*$K28,0))</f>
        <v>510</v>
      </c>
    </row>
    <row r="29" customFormat="false" ht="18" hidden="false" customHeight="true" outlineLevel="0" collapsed="false">
      <c r="A29" s="17" t="n">
        <v>46037</v>
      </c>
      <c r="B29" s="18" t="str">
        <f aca="false">IF($A29="","",CHOOSE(WEEKDAY($A29,2),"Montag","Dienstag","Mittwoch","Donnerstag","Freitag","Samstag","Sonntag"))</f>
        <v>Donnerstag</v>
      </c>
      <c r="C29" s="19" t="s">
        <v>28</v>
      </c>
      <c r="D29" s="19" t="s">
        <v>29</v>
      </c>
      <c r="E29" s="19" t="s">
        <v>58</v>
      </c>
      <c r="F29" s="20" t="n">
        <v>0.375</v>
      </c>
      <c r="G29" s="20" t="n">
        <v>0.6875</v>
      </c>
      <c r="H29" s="21" t="n">
        <v>30</v>
      </c>
      <c r="I29" s="22" t="n">
        <f aca="false">IF(OR($F29="",$G29=""),"",($G29-$F29)*24-IF($H29="",0,$H29)/60)</f>
        <v>7</v>
      </c>
      <c r="J29" s="23" t="s">
        <v>16</v>
      </c>
      <c r="K29" s="24" t="n">
        <f aca="false">IF($C29="","",$I$8)</f>
        <v>85</v>
      </c>
      <c r="L29" s="25" t="n">
        <f aca="false">IF($I29="","",IF($J29="Ja",$I29*$K29,0))</f>
        <v>595</v>
      </c>
    </row>
    <row r="30" customFormat="false" ht="18" hidden="false" customHeight="true" outlineLevel="0" collapsed="false">
      <c r="A30" s="26" t="n">
        <v>46038</v>
      </c>
      <c r="B30" s="27" t="str">
        <f aca="false">IF($A30="","",CHOOSE(WEEKDAY($A30,2),"Montag","Dienstag","Mittwoch","Donnerstag","Freitag","Samstag","Sonntag"))</f>
        <v>Freitag</v>
      </c>
      <c r="C30" s="28" t="s">
        <v>20</v>
      </c>
      <c r="D30" s="28" t="s">
        <v>29</v>
      </c>
      <c r="E30" s="28" t="s">
        <v>59</v>
      </c>
      <c r="F30" s="29" t="n">
        <v>0.354166666666667</v>
      </c>
      <c r="G30" s="29" t="n">
        <v>0.708333333333333</v>
      </c>
      <c r="H30" s="30" t="n">
        <v>45</v>
      </c>
      <c r="I30" s="31" t="n">
        <f aca="false">IF(OR($F30="",$G30=""),"",($G30-$F30)*24-IF($H30="",0,$H30)/60)</f>
        <v>7.75</v>
      </c>
      <c r="J30" s="32" t="s">
        <v>16</v>
      </c>
      <c r="K30" s="33" t="n">
        <f aca="false">IF($C30="","",$I$8)</f>
        <v>85</v>
      </c>
      <c r="L30" s="34" t="n">
        <f aca="false">IF($I30="","",IF($J30="Ja",$I30*$K30,0))</f>
        <v>658.75</v>
      </c>
    </row>
    <row r="31" customFormat="false" ht="18" hidden="false" customHeight="true" outlineLevel="0" collapsed="false">
      <c r="A31" s="17" t="n">
        <v>46041</v>
      </c>
      <c r="B31" s="18" t="str">
        <f aca="false">IF($A31="","",CHOOSE(WEEKDAY($A31,2),"Montag","Dienstag","Mittwoch","Donnerstag","Freitag","Samstag","Sonntag"))</f>
        <v>Montag</v>
      </c>
      <c r="C31" s="19" t="s">
        <v>14</v>
      </c>
      <c r="D31" s="19" t="s">
        <v>35</v>
      </c>
      <c r="E31" s="19" t="s">
        <v>60</v>
      </c>
      <c r="F31" s="20" t="n">
        <v>0.416666666666667</v>
      </c>
      <c r="G31" s="20" t="n">
        <v>0.625</v>
      </c>
      <c r="H31" s="21" t="n">
        <v>30</v>
      </c>
      <c r="I31" s="22" t="n">
        <f aca="false">IF(OR($F31="",$G31=""),"",($G31-$F31)*24-IF($H31="",0,$H31)/60)</f>
        <v>4.5</v>
      </c>
      <c r="J31" s="23" t="s">
        <v>16</v>
      </c>
      <c r="K31" s="24" t="n">
        <f aca="false">IF($C31="","",$I$8)</f>
        <v>85</v>
      </c>
      <c r="L31" s="25" t="n">
        <f aca="false">IF($I31="","",IF($J31="Ja",$I31*$K31,0))</f>
        <v>382.5</v>
      </c>
    </row>
    <row r="32" customFormat="false" ht="18" hidden="false" customHeight="true" outlineLevel="0" collapsed="false">
      <c r="A32" s="26"/>
      <c r="B32" s="27" t="str">
        <f aca="false">IF($A32="","",CHOOSE(WEEKDAY($A32,2),"Montag","Dienstag","Mittwoch","Donnerstag","Freitag","Samstag","Sonntag"))</f>
        <v/>
      </c>
      <c r="C32" s="28"/>
      <c r="D32" s="28"/>
      <c r="E32" s="28"/>
      <c r="F32" s="29"/>
      <c r="G32" s="29"/>
      <c r="H32" s="30"/>
      <c r="I32" s="31" t="str">
        <f aca="false">IF(OR($F32="",$G32=""),"",($G32-$F32)*24-IF($H32="",0,$H32)/60)</f>
        <v/>
      </c>
      <c r="J32" s="32"/>
      <c r="K32" s="33" t="str">
        <f aca="false">IF($C32="","",$I$8)</f>
        <v/>
      </c>
      <c r="L32" s="34" t="str">
        <f aca="false">IF($I32="","",IF($J32="Ja",$I32*$K32,0))</f>
        <v/>
      </c>
    </row>
    <row r="33" customFormat="false" ht="18" hidden="false" customHeight="true" outlineLevel="0" collapsed="false">
      <c r="A33" s="17"/>
      <c r="B33" s="18" t="str">
        <f aca="false">IF($A33="","",CHOOSE(WEEKDAY($A33,2),"Montag","Dienstag","Mittwoch","Donnerstag","Freitag","Samstag","Sonntag"))</f>
        <v/>
      </c>
      <c r="C33" s="19"/>
      <c r="D33" s="19"/>
      <c r="E33" s="19"/>
      <c r="F33" s="20"/>
      <c r="G33" s="20"/>
      <c r="H33" s="21"/>
      <c r="I33" s="22" t="str">
        <f aca="false">IF(OR($F33="",$G33=""),"",($G33-$F33)*24-IF($H33="",0,$H33)/60)</f>
        <v/>
      </c>
      <c r="J33" s="23"/>
      <c r="K33" s="24" t="str">
        <f aca="false">IF($C33="","",$I$8)</f>
        <v/>
      </c>
      <c r="L33" s="25" t="str">
        <f aca="false">IF($I33="","",IF($J33="Ja",$I33*$K33,0))</f>
        <v/>
      </c>
    </row>
    <row r="34" customFormat="false" ht="18" hidden="false" customHeight="true" outlineLevel="0" collapsed="false">
      <c r="A34" s="26"/>
      <c r="B34" s="27" t="str">
        <f aca="false">IF($A34="","",CHOOSE(WEEKDAY($A34,2),"Montag","Dienstag","Mittwoch","Donnerstag","Freitag","Samstag","Sonntag"))</f>
        <v/>
      </c>
      <c r="C34" s="28"/>
      <c r="D34" s="28"/>
      <c r="E34" s="28"/>
      <c r="F34" s="29"/>
      <c r="G34" s="29"/>
      <c r="H34" s="30"/>
      <c r="I34" s="31" t="str">
        <f aca="false">IF(OR($F34="",$G34=""),"",($G34-$F34)*24-IF($H34="",0,$H34)/60)</f>
        <v/>
      </c>
      <c r="J34" s="32"/>
      <c r="K34" s="33" t="str">
        <f aca="false">IF($C34="","",$I$8)</f>
        <v/>
      </c>
      <c r="L34" s="34" t="str">
        <f aca="false">IF($I34="","",IF($J34="Ja",$I34*$K34,0))</f>
        <v/>
      </c>
    </row>
    <row r="35" customFormat="false" ht="18" hidden="false" customHeight="true" outlineLevel="0" collapsed="false">
      <c r="A35" s="17"/>
      <c r="B35" s="18" t="str">
        <f aca="false">IF($A35="","",CHOOSE(WEEKDAY($A35,2),"Montag","Dienstag","Mittwoch","Donnerstag","Freitag","Samstag","Sonntag"))</f>
        <v/>
      </c>
      <c r="C35" s="19"/>
      <c r="D35" s="19"/>
      <c r="E35" s="19"/>
      <c r="F35" s="20"/>
      <c r="G35" s="20"/>
      <c r="H35" s="21"/>
      <c r="I35" s="22" t="str">
        <f aca="false">IF(OR($F35="",$G35=""),"",($G35-$F35)*24-IF($H35="",0,$H35)/60)</f>
        <v/>
      </c>
      <c r="J35" s="23"/>
      <c r="K35" s="24" t="str">
        <f aca="false">IF($C35="","",$I$8)</f>
        <v/>
      </c>
      <c r="L35" s="25" t="str">
        <f aca="false">IF($I35="","",IF($J35="Ja",$I35*$K35,0))</f>
        <v/>
      </c>
    </row>
    <row r="36" customFormat="false" ht="18" hidden="false" customHeight="true" outlineLevel="0" collapsed="false">
      <c r="A36" s="26"/>
      <c r="B36" s="27" t="str">
        <f aca="false">IF($A36="","",CHOOSE(WEEKDAY($A36,2),"Montag","Dienstag","Mittwoch","Donnerstag","Freitag","Samstag","Sonntag"))</f>
        <v/>
      </c>
      <c r="C36" s="28"/>
      <c r="D36" s="28"/>
      <c r="E36" s="28"/>
      <c r="F36" s="29"/>
      <c r="G36" s="29"/>
      <c r="H36" s="30"/>
      <c r="I36" s="31" t="str">
        <f aca="false">IF(OR($F36="",$G36=""),"",($G36-$F36)*24-IF($H36="",0,$H36)/60)</f>
        <v/>
      </c>
      <c r="J36" s="32"/>
      <c r="K36" s="33" t="str">
        <f aca="false">IF($C36="","",$I$8)</f>
        <v/>
      </c>
      <c r="L36" s="34" t="str">
        <f aca="false">IF($I36="","",IF($J36="Ja",$I36*$K36,0))</f>
        <v/>
      </c>
    </row>
    <row r="37" customFormat="false" ht="18" hidden="false" customHeight="true" outlineLevel="0" collapsed="false">
      <c r="A37" s="17"/>
      <c r="B37" s="18" t="str">
        <f aca="false">IF($A37="","",CHOOSE(WEEKDAY($A37,2),"Montag","Dienstag","Mittwoch","Donnerstag","Freitag","Samstag","Sonntag"))</f>
        <v/>
      </c>
      <c r="C37" s="19"/>
      <c r="D37" s="19"/>
      <c r="E37" s="19"/>
      <c r="F37" s="20"/>
      <c r="G37" s="20"/>
      <c r="H37" s="21"/>
      <c r="I37" s="22" t="str">
        <f aca="false">IF(OR($F37="",$G37=""),"",($G37-$F37)*24-IF($H37="",0,$H37)/60)</f>
        <v/>
      </c>
      <c r="J37" s="23"/>
      <c r="K37" s="24" t="str">
        <f aca="false">IF($C37="","",$I$8)</f>
        <v/>
      </c>
      <c r="L37" s="25" t="str">
        <f aca="false">IF($I37="","",IF($J37="Ja",$I37*$K37,0))</f>
        <v/>
      </c>
    </row>
    <row r="38" customFormat="false" ht="18" hidden="false" customHeight="true" outlineLevel="0" collapsed="false">
      <c r="A38" s="26"/>
      <c r="B38" s="27" t="str">
        <f aca="false">IF($A38="","",CHOOSE(WEEKDAY($A38,2),"Montag","Dienstag","Mittwoch","Donnerstag","Freitag","Samstag","Sonntag"))</f>
        <v/>
      </c>
      <c r="C38" s="28"/>
      <c r="D38" s="28"/>
      <c r="E38" s="28"/>
      <c r="F38" s="29"/>
      <c r="G38" s="29"/>
      <c r="H38" s="30"/>
      <c r="I38" s="31" t="str">
        <f aca="false">IF(OR($F38="",$G38=""),"",($G38-$F38)*24-IF($H38="",0,$H38)/60)</f>
        <v/>
      </c>
      <c r="J38" s="32"/>
      <c r="K38" s="33" t="str">
        <f aca="false">IF($C38="","",$I$8)</f>
        <v/>
      </c>
      <c r="L38" s="34" t="str">
        <f aca="false">IF($I38="","",IF($J38="Ja",$I38*$K38,0))</f>
        <v/>
      </c>
    </row>
    <row r="39" customFormat="false" ht="18" hidden="false" customHeight="true" outlineLevel="0" collapsed="false">
      <c r="A39" s="17"/>
      <c r="B39" s="18" t="str">
        <f aca="false">IF($A39="","",CHOOSE(WEEKDAY($A39,2),"Montag","Dienstag","Mittwoch","Donnerstag","Freitag","Samstag","Sonntag"))</f>
        <v/>
      </c>
      <c r="C39" s="19"/>
      <c r="D39" s="19"/>
      <c r="E39" s="19"/>
      <c r="F39" s="20"/>
      <c r="G39" s="20"/>
      <c r="H39" s="21"/>
      <c r="I39" s="22" t="str">
        <f aca="false">IF(OR($F39="",$G39=""),"",($G39-$F39)*24-IF($H39="",0,$H39)/60)</f>
        <v/>
      </c>
      <c r="J39" s="23"/>
      <c r="K39" s="24" t="str">
        <f aca="false">IF($C39="","",$I$8)</f>
        <v/>
      </c>
      <c r="L39" s="25" t="str">
        <f aca="false">IF($I39="","",IF($J39="Ja",$I39*$K39,0))</f>
        <v/>
      </c>
    </row>
    <row r="40" customFormat="false" ht="18" hidden="false" customHeight="true" outlineLevel="0" collapsed="false">
      <c r="A40" s="26"/>
      <c r="B40" s="27" t="str">
        <f aca="false">IF($A40="","",CHOOSE(WEEKDAY($A40,2),"Montag","Dienstag","Mittwoch","Donnerstag","Freitag","Samstag","Sonntag"))</f>
        <v/>
      </c>
      <c r="C40" s="28"/>
      <c r="D40" s="28"/>
      <c r="E40" s="28"/>
      <c r="F40" s="29"/>
      <c r="G40" s="29"/>
      <c r="H40" s="30"/>
      <c r="I40" s="31" t="str">
        <f aca="false">IF(OR($F40="",$G40=""),"",($G40-$F40)*24-IF($H40="",0,$H40)/60)</f>
        <v/>
      </c>
      <c r="J40" s="32"/>
      <c r="K40" s="33" t="str">
        <f aca="false">IF($C40="","",$I$8)</f>
        <v/>
      </c>
      <c r="L40" s="34" t="str">
        <f aca="false">IF($I40="","",IF($J40="Ja",$I40*$K40,0))</f>
        <v/>
      </c>
    </row>
    <row r="41" customFormat="false" ht="18" hidden="false" customHeight="true" outlineLevel="0" collapsed="false">
      <c r="A41" s="17"/>
      <c r="B41" s="18" t="str">
        <f aca="false">IF($A41="","",CHOOSE(WEEKDAY($A41,2),"Montag","Dienstag","Mittwoch","Donnerstag","Freitag","Samstag","Sonntag"))</f>
        <v/>
      </c>
      <c r="C41" s="19"/>
      <c r="D41" s="19"/>
      <c r="E41" s="19"/>
      <c r="F41" s="20"/>
      <c r="G41" s="20"/>
      <c r="H41" s="21"/>
      <c r="I41" s="22" t="str">
        <f aca="false">IF(OR($F41="",$G41=""),"",($G41-$F41)*24-IF($H41="",0,$H41)/60)</f>
        <v/>
      </c>
      <c r="J41" s="23"/>
      <c r="K41" s="24" t="str">
        <f aca="false">IF($C41="","",$I$8)</f>
        <v/>
      </c>
      <c r="L41" s="25" t="str">
        <f aca="false">IF($I41="","",IF($J41="Ja",$I41*$K41,0))</f>
        <v/>
      </c>
    </row>
    <row r="42" customFormat="false" ht="21.75" hidden="false" customHeight="true" outlineLevel="0" collapsed="false">
      <c r="A42" s="35" t="s">
        <v>61</v>
      </c>
      <c r="B42" s="35"/>
      <c r="C42" s="35"/>
      <c r="D42" s="35"/>
      <c r="E42" s="35"/>
      <c r="F42" s="35"/>
      <c r="G42" s="35"/>
      <c r="H42" s="35"/>
      <c r="I42" s="36" t="n">
        <f aca="false">SUM(I17:I41)</f>
        <v>90.25</v>
      </c>
      <c r="J42" s="37"/>
      <c r="K42" s="37"/>
      <c r="L42" s="38" t="n">
        <f aca="false">SUM(L17:L41)</f>
        <v>7543.75</v>
      </c>
    </row>
    <row r="43" customFormat="false" ht="9.75" hidden="false" customHeight="true" outlineLevel="0" collapsed="false"/>
    <row r="44" customFormat="false" ht="19.5" hidden="false" customHeight="true" outlineLevel="0" collapsed="false">
      <c r="A44" s="3" t="s">
        <v>62</v>
      </c>
      <c r="B44" s="3"/>
      <c r="C44" s="3"/>
      <c r="D44" s="3"/>
      <c r="E44" s="3"/>
      <c r="G44" s="3" t="s">
        <v>63</v>
      </c>
      <c r="H44" s="3"/>
      <c r="I44" s="3"/>
      <c r="J44" s="3"/>
      <c r="K44" s="3"/>
      <c r="L44" s="3"/>
    </row>
    <row r="45" customFormat="false" ht="18" hidden="false" customHeight="true" outlineLevel="0" collapsed="false">
      <c r="A45" s="39" t="s">
        <v>8</v>
      </c>
      <c r="B45" s="39"/>
      <c r="C45" s="40" t="s">
        <v>64</v>
      </c>
      <c r="D45" s="40" t="s">
        <v>65</v>
      </c>
      <c r="E45" s="40" t="s">
        <v>66</v>
      </c>
      <c r="G45" s="39" t="s">
        <v>9</v>
      </c>
      <c r="H45" s="39"/>
      <c r="I45" s="39"/>
      <c r="J45" s="40" t="s">
        <v>64</v>
      </c>
      <c r="K45" s="40" t="s">
        <v>67</v>
      </c>
      <c r="L45" s="40" t="s">
        <v>66</v>
      </c>
    </row>
    <row r="46" customFormat="false" ht="18" hidden="false" customHeight="true" outlineLevel="0" collapsed="false">
      <c r="A46" s="41" t="s">
        <v>14</v>
      </c>
      <c r="B46" s="41"/>
      <c r="C46" s="42" t="n">
        <f aca="false">SUMIF($C$17:$C$41,$A46,$I$17:$I$41)</f>
        <v>12.25</v>
      </c>
      <c r="D46" s="42" t="n">
        <f aca="false">SUMIFS($I$17:$I$41,$C$17:$C$41,$A46,$J$17:$J$41,"Ja")</f>
        <v>10.75</v>
      </c>
      <c r="E46" s="24" t="n">
        <f aca="false">SUMIF($C$17:$C$41,$A46,$L$17:$L$41)</f>
        <v>913.75</v>
      </c>
      <c r="G46" s="41" t="s">
        <v>15</v>
      </c>
      <c r="H46" s="41"/>
      <c r="I46" s="41"/>
      <c r="J46" s="42" t="n">
        <f aca="false">SUMIF($D$17:$D$41,$G46,$I$17:$I$41)</f>
        <v>5.75</v>
      </c>
      <c r="K46" s="43" t="n">
        <f aca="false">IF($I$42=0,"",J46/$I$42)</f>
        <v>0.0637119113573407</v>
      </c>
      <c r="L46" s="24" t="n">
        <f aca="false">SUMIF($D$17:$D$41,$G46,$L$17:$L$41)</f>
        <v>488.75</v>
      </c>
    </row>
    <row r="47" customFormat="false" ht="18" hidden="false" customHeight="true" outlineLevel="0" collapsed="false">
      <c r="A47" s="44" t="s">
        <v>20</v>
      </c>
      <c r="B47" s="44"/>
      <c r="C47" s="45" t="n">
        <f aca="false">SUMIF($C$17:$C$41,$A47,$I$17:$I$41)</f>
        <v>31.5</v>
      </c>
      <c r="D47" s="45" t="n">
        <f aca="false">SUMIFS($I$17:$I$41,$C$17:$C$41,$A47,$J$17:$J$41,"Ja")</f>
        <v>31.5</v>
      </c>
      <c r="E47" s="33" t="n">
        <f aca="false">SUMIF($C$17:$C$41,$A47,$L$17:$L$41)</f>
        <v>2677.5</v>
      </c>
      <c r="G47" s="44" t="s">
        <v>21</v>
      </c>
      <c r="H47" s="44"/>
      <c r="I47" s="44"/>
      <c r="J47" s="45" t="n">
        <f aca="false">SUMIF($D$17:$D$41,$G47,$I$17:$I$41)</f>
        <v>19.5</v>
      </c>
      <c r="K47" s="46" t="n">
        <f aca="false">IF($I$42=0,"",J47/$I$42)</f>
        <v>0.21606648199446</v>
      </c>
      <c r="L47" s="33" t="n">
        <f aca="false">SUMIF($D$17:$D$41,$G47,$L$17:$L$41)</f>
        <v>1657.5</v>
      </c>
    </row>
    <row r="48" customFormat="false" ht="18" hidden="false" customHeight="true" outlineLevel="0" collapsed="false">
      <c r="A48" s="41" t="s">
        <v>26</v>
      </c>
      <c r="B48" s="41"/>
      <c r="C48" s="42" t="n">
        <f aca="false">SUMIF($C$17:$C$41,$A48,$I$17:$I$41)</f>
        <v>25.25</v>
      </c>
      <c r="D48" s="42" t="n">
        <f aca="false">SUMIFS($I$17:$I$41,$C$17:$C$41,$A48,$J$17:$J$41,"Ja")</f>
        <v>25.25</v>
      </c>
      <c r="E48" s="24" t="n">
        <f aca="false">SUMIF($C$17:$C$41,$A48,$L$17:$L$41)</f>
        <v>2146.25</v>
      </c>
      <c r="G48" s="41" t="s">
        <v>27</v>
      </c>
      <c r="H48" s="41"/>
      <c r="I48" s="41"/>
      <c r="J48" s="42" t="n">
        <f aca="false">SUMIF($D$17:$D$41,$G48,$I$17:$I$41)</f>
        <v>38</v>
      </c>
      <c r="K48" s="43" t="n">
        <f aca="false">IF($I$42=0,"",J48/$I$42)</f>
        <v>0.421052631578947</v>
      </c>
      <c r="L48" s="24" t="n">
        <f aca="false">SUMIF($D$17:$D$41,$G48,$L$17:$L$41)</f>
        <v>3230</v>
      </c>
    </row>
    <row r="49" customFormat="false" ht="18" hidden="false" customHeight="true" outlineLevel="0" collapsed="false">
      <c r="A49" s="44" t="s">
        <v>28</v>
      </c>
      <c r="B49" s="44"/>
      <c r="C49" s="45" t="n">
        <f aca="false">SUMIF($C$17:$C$41,$A49,$I$17:$I$41)</f>
        <v>21.25</v>
      </c>
      <c r="D49" s="45" t="n">
        <f aca="false">SUMIFS($I$17:$I$41,$C$17:$C$41,$A49,$J$17:$J$41,"Ja")</f>
        <v>21.25</v>
      </c>
      <c r="E49" s="33" t="n">
        <f aca="false">SUMIF($C$17:$C$41,$A49,$L$17:$L$41)</f>
        <v>1806.25</v>
      </c>
      <c r="G49" s="44" t="s">
        <v>29</v>
      </c>
      <c r="H49" s="44"/>
      <c r="I49" s="44"/>
      <c r="J49" s="45" t="n">
        <f aca="false">SUMIF($D$17:$D$41,$G49,$I$17:$I$41)</f>
        <v>14.75</v>
      </c>
      <c r="K49" s="46" t="n">
        <f aca="false">IF($I$42=0,"",J49/$I$42)</f>
        <v>0.163434903047091</v>
      </c>
      <c r="L49" s="33" t="n">
        <f aca="false">SUMIF($D$17:$D$41,$G49,$L$17:$L$41)</f>
        <v>1253.75</v>
      </c>
    </row>
    <row r="50" customFormat="false" ht="18" hidden="false" customHeight="true" outlineLevel="0" collapsed="false">
      <c r="A50" s="47" t="s">
        <v>68</v>
      </c>
      <c r="B50" s="47"/>
      <c r="C50" s="48" t="n">
        <f aca="false">SUM(C46:C49)</f>
        <v>90.25</v>
      </c>
      <c r="D50" s="48" t="n">
        <f aca="false">SUM(D46:D49)</f>
        <v>88.75</v>
      </c>
      <c r="E50" s="49" t="n">
        <f aca="false">SUM(E46:E49)</f>
        <v>7543.75</v>
      </c>
      <c r="G50" s="41" t="s">
        <v>13</v>
      </c>
      <c r="H50" s="41"/>
      <c r="I50" s="41"/>
      <c r="J50" s="42" t="n">
        <f aca="false">SUMIF($D$17:$D$41,$G50,$I$17:$I$41)</f>
        <v>7.75</v>
      </c>
      <c r="K50" s="43" t="n">
        <f aca="false">IF($I$42=0,"",J50/$I$42)</f>
        <v>0.0858725761772853</v>
      </c>
      <c r="L50" s="24" t="n">
        <f aca="false">SUMIF($D$17:$D$41,$G50,$L$17:$L$41)</f>
        <v>531.25</v>
      </c>
    </row>
    <row r="51" customFormat="false" ht="18" hidden="false" customHeight="true" outlineLevel="0" collapsed="false">
      <c r="G51" s="44" t="s">
        <v>35</v>
      </c>
      <c r="H51" s="44"/>
      <c r="I51" s="44"/>
      <c r="J51" s="45" t="n">
        <f aca="false">SUMIF($D$17:$D$41,$G51,$I$17:$I$41)</f>
        <v>4.5</v>
      </c>
      <c r="K51" s="46" t="n">
        <f aca="false">IF($I$42=0,"",J51/$I$42)</f>
        <v>0.0498614958448754</v>
      </c>
      <c r="L51" s="33" t="n">
        <f aca="false">SUMIF($D$17:$D$41,$G51,$L$17:$L$41)</f>
        <v>382.5</v>
      </c>
    </row>
    <row r="52" customFormat="false" ht="18" hidden="false" customHeight="true" outlineLevel="0" collapsed="false">
      <c r="G52" s="47" t="s">
        <v>68</v>
      </c>
      <c r="H52" s="47"/>
      <c r="I52" s="47"/>
      <c r="J52" s="48" t="n">
        <f aca="false">SUM(J46:J51)</f>
        <v>90.25</v>
      </c>
      <c r="K52" s="50" t="n">
        <f aca="false">IF($I$42=0,"",J52/$I$42)</f>
        <v>1</v>
      </c>
      <c r="L52" s="49" t="n">
        <f aca="false">SUM(L46:L51)</f>
        <v>7543.75</v>
      </c>
    </row>
    <row r="54" customFormat="false" ht="18" hidden="false" customHeight="true" outlineLevel="0" collapsed="false">
      <c r="A54" s="51" t="s">
        <v>69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</row>
  </sheetData>
  <mergeCells count="48">
    <mergeCell ref="A2:L2"/>
    <mergeCell ref="A3:L3"/>
    <mergeCell ref="A5:L5"/>
    <mergeCell ref="N5:P5"/>
    <mergeCell ref="A6:B6"/>
    <mergeCell ref="C6:E6"/>
    <mergeCell ref="G6:H6"/>
    <mergeCell ref="I6:L6"/>
    <mergeCell ref="A7:B7"/>
    <mergeCell ref="C7:E7"/>
    <mergeCell ref="G7:H7"/>
    <mergeCell ref="I7:L7"/>
    <mergeCell ref="A8:B8"/>
    <mergeCell ref="C8:E8"/>
    <mergeCell ref="G8:H8"/>
    <mergeCell ref="I8:L8"/>
    <mergeCell ref="A9:B9"/>
    <mergeCell ref="C9:E9"/>
    <mergeCell ref="G9:H9"/>
    <mergeCell ref="I9:L9"/>
    <mergeCell ref="A11:L11"/>
    <mergeCell ref="A12:C12"/>
    <mergeCell ref="D12:F12"/>
    <mergeCell ref="G12:I12"/>
    <mergeCell ref="J12:L12"/>
    <mergeCell ref="A13:C13"/>
    <mergeCell ref="D13:F13"/>
    <mergeCell ref="G13:I13"/>
    <mergeCell ref="J13:L13"/>
    <mergeCell ref="A14:L14"/>
    <mergeCell ref="A42:H42"/>
    <mergeCell ref="A44:E44"/>
    <mergeCell ref="G44:L44"/>
    <mergeCell ref="A45:B45"/>
    <mergeCell ref="G45:I45"/>
    <mergeCell ref="A46:B46"/>
    <mergeCell ref="G46:I46"/>
    <mergeCell ref="A47:B47"/>
    <mergeCell ref="G47:I47"/>
    <mergeCell ref="A48:B48"/>
    <mergeCell ref="G48:I48"/>
    <mergeCell ref="A49:B49"/>
    <mergeCell ref="G49:I49"/>
    <mergeCell ref="A50:B50"/>
    <mergeCell ref="G50:I50"/>
    <mergeCell ref="G51:I51"/>
    <mergeCell ref="G52:I52"/>
    <mergeCell ref="A54:L54"/>
  </mergeCells>
  <dataValidations count="3">
    <dataValidation allowBlank="true" errorStyle="stop" operator="between" showDropDown="false" showErrorMessage="false" showInputMessage="false" sqref="C17:C41" type="list">
      <formula1>$N$7:$N$10</formula1>
      <formula2>0</formula2>
    </dataValidation>
    <dataValidation allowBlank="true" errorStyle="stop" operator="between" showDropDown="false" showErrorMessage="false" showInputMessage="false" sqref="D17:D41" type="list">
      <formula1>$O$7:$O$12</formula1>
      <formula2>0</formula2>
    </dataValidation>
    <dataValidation allowBlank="true" errorStyle="stop" operator="between" showDropDown="false" showErrorMessage="false" showInputMessage="false" sqref="J17:J41" type="list">
      <formula1>$P$7:$P$8</formula1>
      <formula2>0</formula2>
    </dataValidation>
  </dataValidations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2026-07-06T05:11:35Z</dcterms:created>
  <dc:creator>openpyxl</dc:creator>
  <dc:description/>
  <dc:language>en-US</dc:language>
  <cp:lastModifiedBy/>
  <dcterms:modified xsi:type="dcterms:W3CDTF">2026-07-06T05:11:35Z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