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14BCC0F-C12B-4673-809D-0DF5F2CD24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iterfassung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K72" i="1"/>
  <c r="L72" i="1" s="1"/>
  <c r="N72" i="1" s="1"/>
  <c r="B72" i="1"/>
  <c r="K71" i="1"/>
  <c r="L71" i="1" s="1"/>
  <c r="N71" i="1" s="1"/>
  <c r="B71" i="1"/>
  <c r="K70" i="1"/>
  <c r="L70" i="1" s="1"/>
  <c r="N70" i="1" s="1"/>
  <c r="B70" i="1"/>
  <c r="K69" i="1"/>
  <c r="L69" i="1" s="1"/>
  <c r="N69" i="1" s="1"/>
  <c r="B69" i="1"/>
  <c r="K68" i="1"/>
  <c r="L68" i="1" s="1"/>
  <c r="N68" i="1" s="1"/>
  <c r="B68" i="1"/>
  <c r="K67" i="1"/>
  <c r="L67" i="1" s="1"/>
  <c r="N67" i="1" s="1"/>
  <c r="B67" i="1"/>
  <c r="K66" i="1"/>
  <c r="L66" i="1" s="1"/>
  <c r="N66" i="1" s="1"/>
  <c r="B66" i="1"/>
  <c r="K65" i="1"/>
  <c r="L65" i="1" s="1"/>
  <c r="N65" i="1" s="1"/>
  <c r="B65" i="1"/>
  <c r="K64" i="1"/>
  <c r="L64" i="1" s="1"/>
  <c r="N64" i="1" s="1"/>
  <c r="B64" i="1"/>
  <c r="K63" i="1"/>
  <c r="L63" i="1" s="1"/>
  <c r="N63" i="1" s="1"/>
  <c r="B63" i="1"/>
  <c r="K62" i="1"/>
  <c r="L62" i="1" s="1"/>
  <c r="N62" i="1" s="1"/>
  <c r="B62" i="1"/>
  <c r="K61" i="1"/>
  <c r="L61" i="1" s="1"/>
  <c r="N61" i="1" s="1"/>
  <c r="B61" i="1"/>
  <c r="K60" i="1"/>
  <c r="L60" i="1" s="1"/>
  <c r="N60" i="1" s="1"/>
  <c r="B60" i="1"/>
  <c r="K59" i="1"/>
  <c r="L59" i="1" s="1"/>
  <c r="N59" i="1" s="1"/>
  <c r="B59" i="1"/>
  <c r="K58" i="1"/>
  <c r="L58" i="1" s="1"/>
  <c r="N58" i="1" s="1"/>
  <c r="B58" i="1"/>
  <c r="K57" i="1"/>
  <c r="L57" i="1" s="1"/>
  <c r="N57" i="1" s="1"/>
  <c r="B57" i="1"/>
  <c r="K56" i="1"/>
  <c r="L56" i="1" s="1"/>
  <c r="N56" i="1" s="1"/>
  <c r="B56" i="1"/>
  <c r="K55" i="1"/>
  <c r="L55" i="1" s="1"/>
  <c r="N55" i="1" s="1"/>
  <c r="B55" i="1"/>
  <c r="K54" i="1"/>
  <c r="L54" i="1" s="1"/>
  <c r="N54" i="1" s="1"/>
  <c r="B54" i="1"/>
  <c r="K53" i="1"/>
  <c r="L53" i="1" s="1"/>
  <c r="N53" i="1" s="1"/>
  <c r="B53" i="1"/>
  <c r="K52" i="1"/>
  <c r="L52" i="1" s="1"/>
  <c r="N52" i="1" s="1"/>
  <c r="B52" i="1"/>
  <c r="K51" i="1"/>
  <c r="L51" i="1" s="1"/>
  <c r="N51" i="1" s="1"/>
  <c r="B51" i="1"/>
  <c r="K50" i="1"/>
  <c r="L50" i="1" s="1"/>
  <c r="N50" i="1" s="1"/>
  <c r="B50" i="1"/>
  <c r="K49" i="1"/>
  <c r="L49" i="1" s="1"/>
  <c r="N49" i="1" s="1"/>
  <c r="B49" i="1"/>
  <c r="K48" i="1"/>
  <c r="L48" i="1" s="1"/>
  <c r="N48" i="1" s="1"/>
  <c r="B48" i="1"/>
  <c r="K47" i="1"/>
  <c r="L47" i="1" s="1"/>
  <c r="N47" i="1" s="1"/>
  <c r="B47" i="1"/>
  <c r="K46" i="1"/>
  <c r="L46" i="1" s="1"/>
  <c r="N46" i="1" s="1"/>
  <c r="B46" i="1"/>
  <c r="K45" i="1"/>
  <c r="L45" i="1" s="1"/>
  <c r="N45" i="1" s="1"/>
  <c r="B45" i="1"/>
  <c r="K44" i="1"/>
  <c r="L44" i="1" s="1"/>
  <c r="N44" i="1" s="1"/>
  <c r="B44" i="1"/>
  <c r="K43" i="1"/>
  <c r="L43" i="1" s="1"/>
  <c r="N43" i="1" s="1"/>
  <c r="B43" i="1"/>
  <c r="K42" i="1"/>
  <c r="L42" i="1" s="1"/>
  <c r="N42" i="1" s="1"/>
  <c r="B42" i="1"/>
  <c r="K41" i="1"/>
  <c r="L41" i="1" s="1"/>
  <c r="N41" i="1" s="1"/>
  <c r="B41" i="1"/>
  <c r="K40" i="1"/>
  <c r="L40" i="1" s="1"/>
  <c r="N40" i="1" s="1"/>
  <c r="B40" i="1"/>
  <c r="K39" i="1"/>
  <c r="L39" i="1" s="1"/>
  <c r="N39" i="1" s="1"/>
  <c r="B39" i="1"/>
  <c r="K38" i="1"/>
  <c r="L38" i="1" s="1"/>
  <c r="N38" i="1" s="1"/>
  <c r="B38" i="1"/>
  <c r="K37" i="1"/>
  <c r="L37" i="1" s="1"/>
  <c r="N37" i="1" s="1"/>
  <c r="B37" i="1"/>
  <c r="K36" i="1"/>
  <c r="L36" i="1" s="1"/>
  <c r="N36" i="1" s="1"/>
  <c r="B36" i="1"/>
  <c r="K35" i="1"/>
  <c r="L35" i="1" s="1"/>
  <c r="N35" i="1" s="1"/>
  <c r="B35" i="1"/>
  <c r="K34" i="1"/>
  <c r="L34" i="1" s="1"/>
  <c r="N34" i="1" s="1"/>
  <c r="B34" i="1"/>
  <c r="K33" i="1"/>
  <c r="L33" i="1" s="1"/>
  <c r="N33" i="1" s="1"/>
  <c r="B33" i="1"/>
  <c r="K32" i="1"/>
  <c r="L32" i="1" s="1"/>
  <c r="N32" i="1" s="1"/>
  <c r="B32" i="1"/>
  <c r="K31" i="1"/>
  <c r="L31" i="1" s="1"/>
  <c r="N31" i="1" s="1"/>
  <c r="B31" i="1"/>
  <c r="K30" i="1"/>
  <c r="L30" i="1" s="1"/>
  <c r="N30" i="1" s="1"/>
  <c r="B30" i="1"/>
  <c r="K29" i="1"/>
  <c r="L29" i="1" s="1"/>
  <c r="N29" i="1" s="1"/>
  <c r="B29" i="1"/>
  <c r="K28" i="1"/>
  <c r="L28" i="1" s="1"/>
  <c r="N28" i="1" s="1"/>
  <c r="B28" i="1"/>
  <c r="K27" i="1"/>
  <c r="L27" i="1" s="1"/>
  <c r="N27" i="1" s="1"/>
  <c r="B27" i="1"/>
  <c r="K26" i="1"/>
  <c r="L26" i="1" s="1"/>
  <c r="N26" i="1" s="1"/>
  <c r="B26" i="1"/>
  <c r="K25" i="1"/>
  <c r="L25" i="1" s="1"/>
  <c r="N25" i="1" s="1"/>
  <c r="B25" i="1"/>
  <c r="K24" i="1"/>
  <c r="L24" i="1" s="1"/>
  <c r="B24" i="1"/>
  <c r="K23" i="1"/>
  <c r="L23" i="1" s="1"/>
  <c r="N23" i="1" s="1"/>
  <c r="B23" i="1"/>
  <c r="K22" i="1"/>
  <c r="L22" i="1" s="1"/>
  <c r="N22" i="1" s="1"/>
  <c r="B22" i="1"/>
  <c r="K21" i="1"/>
  <c r="L21" i="1" s="1"/>
  <c r="N21" i="1" s="1"/>
  <c r="B21" i="1"/>
  <c r="K20" i="1"/>
  <c r="L20" i="1" s="1"/>
  <c r="B20" i="1"/>
  <c r="V19" i="1"/>
  <c r="W19" i="1" s="1"/>
  <c r="K19" i="1"/>
  <c r="L19" i="1" s="1"/>
  <c r="B19" i="1"/>
  <c r="V18" i="1"/>
  <c r="W18" i="1" s="1"/>
  <c r="K18" i="1"/>
  <c r="L18" i="1" s="1"/>
  <c r="N18" i="1" s="1"/>
  <c r="B18" i="1"/>
  <c r="K17" i="1"/>
  <c r="L17" i="1" s="1"/>
  <c r="N17" i="1" s="1"/>
  <c r="B17" i="1"/>
  <c r="K16" i="1"/>
  <c r="B16" i="1"/>
  <c r="K15" i="1"/>
  <c r="L15" i="1" s="1"/>
  <c r="B15" i="1"/>
  <c r="K14" i="1"/>
  <c r="L14" i="1" s="1"/>
  <c r="B14" i="1"/>
  <c r="K13" i="1"/>
  <c r="L13" i="1" s="1"/>
  <c r="B13" i="1"/>
  <c r="V10" i="1"/>
  <c r="U10" i="1"/>
  <c r="T10" i="1"/>
  <c r="J10" i="1"/>
  <c r="J6" i="1"/>
  <c r="J5" i="1" l="1"/>
  <c r="V16" i="1"/>
  <c r="W16" i="1" s="1"/>
  <c r="T8" i="1"/>
  <c r="N15" i="1"/>
  <c r="V8" i="1"/>
  <c r="V17" i="1"/>
  <c r="W17" i="1" s="1"/>
  <c r="N24" i="1"/>
  <c r="N20" i="1"/>
  <c r="V9" i="1"/>
  <c r="J9" i="1"/>
  <c r="T6" i="1"/>
  <c r="V6" i="1"/>
  <c r="N13" i="1"/>
  <c r="N14" i="1"/>
  <c r="U7" i="1" s="1"/>
  <c r="V7" i="1"/>
  <c r="T7" i="1"/>
  <c r="K73" i="1"/>
  <c r="N19" i="1"/>
  <c r="L16" i="1"/>
  <c r="J4" i="1" s="1"/>
  <c r="U6" i="1" l="1"/>
  <c r="T9" i="1"/>
  <c r="N16" i="1"/>
  <c r="U9" i="1" s="1"/>
  <c r="L73" i="1"/>
  <c r="V15" i="1"/>
  <c r="W15" i="1" s="1"/>
  <c r="U8" i="1"/>
  <c r="J7" i="1" l="1"/>
  <c r="J8" i="1"/>
  <c r="N73" i="1"/>
</calcChain>
</file>

<file path=xl/sharedStrings.xml><?xml version="1.0" encoding="utf-8"?>
<sst xmlns="http://schemas.openxmlformats.org/spreadsheetml/2006/main" count="162" uniqueCount="108">
  <si>
    <t>Vorlage zur täglichen Arbeitszeiterfassung für Handwerksbetriebe – mit Beispielwerten, Formeln, Soll-/Ist-Vergleich und Monatsauswertung</t>
  </si>
  <si>
    <t>Betrieb</t>
  </si>
  <si>
    <t>Musterbetrieb Handwerk GmbH</t>
  </si>
  <si>
    <t>Jahr</t>
  </si>
  <si>
    <t>Gesamtstunden</t>
  </si>
  <si>
    <t>Std.</t>
  </si>
  <si>
    <t>Auswertung nach Mitarbeiter</t>
  </si>
  <si>
    <t>Standort</t>
  </si>
  <si>
    <t>Musterstraße 12, 10115 Berlin</t>
  </si>
  <si>
    <t>Monat</t>
  </si>
  <si>
    <t>März</t>
  </si>
  <si>
    <t>Arbeitszeit vor Ort</t>
  </si>
  <si>
    <t>Mitarbeiter</t>
  </si>
  <si>
    <t>Gesamtzeit</t>
  </si>
  <si>
    <t>Überstunden</t>
  </si>
  <si>
    <t>Abrechenbar</t>
  </si>
  <si>
    <t>Zeitraum von</t>
  </si>
  <si>
    <t>Zeitraum bis</t>
  </si>
  <si>
    <t>Fahrzeit</t>
  </si>
  <si>
    <t>Max Schneider</t>
  </si>
  <si>
    <t>Standard-Sollzeit/Tag</t>
  </si>
  <si>
    <t>Standard-Pause</t>
  </si>
  <si>
    <t>Lara Becker</t>
  </si>
  <si>
    <t>Wochen-Sollzeit</t>
  </si>
  <si>
    <t>Einheit</t>
  </si>
  <si>
    <t>Stunden</t>
  </si>
  <si>
    <t>Minderstunden</t>
  </si>
  <si>
    <t>Omar Yilmaz</t>
  </si>
  <si>
    <t>Hinweis</t>
  </si>
  <si>
    <t>Gelbe Felder können angepasst werden.</t>
  </si>
  <si>
    <t>Status</t>
  </si>
  <si>
    <t>Beispieldaten</t>
  </si>
  <si>
    <t>Abrechenbare Stunden</t>
  </si>
  <si>
    <t>Jana Hoffmann</t>
  </si>
  <si>
    <t>Offene Einträge</t>
  </si>
  <si>
    <t>Einträge</t>
  </si>
  <si>
    <t>Neuer Mitarbeiter</t>
  </si>
  <si>
    <t>Eingabe: Datum, Mitarbeiter, Auftraggeber, Baustelle/Projekt, Tätigkeit, Beginn, Ende, Pause und Fahrzeit ausfüllen. Die Spalten Wochentag, Arbeitszeit, Gesamtzeit und Über-/Minderzeit berechnen sich automatisch.</t>
  </si>
  <si>
    <t>Datum</t>
  </si>
  <si>
    <t>Wochentag</t>
  </si>
  <si>
    <t>Auftraggeber</t>
  </si>
  <si>
    <t>Baustelle/Projekt</t>
  </si>
  <si>
    <t>Tätigkeit</t>
  </si>
  <si>
    <t>Beginn</t>
  </si>
  <si>
    <t>Ende</t>
  </si>
  <si>
    <t>Pause (Min.)</t>
  </si>
  <si>
    <t>Fahrzeit (Std.)</t>
  </si>
  <si>
    <t>Arbeitszeit vor Ort (Std.)</t>
  </si>
  <si>
    <t>Gesamtzeit (Std.)</t>
  </si>
  <si>
    <t>Sollzeit (Std.)</t>
  </si>
  <si>
    <t>Über-/Minderzeit (Std.)</t>
  </si>
  <si>
    <t>Abrechenbar?</t>
  </si>
  <si>
    <t>Bemerkung</t>
  </si>
  <si>
    <t>Musterkunde Nord</t>
  </si>
  <si>
    <t>Objekt A</t>
  </si>
  <si>
    <t>Montage</t>
  </si>
  <si>
    <t>Ja</t>
  </si>
  <si>
    <t>Abgeschlossen</t>
  </si>
  <si>
    <t>Materialübergabe dokumentiert</t>
  </si>
  <si>
    <t>Wochensummen 2026</t>
  </si>
  <si>
    <t>Wartung</t>
  </si>
  <si>
    <t>Kontrolle mit Auftraggeber</t>
  </si>
  <si>
    <t>KW</t>
  </si>
  <si>
    <t>Von</t>
  </si>
  <si>
    <t>Bis</t>
  </si>
  <si>
    <t>Differenz</t>
  </si>
  <si>
    <t>Hausservice Beispiel</t>
  </si>
  <si>
    <t>Wohnung 12</t>
  </si>
  <si>
    <t>Reparatur</t>
  </si>
  <si>
    <t>Offen</t>
  </si>
  <si>
    <t>Rückfrage zu Ersatzteil</t>
  </si>
  <si>
    <t>Musterkunde Süd</t>
  </si>
  <si>
    <t>Werkstatt</t>
  </si>
  <si>
    <t>Vorbereitung</t>
  </si>
  <si>
    <t>Nein</t>
  </si>
  <si>
    <t>Interne Vorbereitung</t>
  </si>
  <si>
    <t>Objekt B</t>
  </si>
  <si>
    <t>Inspektion</t>
  </si>
  <si>
    <t>Kommunalservice Beispiel</t>
  </si>
  <si>
    <t>Außenanlage</t>
  </si>
  <si>
    <t>Dokumentation</t>
  </si>
  <si>
    <t>Kurzer Freitagsauftrag</t>
  </si>
  <si>
    <t>Zusatzarbeit vor Ort</t>
  </si>
  <si>
    <t>Privatkunde Beispiel</t>
  </si>
  <si>
    <t>Kleiner Auftrag</t>
  </si>
  <si>
    <t>Beratung</t>
  </si>
  <si>
    <t>Kurztermin</t>
  </si>
  <si>
    <t>Musterkunde Ost</t>
  </si>
  <si>
    <t>Objekt C</t>
  </si>
  <si>
    <t>Abnahme steht aus</t>
  </si>
  <si>
    <t>Freigabe / Kontrolle</t>
  </si>
  <si>
    <t>Nacharbeit</t>
  </si>
  <si>
    <t>Geprüft von</t>
  </si>
  <si>
    <t>Musterbetrieb intern</t>
  </si>
  <si>
    <t>Lager</t>
  </si>
  <si>
    <t>Materialpflege</t>
  </si>
  <si>
    <t>Nicht abrechenbar</t>
  </si>
  <si>
    <t>Unterschrift Mitarbeiter</t>
  </si>
  <si>
    <t>Unterschrift Vorgesetzte/r</t>
  </si>
  <si>
    <t>Legende</t>
  </si>
  <si>
    <t>Gelb</t>
  </si>
  <si>
    <t>Eingabefelder</t>
  </si>
  <si>
    <t>Blau</t>
  </si>
  <si>
    <t>Automatische Berechnung</t>
  </si>
  <si>
    <t>Grün/Rot</t>
  </si>
  <si>
    <t>Überstunden oder Minderstunden</t>
  </si>
  <si>
    <t>Summe</t>
  </si>
  <si>
    <t>Zeiterfassung Handwerk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</si>
</sst>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hh:mm"/>
  </numFmts>
  <fonts count="10" x14ac:knownFonts="1">
    <font>
      <sz val="11"/>
      <name val="Carlito"/>
    </font>
    <font>
      <i/>
      <sz val="10"/>
      <color rgb="FF1F4E78"/>
      <name val="Carlito"/>
    </font>
    <font>
      <b/>
      <sz val="11"/>
      <name val="Carlito"/>
    </font>
    <font>
      <sz val="9"/>
      <color rgb="FF555555"/>
      <name val="Carlito"/>
    </font>
    <font>
      <b/>
      <sz val="10"/>
      <color rgb="FFFFFFFF"/>
      <name val="Carlito"/>
    </font>
    <font>
      <sz val="10"/>
      <name val="Carlito"/>
    </font>
    <font>
      <b/>
      <sz val="11"/>
      <color rgb="FFFFFFFF"/>
      <name val="Carlito"/>
    </font>
    <font>
      <sz val="11"/>
      <name val="Carlito"/>
    </font>
    <font>
      <sz val="11"/>
      <name val="Carlito"/>
      <family val="2"/>
    </font>
    <font>
      <b/>
      <sz val="18"/>
      <color rgb="FFFFFFFF"/>
      <name val="Carlito"/>
      <family val="2"/>
    </font>
  </fonts>
  <fills count="1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AF3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F2F2F2"/>
      </patternFill>
    </fill>
    <fill>
      <patternFill patternType="solid">
        <fgColor rgb="FFFFFCE6"/>
      </patternFill>
    </fill>
    <fill>
      <patternFill patternType="solid">
        <fgColor rgb="FFD9EAD3"/>
      </patternFill>
    </fill>
    <fill>
      <patternFill patternType="solid">
        <fgColor rgb="FFF9FBFD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0" fillId="4" borderId="0" xfId="1" applyFont="1" applyFill="1"/>
    <xf numFmtId="0" fontId="2" fillId="4" borderId="0" xfId="1" applyFont="1" applyFill="1"/>
    <xf numFmtId="0" fontId="2" fillId="4" borderId="0" xfId="1" applyFont="1" applyFill="1" applyAlignment="1">
      <alignment horizontal="left"/>
    </xf>
    <xf numFmtId="0" fontId="0" fillId="5" borderId="0" xfId="1" applyFont="1" applyFill="1" applyAlignment="1">
      <alignment horizontal="left"/>
    </xf>
    <xf numFmtId="164" fontId="5" fillId="8" borderId="0" xfId="1" applyNumberFormat="1" applyFont="1" applyFill="1" applyAlignment="1">
      <alignment vertical="center" wrapText="1"/>
    </xf>
    <xf numFmtId="0" fontId="5" fillId="8" borderId="0" xfId="1" applyFont="1" applyFill="1" applyAlignment="1">
      <alignment vertical="center" wrapText="1"/>
    </xf>
    <xf numFmtId="165" fontId="5" fillId="8" borderId="0" xfId="1" applyNumberFormat="1" applyFont="1" applyFill="1" applyAlignment="1">
      <alignment vertical="center" wrapText="1"/>
    </xf>
    <xf numFmtId="1" fontId="5" fillId="8" borderId="0" xfId="1" applyNumberFormat="1" applyFont="1" applyFill="1" applyAlignment="1">
      <alignment vertical="center" wrapText="1"/>
    </xf>
    <xf numFmtId="2" fontId="5" fillId="8" borderId="0" xfId="1" applyNumberFormat="1" applyFont="1" applyFill="1" applyAlignment="1">
      <alignment vertical="center" wrapText="1"/>
    </xf>
    <xf numFmtId="0" fontId="5" fillId="4" borderId="0" xfId="1" applyFont="1" applyFill="1" applyAlignment="1">
      <alignment vertical="center" wrapText="1"/>
    </xf>
    <xf numFmtId="2" fontId="5" fillId="4" borderId="0" xfId="1" applyNumberFormat="1" applyFont="1" applyFill="1" applyAlignment="1">
      <alignment vertical="center" wrapText="1"/>
    </xf>
    <xf numFmtId="0" fontId="2" fillId="9" borderId="0" xfId="1" applyFont="1" applyFill="1" applyAlignment="1">
      <alignment horizontal="center"/>
    </xf>
    <xf numFmtId="2" fontId="2" fillId="9" borderId="0" xfId="1" applyNumberFormat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0" fillId="10" borderId="0" xfId="1" applyFont="1" applyFill="1"/>
    <xf numFmtId="2" fontId="0" fillId="10" borderId="0" xfId="1" applyNumberFormat="1" applyFont="1" applyFill="1"/>
    <xf numFmtId="164" fontId="0" fillId="10" borderId="0" xfId="1" applyNumberFormat="1" applyFont="1" applyFill="1"/>
    <xf numFmtId="0" fontId="0" fillId="11" borderId="0" xfId="1" applyFont="1" applyFill="1"/>
    <xf numFmtId="0" fontId="0" fillId="8" borderId="0" xfId="1" applyFont="1" applyFill="1"/>
    <xf numFmtId="0" fontId="0" fillId="12" borderId="0" xfId="1" applyFont="1" applyFill="1"/>
    <xf numFmtId="0" fontId="0" fillId="0" borderId="0" xfId="0"/>
    <xf numFmtId="0" fontId="1" fillId="3" borderId="0" xfId="1" applyFont="1" applyFill="1" applyAlignment="1">
      <alignment horizontal="center" vertical="center"/>
    </xf>
    <xf numFmtId="0" fontId="3" fillId="7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2" fontId="8" fillId="6" borderId="0" xfId="1" applyNumberFormat="1" applyFont="1" applyFill="1" applyAlignment="1">
      <alignment horizontal="right"/>
    </xf>
    <xf numFmtId="0" fontId="8" fillId="6" borderId="0" xfId="1" applyFont="1" applyFill="1" applyAlignment="1">
      <alignment horizontal="left"/>
    </xf>
    <xf numFmtId="1" fontId="8" fillId="6" borderId="0" xfId="1" applyNumberFormat="1" applyFont="1" applyFill="1" applyAlignment="1">
      <alignment horizontal="right"/>
    </xf>
    <xf numFmtId="0" fontId="0" fillId="5" borderId="0" xfId="1" applyFont="1" applyFill="1" applyAlignment="1">
      <alignment horizontal="center"/>
    </xf>
    <xf numFmtId="0" fontId="0" fillId="5" borderId="0" xfId="1" applyFont="1" applyFill="1" applyAlignment="1">
      <alignment horizontal="left"/>
    </xf>
    <xf numFmtId="164" fontId="0" fillId="5" borderId="0" xfId="1" applyNumberFormat="1" applyFont="1" applyFill="1" applyAlignment="1">
      <alignment horizontal="left"/>
    </xf>
    <xf numFmtId="1" fontId="0" fillId="5" borderId="0" xfId="1" applyNumberFormat="1" applyFont="1" applyFill="1" applyAlignment="1">
      <alignment horizontal="left"/>
    </xf>
    <xf numFmtId="0" fontId="2" fillId="4" borderId="0" xfId="1" applyFont="1" applyFill="1" applyAlignment="1">
      <alignment horizontal="left"/>
    </xf>
    <xf numFmtId="0" fontId="0" fillId="13" borderId="0" xfId="0" applyFill="1"/>
    <xf numFmtId="0" fontId="4" fillId="13" borderId="0" xfId="1" applyFont="1" applyFill="1" applyAlignment="1">
      <alignment horizontal="center" vertical="center" wrapText="1"/>
    </xf>
    <xf numFmtId="0" fontId="9" fillId="13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7">
    <dxf>
      <fill>
        <patternFill patternType="solid">
          <fgColor indexed="64"/>
          <bgColor theme="4" tint="-0.499984740745262"/>
        </patternFill>
      </fill>
    </dxf>
    <dxf>
      <font>
        <b/>
        <color rgb="FF9C0006"/>
      </font>
      <fill>
        <patternFill patternType="solid">
          <bgColor rgb="FFFFC7CE"/>
        </patternFill>
      </fill>
    </dxf>
    <dxf>
      <font>
        <b/>
        <color rgb="FF006100"/>
      </font>
      <fill>
        <patternFill patternType="solid">
          <bgColor rgb="FFC6EFCE"/>
        </patternFill>
      </fill>
    </dxf>
    <dxf>
      <font>
        <b/>
        <color rgb="FF006100"/>
      </font>
      <fill>
        <patternFill patternType="solid">
          <bgColor rgb="FFC6EFCE"/>
        </patternFill>
      </fill>
    </dxf>
    <dxf>
      <font>
        <b/>
        <color rgb="FF9C6500"/>
      </font>
      <fill>
        <patternFill patternType="solid">
          <bgColor rgb="FFFFEB9C"/>
        </patternFill>
      </fill>
    </dxf>
    <dxf>
      <font>
        <b/>
        <color rgb="FF9C0006"/>
      </font>
      <fill>
        <patternFill patternType="solid">
          <bgColor rgb="FFFFC7CE"/>
        </patternFill>
      </fill>
    </dxf>
    <dxf>
      <font>
        <b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eitTabelle" displayName="ZeitTabelle" ref="A12:Q72" headerRowDxfId="0">
  <tableColumns count="17">
    <tableColumn id="1" xr3:uid="{00000000-0010-0000-0000-000001000000}" name="Datum"/>
    <tableColumn id="2" xr3:uid="{00000000-0010-0000-0000-000002000000}" name="Wochentag"/>
    <tableColumn id="3" xr3:uid="{00000000-0010-0000-0000-000003000000}" name="Mitarbeiter"/>
    <tableColumn id="4" xr3:uid="{00000000-0010-0000-0000-000004000000}" name="Auftraggeber"/>
    <tableColumn id="5" xr3:uid="{00000000-0010-0000-0000-000005000000}" name="Baustelle/Projekt"/>
    <tableColumn id="6" xr3:uid="{00000000-0010-0000-0000-000006000000}" name="Tätigkeit"/>
    <tableColumn id="7" xr3:uid="{00000000-0010-0000-0000-000007000000}" name="Beginn"/>
    <tableColumn id="8" xr3:uid="{00000000-0010-0000-0000-000008000000}" name="Ende"/>
    <tableColumn id="9" xr3:uid="{00000000-0010-0000-0000-000009000000}" name="Pause (Min.)"/>
    <tableColumn id="10" xr3:uid="{00000000-0010-0000-0000-00000A000000}" name="Fahrzeit (Std.)"/>
    <tableColumn id="11" xr3:uid="{00000000-0010-0000-0000-00000B000000}" name="Arbeitszeit vor Ort (Std.)"/>
    <tableColumn id="12" xr3:uid="{00000000-0010-0000-0000-00000C000000}" name="Gesamtzeit (Std.)"/>
    <tableColumn id="13" xr3:uid="{00000000-0010-0000-0000-00000D000000}" name="Sollzeit (Std.)"/>
    <tableColumn id="14" xr3:uid="{00000000-0010-0000-0000-00000E000000}" name="Über-/Minderzeit (Std.)"/>
    <tableColumn id="15" xr3:uid="{00000000-0010-0000-0000-00000F000000}" name="Abrechenbar?"/>
    <tableColumn id="16" xr3:uid="{00000000-0010-0000-0000-000010000000}" name="Status"/>
    <tableColumn id="17" xr3:uid="{00000000-0010-0000-0000-000011000000}" name="Bemerk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3"/>
  <sheetViews>
    <sheetView tabSelected="1" workbookViewId="0">
      <selection activeCell="K18" sqref="K18"/>
    </sheetView>
  </sheetViews>
  <sheetFormatPr baseColWidth="10" defaultColWidth="9" defaultRowHeight="15" x14ac:dyDescent="0.25"/>
  <cols>
    <col min="1" max="2" width="8.625" bestFit="1" customWidth="1"/>
    <col min="3" max="3" width="10.75" bestFit="1" customWidth="1"/>
    <col min="4" max="4" width="18.125" bestFit="1" customWidth="1"/>
    <col min="5" max="5" width="12.875" bestFit="1" customWidth="1"/>
    <col min="6" max="6" width="11.125" bestFit="1" customWidth="1"/>
    <col min="7" max="7" width="18.875" bestFit="1" customWidth="1"/>
    <col min="8" max="8" width="5.375" bestFit="1" customWidth="1"/>
    <col min="9" max="9" width="9.25" bestFit="1" customWidth="1"/>
    <col min="10" max="10" width="10.375" bestFit="1" customWidth="1"/>
    <col min="11" max="11" width="13.75" bestFit="1" customWidth="1"/>
    <col min="12" max="12" width="12.625" bestFit="1" customWidth="1"/>
    <col min="13" max="13" width="9.75" bestFit="1" customWidth="1"/>
    <col min="14" max="14" width="13" bestFit="1" customWidth="1"/>
    <col min="15" max="15" width="10.5" bestFit="1" customWidth="1"/>
    <col min="16" max="16" width="10.625" bestFit="1" customWidth="1"/>
    <col min="17" max="17" width="22.25" bestFit="1" customWidth="1"/>
    <col min="18" max="18" width="3" customWidth="1"/>
    <col min="19" max="19" width="21.625" bestFit="1" customWidth="1"/>
    <col min="20" max="20" width="27.25" bestFit="1" customWidth="1"/>
    <col min="21" max="21" width="11.125" bestFit="1" customWidth="1"/>
    <col min="22" max="22" width="10.875" bestFit="1" customWidth="1"/>
    <col min="23" max="23" width="8.125" bestFit="1" customWidth="1"/>
  </cols>
  <sheetData>
    <row r="1" spans="1:23" ht="23.25" x14ac:dyDescent="0.25">
      <c r="A1" s="36" t="s">
        <v>107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3" x14ac:dyDescent="0.25">
      <c r="A2" s="22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4" spans="1:23" x14ac:dyDescent="0.25">
      <c r="A4" s="33" t="s">
        <v>1</v>
      </c>
      <c r="B4" s="33"/>
      <c r="C4" s="33"/>
      <c r="D4" s="4" t="s">
        <v>2</v>
      </c>
      <c r="E4" s="4"/>
      <c r="F4" s="3" t="s">
        <v>3</v>
      </c>
      <c r="G4" s="30">
        <v>2026</v>
      </c>
      <c r="H4" s="30"/>
      <c r="I4" s="3" t="s">
        <v>4</v>
      </c>
      <c r="J4" s="26">
        <f>SUM($L$13:$L$72)</f>
        <v>86.5</v>
      </c>
      <c r="K4" s="27" t="s">
        <v>5</v>
      </c>
      <c r="S4" s="24" t="s">
        <v>6</v>
      </c>
      <c r="T4" s="21"/>
      <c r="U4" s="21"/>
      <c r="V4" s="21"/>
    </row>
    <row r="5" spans="1:23" x14ac:dyDescent="0.25">
      <c r="A5" s="33" t="s">
        <v>7</v>
      </c>
      <c r="B5" s="33"/>
      <c r="C5" s="33"/>
      <c r="D5" s="4" t="s">
        <v>8</v>
      </c>
      <c r="E5" s="4"/>
      <c r="F5" s="3" t="s">
        <v>9</v>
      </c>
      <c r="G5" s="30" t="s">
        <v>10</v>
      </c>
      <c r="H5" s="30"/>
      <c r="I5" s="3" t="s">
        <v>11</v>
      </c>
      <c r="J5" s="26">
        <f>SUM($K$13:$K$72)</f>
        <v>81.75</v>
      </c>
      <c r="K5" s="27" t="s">
        <v>5</v>
      </c>
      <c r="S5" s="14" t="s">
        <v>12</v>
      </c>
      <c r="T5" s="14" t="s">
        <v>13</v>
      </c>
      <c r="U5" s="14" t="s">
        <v>14</v>
      </c>
      <c r="V5" s="14" t="s">
        <v>15</v>
      </c>
    </row>
    <row r="6" spans="1:23" x14ac:dyDescent="0.25">
      <c r="A6" s="33" t="s">
        <v>16</v>
      </c>
      <c r="B6" s="33"/>
      <c r="C6" s="33"/>
      <c r="D6" s="4">
        <v>46082</v>
      </c>
      <c r="E6" s="4"/>
      <c r="F6" s="3" t="s">
        <v>17</v>
      </c>
      <c r="G6" s="31">
        <v>46112</v>
      </c>
      <c r="H6" s="31"/>
      <c r="I6" s="3" t="s">
        <v>18</v>
      </c>
      <c r="J6" s="26">
        <f>SUM($J$13:$J$72)</f>
        <v>4.75</v>
      </c>
      <c r="K6" s="27" t="s">
        <v>5</v>
      </c>
      <c r="S6" s="15" t="s">
        <v>19</v>
      </c>
      <c r="T6" s="16">
        <f>SUMIF($C$13:$C$72,$S6,$L$13:$L$72)</f>
        <v>25.5</v>
      </c>
      <c r="U6" s="16">
        <f>SUMIFS($N$13:$N$72,$C$13:$C$72,$S6,$N$13:$N$72,"&gt;0")</f>
        <v>1.4999999999999982</v>
      </c>
      <c r="V6" s="16">
        <f>SUMIFS($L$13:$L$72,$C$13:$C$72,$S6,$O$13:$O$72,"Ja")</f>
        <v>25.5</v>
      </c>
    </row>
    <row r="7" spans="1:23" x14ac:dyDescent="0.25">
      <c r="A7" s="33" t="s">
        <v>20</v>
      </c>
      <c r="B7" s="33"/>
      <c r="C7" s="33"/>
      <c r="D7" s="4">
        <v>8</v>
      </c>
      <c r="E7" s="4"/>
      <c r="F7" s="3" t="s">
        <v>21</v>
      </c>
      <c r="G7" s="32">
        <v>45</v>
      </c>
      <c r="H7" s="32"/>
      <c r="I7" s="3" t="s">
        <v>14</v>
      </c>
      <c r="J7" s="26">
        <f>SUMIF($N$13:$N$72,"&gt;0",$N$13:$N$72)</f>
        <v>3.7499999999999947</v>
      </c>
      <c r="K7" s="27" t="s">
        <v>5</v>
      </c>
      <c r="S7" s="15" t="s">
        <v>22</v>
      </c>
      <c r="T7" s="16">
        <f>SUMIF($C$13:$C$72,$S7,$L$13:$L$72)</f>
        <v>20.5</v>
      </c>
      <c r="U7" s="16">
        <f>SUMIFS($N$13:$N$72,$C$13:$C$72,$S7,$N$13:$N$72,"&gt;0")</f>
        <v>0.24999999999999822</v>
      </c>
      <c r="V7" s="16">
        <f>SUMIFS($L$13:$L$72,$C$13:$C$72,$S7,$O$13:$O$72,"Ja")</f>
        <v>20.5</v>
      </c>
    </row>
    <row r="8" spans="1:23" x14ac:dyDescent="0.25">
      <c r="A8" s="33" t="s">
        <v>23</v>
      </c>
      <c r="B8" s="33"/>
      <c r="C8" s="33"/>
      <c r="D8" s="4">
        <v>40</v>
      </c>
      <c r="E8" s="4"/>
      <c r="F8" s="3" t="s">
        <v>24</v>
      </c>
      <c r="G8" s="30" t="s">
        <v>25</v>
      </c>
      <c r="H8" s="30"/>
      <c r="I8" s="3" t="s">
        <v>26</v>
      </c>
      <c r="J8" s="26">
        <f>ABS(SUMIF($N$13:$N$72,"&lt;0",$N$13:$N$72))</f>
        <v>1.7499999999999964</v>
      </c>
      <c r="K8" s="27" t="s">
        <v>5</v>
      </c>
      <c r="S8" s="15" t="s">
        <v>27</v>
      </c>
      <c r="T8" s="16">
        <f>SUMIF($C$13:$C$72,$S8,$L$13:$L$72)</f>
        <v>24.5</v>
      </c>
      <c r="U8" s="16">
        <f>SUMIFS($N$13:$N$72,$C$13:$C$72,$S8,$N$13:$N$72,"&gt;0")</f>
        <v>1.7499999999999982</v>
      </c>
      <c r="V8" s="16">
        <f>SUMIFS($L$13:$L$72,$C$13:$C$72,$S8,$O$13:$O$72,"Ja")</f>
        <v>24.5</v>
      </c>
    </row>
    <row r="9" spans="1:23" x14ac:dyDescent="0.25">
      <c r="A9" s="33" t="s">
        <v>28</v>
      </c>
      <c r="B9" s="33"/>
      <c r="C9" s="33"/>
      <c r="D9" s="4" t="s">
        <v>29</v>
      </c>
      <c r="E9" s="4"/>
      <c r="F9" s="3" t="s">
        <v>30</v>
      </c>
      <c r="G9" s="30" t="s">
        <v>31</v>
      </c>
      <c r="H9" s="30"/>
      <c r="I9" s="3" t="s">
        <v>32</v>
      </c>
      <c r="J9" s="26">
        <f>SUMIF($O$13:$O$72,"Ja",$L$13:$L$72)</f>
        <v>73.75</v>
      </c>
      <c r="K9" s="27" t="s">
        <v>5</v>
      </c>
      <c r="S9" s="15" t="s">
        <v>33</v>
      </c>
      <c r="T9" s="16">
        <f>SUMIF($C$13:$C$72,$S9,$L$13:$L$72)</f>
        <v>16</v>
      </c>
      <c r="U9" s="16">
        <f>SUMIFS($N$13:$N$72,$C$13:$C$72,$S9,$N$13:$N$72,"&gt;0")</f>
        <v>0.25</v>
      </c>
      <c r="V9" s="16">
        <f>SUMIFS($L$13:$L$72,$C$13:$C$72,$S9,$O$13:$O$72,"Ja")</f>
        <v>3.25</v>
      </c>
    </row>
    <row r="10" spans="1:23" x14ac:dyDescent="0.25">
      <c r="A10" s="33"/>
      <c r="B10" s="33"/>
      <c r="C10" s="33"/>
      <c r="D10" s="4"/>
      <c r="E10" s="4"/>
      <c r="F10" s="3"/>
      <c r="G10" s="29"/>
      <c r="H10" s="29"/>
      <c r="I10" s="3" t="s">
        <v>34</v>
      </c>
      <c r="J10" s="28">
        <f>COUNTIF($P$13:$P$72,"Offen")</f>
        <v>2</v>
      </c>
      <c r="K10" s="27" t="s">
        <v>35</v>
      </c>
      <c r="S10" s="15" t="s">
        <v>36</v>
      </c>
      <c r="T10" s="16">
        <f>SUMIF($C$13:$C$72,$S10,$L$13:$L$72)</f>
        <v>0</v>
      </c>
      <c r="U10" s="16">
        <f>SUMIFS($N$13:$N$72,$C$13:$C$72,$S10,$N$13:$N$72,"&gt;0")</f>
        <v>0</v>
      </c>
      <c r="V10" s="16">
        <f>SUMIFS($L$13:$L$72,$C$13:$C$72,$S10,$O$13:$O$72,"Ja")</f>
        <v>0</v>
      </c>
    </row>
    <row r="11" spans="1:23" x14ac:dyDescent="0.25">
      <c r="A11" s="23" t="s">
        <v>37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23" ht="36" customHeight="1" x14ac:dyDescent="0.25">
      <c r="A12" s="35" t="s">
        <v>38</v>
      </c>
      <c r="B12" s="35" t="s">
        <v>39</v>
      </c>
      <c r="C12" s="35" t="s">
        <v>12</v>
      </c>
      <c r="D12" s="35" t="s">
        <v>40</v>
      </c>
      <c r="E12" s="35" t="s">
        <v>41</v>
      </c>
      <c r="F12" s="35" t="s">
        <v>42</v>
      </c>
      <c r="G12" s="35" t="s">
        <v>43</v>
      </c>
      <c r="H12" s="35" t="s">
        <v>44</v>
      </c>
      <c r="I12" s="35" t="s">
        <v>45</v>
      </c>
      <c r="J12" s="35" t="s">
        <v>46</v>
      </c>
      <c r="K12" s="35" t="s">
        <v>47</v>
      </c>
      <c r="L12" s="35" t="s">
        <v>48</v>
      </c>
      <c r="M12" s="35" t="s">
        <v>49</v>
      </c>
      <c r="N12" s="35" t="s">
        <v>50</v>
      </c>
      <c r="O12" s="35" t="s">
        <v>51</v>
      </c>
      <c r="P12" s="35" t="s">
        <v>30</v>
      </c>
      <c r="Q12" s="35" t="s">
        <v>52</v>
      </c>
    </row>
    <row r="13" spans="1:23" ht="21.95" customHeight="1" x14ac:dyDescent="0.25">
      <c r="A13" s="5">
        <v>46083</v>
      </c>
      <c r="B13" s="10" t="str">
        <f t="shared" ref="B13:B44" si="0">IF($A13="","",CHOOSE(WEEKDAY($A13,2),"Montag","Dienstag","Mittwoch","Donnerstag","Freitag","Samstag","Sonntag"))</f>
        <v>Montag</v>
      </c>
      <c r="C13" s="6" t="s">
        <v>19</v>
      </c>
      <c r="D13" s="6" t="s">
        <v>53</v>
      </c>
      <c r="E13" s="6" t="s">
        <v>54</v>
      </c>
      <c r="F13" s="6" t="s">
        <v>55</v>
      </c>
      <c r="G13" s="7">
        <v>0.3125</v>
      </c>
      <c r="H13" s="7">
        <v>0.67708333333333326</v>
      </c>
      <c r="I13" s="8">
        <v>45</v>
      </c>
      <c r="J13" s="9">
        <v>0.5</v>
      </c>
      <c r="K13" s="11">
        <f t="shared" ref="K13:K44" si="1">IF(OR($G13="",$H13=""),"",MAX(0,($H13-$G13)*24-$I13/60))</f>
        <v>7.9999999999999982</v>
      </c>
      <c r="L13" s="11">
        <f t="shared" ref="L13:L44" si="2">IF($K13="","",$K13+$J13)</f>
        <v>8.4999999999999982</v>
      </c>
      <c r="M13" s="9">
        <v>8</v>
      </c>
      <c r="N13" s="11">
        <f t="shared" ref="N13:N44" si="3">IF($L13="","",$L13-$M13)</f>
        <v>0.49999999999999822</v>
      </c>
      <c r="O13" s="6" t="s">
        <v>56</v>
      </c>
      <c r="P13" s="6" t="s">
        <v>57</v>
      </c>
      <c r="Q13" s="6" t="s">
        <v>58</v>
      </c>
      <c r="S13" s="24" t="s">
        <v>59</v>
      </c>
      <c r="T13" s="21"/>
      <c r="U13" s="21"/>
      <c r="V13" s="21"/>
      <c r="W13" s="21"/>
    </row>
    <row r="14" spans="1:23" ht="21.95" customHeight="1" x14ac:dyDescent="0.25">
      <c r="A14" s="5">
        <v>46083</v>
      </c>
      <c r="B14" s="10" t="str">
        <f t="shared" si="0"/>
        <v>Montag</v>
      </c>
      <c r="C14" s="6" t="s">
        <v>22</v>
      </c>
      <c r="D14" s="6" t="s">
        <v>53</v>
      </c>
      <c r="E14" s="6" t="s">
        <v>54</v>
      </c>
      <c r="F14" s="6" t="s">
        <v>60</v>
      </c>
      <c r="G14" s="7">
        <v>0.33333333333333331</v>
      </c>
      <c r="H14" s="7">
        <v>0.64583333333333337</v>
      </c>
      <c r="I14" s="8">
        <v>30</v>
      </c>
      <c r="J14" s="9">
        <v>0.25</v>
      </c>
      <c r="K14" s="11">
        <f t="shared" si="1"/>
        <v>7.0000000000000018</v>
      </c>
      <c r="L14" s="11">
        <f t="shared" si="2"/>
        <v>7.2500000000000018</v>
      </c>
      <c r="M14" s="9">
        <v>7.5</v>
      </c>
      <c r="N14" s="11">
        <f t="shared" si="3"/>
        <v>-0.24999999999999822</v>
      </c>
      <c r="O14" s="6" t="s">
        <v>56</v>
      </c>
      <c r="P14" s="6" t="s">
        <v>57</v>
      </c>
      <c r="Q14" s="6" t="s">
        <v>61</v>
      </c>
      <c r="S14" s="14" t="s">
        <v>62</v>
      </c>
      <c r="T14" s="14" t="s">
        <v>63</v>
      </c>
      <c r="U14" s="14" t="s">
        <v>64</v>
      </c>
      <c r="V14" s="14" t="s">
        <v>13</v>
      </c>
      <c r="W14" s="14" t="s">
        <v>65</v>
      </c>
    </row>
    <row r="15" spans="1:23" ht="21.95" customHeight="1" x14ac:dyDescent="0.25">
      <c r="A15" s="5">
        <v>46084</v>
      </c>
      <c r="B15" s="10" t="str">
        <f t="shared" si="0"/>
        <v>Dienstag</v>
      </c>
      <c r="C15" s="6" t="s">
        <v>27</v>
      </c>
      <c r="D15" s="6" t="s">
        <v>66</v>
      </c>
      <c r="E15" s="6" t="s">
        <v>67</v>
      </c>
      <c r="F15" s="6" t="s">
        <v>68</v>
      </c>
      <c r="G15" s="7">
        <v>0.32291666666666669</v>
      </c>
      <c r="H15" s="7">
        <v>0.69791666666666663</v>
      </c>
      <c r="I15" s="8">
        <v>60</v>
      </c>
      <c r="J15" s="9">
        <v>0.75</v>
      </c>
      <c r="K15" s="11">
        <f t="shared" si="1"/>
        <v>7.9999999999999982</v>
      </c>
      <c r="L15" s="11">
        <f t="shared" si="2"/>
        <v>8.7499999999999982</v>
      </c>
      <c r="M15" s="9">
        <v>8</v>
      </c>
      <c r="N15" s="11">
        <f t="shared" si="3"/>
        <v>0.74999999999999822</v>
      </c>
      <c r="O15" s="6" t="s">
        <v>56</v>
      </c>
      <c r="P15" s="6" t="s">
        <v>69</v>
      </c>
      <c r="Q15" s="6" t="s">
        <v>70</v>
      </c>
      <c r="S15" s="15">
        <v>10</v>
      </c>
      <c r="T15" s="17">
        <v>46083</v>
      </c>
      <c r="U15" s="17">
        <v>46089</v>
      </c>
      <c r="V15" s="16">
        <f>SUMIFS($L$13:$L$72,$A$13:$A$72,"&gt;="&amp;$T15,$A$13:$A$72,"&lt;="&amp;$U15)</f>
        <v>44</v>
      </c>
      <c r="W15" s="16">
        <f>V15-SUMIFS($M$13:$M$72,$A$13:$A$72,"&gt;="&amp;$T15,$A$13:$A$72,"&lt;="&amp;$U15)</f>
        <v>1.5</v>
      </c>
    </row>
    <row r="16" spans="1:23" ht="21.95" customHeight="1" x14ac:dyDescent="0.25">
      <c r="A16" s="5">
        <v>46085</v>
      </c>
      <c r="B16" s="10" t="str">
        <f t="shared" si="0"/>
        <v>Mittwoch</v>
      </c>
      <c r="C16" s="6" t="s">
        <v>33</v>
      </c>
      <c r="D16" s="6" t="s">
        <v>71</v>
      </c>
      <c r="E16" s="6" t="s">
        <v>72</v>
      </c>
      <c r="F16" s="6" t="s">
        <v>73</v>
      </c>
      <c r="G16" s="7">
        <v>0.33333333333333331</v>
      </c>
      <c r="H16" s="7">
        <v>0.58333333333333337</v>
      </c>
      <c r="I16" s="8">
        <v>30</v>
      </c>
      <c r="J16" s="9">
        <v>0</v>
      </c>
      <c r="K16" s="11">
        <f t="shared" si="1"/>
        <v>5.5000000000000018</v>
      </c>
      <c r="L16" s="11">
        <f t="shared" si="2"/>
        <v>5.5000000000000018</v>
      </c>
      <c r="M16" s="9">
        <v>6</v>
      </c>
      <c r="N16" s="11">
        <f t="shared" si="3"/>
        <v>-0.49999999999999822</v>
      </c>
      <c r="O16" s="6" t="s">
        <v>74</v>
      </c>
      <c r="P16" s="6" t="s">
        <v>57</v>
      </c>
      <c r="Q16" s="6" t="s">
        <v>75</v>
      </c>
      <c r="S16" s="15">
        <v>11</v>
      </c>
      <c r="T16" s="17">
        <v>46090</v>
      </c>
      <c r="U16" s="17">
        <v>46096</v>
      </c>
      <c r="V16" s="16">
        <f>SUMIFS($L$13:$L$72,$A$13:$A$72,"&gt;="&amp;$T16,$A$13:$A$72,"&lt;="&amp;$U16)</f>
        <v>35.25</v>
      </c>
      <c r="W16" s="16">
        <f>V16-SUMIFS($M$13:$M$72,$A$13:$A$72,"&gt;="&amp;$T16,$A$13:$A$72,"&lt;="&amp;$U16)</f>
        <v>1.25</v>
      </c>
    </row>
    <row r="17" spans="1:23" ht="21.95" customHeight="1" x14ac:dyDescent="0.25">
      <c r="A17" s="5">
        <v>46086</v>
      </c>
      <c r="B17" s="10" t="str">
        <f t="shared" si="0"/>
        <v>Donnerstag</v>
      </c>
      <c r="C17" s="6" t="s">
        <v>19</v>
      </c>
      <c r="D17" s="6" t="s">
        <v>71</v>
      </c>
      <c r="E17" s="6" t="s">
        <v>76</v>
      </c>
      <c r="F17" s="6" t="s">
        <v>77</v>
      </c>
      <c r="G17" s="7">
        <v>0.30208333333333337</v>
      </c>
      <c r="H17" s="7">
        <v>0.6875</v>
      </c>
      <c r="I17" s="8">
        <v>45</v>
      </c>
      <c r="J17" s="9">
        <v>0.5</v>
      </c>
      <c r="K17" s="11">
        <f t="shared" si="1"/>
        <v>8.5</v>
      </c>
      <c r="L17" s="11">
        <f t="shared" si="2"/>
        <v>9</v>
      </c>
      <c r="M17" s="9">
        <v>8</v>
      </c>
      <c r="N17" s="11">
        <f t="shared" si="3"/>
        <v>1</v>
      </c>
      <c r="O17" s="6" t="s">
        <v>56</v>
      </c>
      <c r="P17" s="6" t="s">
        <v>57</v>
      </c>
      <c r="Q17" s="6"/>
      <c r="S17" s="15">
        <v>12</v>
      </c>
      <c r="T17" s="17">
        <v>46097</v>
      </c>
      <c r="U17" s="17">
        <v>46103</v>
      </c>
      <c r="V17" s="16">
        <f>SUMIFS($L$13:$L$72,$A$13:$A$72,"&gt;="&amp;$T17,$A$13:$A$72,"&lt;="&amp;$U17)</f>
        <v>7.25</v>
      </c>
      <c r="W17" s="16">
        <f>V17-SUMIFS($M$13:$M$72,$A$13:$A$72,"&gt;="&amp;$T17,$A$13:$A$72,"&lt;="&amp;$U17)</f>
        <v>-0.75</v>
      </c>
    </row>
    <row r="18" spans="1:23" ht="21.95" customHeight="1" x14ac:dyDescent="0.25">
      <c r="A18" s="5">
        <v>46087</v>
      </c>
      <c r="B18" s="10" t="str">
        <f t="shared" si="0"/>
        <v>Freitag</v>
      </c>
      <c r="C18" s="6" t="s">
        <v>22</v>
      </c>
      <c r="D18" s="6" t="s">
        <v>78</v>
      </c>
      <c r="E18" s="6" t="s">
        <v>79</v>
      </c>
      <c r="F18" s="6" t="s">
        <v>80</v>
      </c>
      <c r="G18" s="7">
        <v>0.35416666666666663</v>
      </c>
      <c r="H18" s="7">
        <v>0.57291666666666663</v>
      </c>
      <c r="I18" s="8">
        <v>30</v>
      </c>
      <c r="J18" s="9">
        <v>0.25</v>
      </c>
      <c r="K18" s="11">
        <f t="shared" si="1"/>
        <v>4.75</v>
      </c>
      <c r="L18" s="11">
        <f t="shared" si="2"/>
        <v>5</v>
      </c>
      <c r="M18" s="9">
        <v>5</v>
      </c>
      <c r="N18" s="11">
        <f t="shared" si="3"/>
        <v>0</v>
      </c>
      <c r="O18" s="6" t="s">
        <v>56</v>
      </c>
      <c r="P18" s="6" t="s">
        <v>57</v>
      </c>
      <c r="Q18" s="6" t="s">
        <v>81</v>
      </c>
      <c r="S18" s="15">
        <v>13</v>
      </c>
      <c r="T18" s="17">
        <v>46104</v>
      </c>
      <c r="U18" s="17">
        <v>46110</v>
      </c>
      <c r="V18" s="16">
        <f>SUMIFS($L$13:$L$72,$A$13:$A$72,"&gt;="&amp;$T18,$A$13:$A$72,"&lt;="&amp;$U18)</f>
        <v>0</v>
      </c>
      <c r="W18" s="16">
        <f>V18-SUMIFS($M$13:$M$72,$A$13:$A$72,"&gt;="&amp;$T18,$A$13:$A$72,"&lt;="&amp;$U18)</f>
        <v>0</v>
      </c>
    </row>
    <row r="19" spans="1:23" ht="21.95" customHeight="1" x14ac:dyDescent="0.25">
      <c r="A19" s="5">
        <v>46090</v>
      </c>
      <c r="B19" s="10" t="str">
        <f t="shared" si="0"/>
        <v>Montag</v>
      </c>
      <c r="C19" s="6" t="s">
        <v>27</v>
      </c>
      <c r="D19" s="6" t="s">
        <v>53</v>
      </c>
      <c r="E19" s="6" t="s">
        <v>54</v>
      </c>
      <c r="F19" s="6" t="s">
        <v>55</v>
      </c>
      <c r="G19" s="7">
        <v>0.3125</v>
      </c>
      <c r="H19" s="7">
        <v>0.70833333333333337</v>
      </c>
      <c r="I19" s="8">
        <v>60</v>
      </c>
      <c r="J19" s="9">
        <v>0.5</v>
      </c>
      <c r="K19" s="11">
        <f t="shared" si="1"/>
        <v>8.5</v>
      </c>
      <c r="L19" s="11">
        <f t="shared" si="2"/>
        <v>9</v>
      </c>
      <c r="M19" s="9">
        <v>8</v>
      </c>
      <c r="N19" s="11">
        <f t="shared" si="3"/>
        <v>1</v>
      </c>
      <c r="O19" s="6" t="s">
        <v>56</v>
      </c>
      <c r="P19" s="6" t="s">
        <v>57</v>
      </c>
      <c r="Q19" s="6" t="s">
        <v>82</v>
      </c>
      <c r="S19" s="15">
        <v>14</v>
      </c>
      <c r="T19" s="17">
        <v>46111</v>
      </c>
      <c r="U19" s="17">
        <v>46117</v>
      </c>
      <c r="V19" s="16">
        <f>SUMIFS($L$13:$L$72,$A$13:$A$72,"&gt;="&amp;$T19,$A$13:$A$72,"&lt;="&amp;$U19)</f>
        <v>0</v>
      </c>
      <c r="W19" s="16">
        <f>V19-SUMIFS($M$13:$M$72,$A$13:$A$72,"&gt;="&amp;$T19,$A$13:$A$72,"&lt;="&amp;$U19)</f>
        <v>0</v>
      </c>
    </row>
    <row r="20" spans="1:23" ht="21.95" customHeight="1" x14ac:dyDescent="0.25">
      <c r="A20" s="5">
        <v>46091</v>
      </c>
      <c r="B20" s="10" t="str">
        <f t="shared" si="0"/>
        <v>Dienstag</v>
      </c>
      <c r="C20" s="6" t="s">
        <v>33</v>
      </c>
      <c r="D20" s="6" t="s">
        <v>83</v>
      </c>
      <c r="E20" s="6" t="s">
        <v>84</v>
      </c>
      <c r="F20" s="6" t="s">
        <v>85</v>
      </c>
      <c r="G20" s="7">
        <v>0.375</v>
      </c>
      <c r="H20" s="7">
        <v>0.5</v>
      </c>
      <c r="I20" s="8">
        <v>0</v>
      </c>
      <c r="J20" s="9">
        <v>0.25</v>
      </c>
      <c r="K20" s="11">
        <f t="shared" si="1"/>
        <v>3</v>
      </c>
      <c r="L20" s="11">
        <f t="shared" si="2"/>
        <v>3.25</v>
      </c>
      <c r="M20" s="9">
        <v>3</v>
      </c>
      <c r="N20" s="11">
        <f t="shared" si="3"/>
        <v>0.25</v>
      </c>
      <c r="O20" s="6" t="s">
        <v>56</v>
      </c>
      <c r="P20" s="6" t="s">
        <v>57</v>
      </c>
      <c r="Q20" s="6" t="s">
        <v>86</v>
      </c>
    </row>
    <row r="21" spans="1:23" ht="21.95" customHeight="1" x14ac:dyDescent="0.25">
      <c r="A21" s="5">
        <v>46092</v>
      </c>
      <c r="B21" s="10" t="str">
        <f t="shared" si="0"/>
        <v>Mittwoch</v>
      </c>
      <c r="C21" s="6" t="s">
        <v>19</v>
      </c>
      <c r="D21" s="6" t="s">
        <v>66</v>
      </c>
      <c r="E21" s="6" t="s">
        <v>67</v>
      </c>
      <c r="F21" s="6" t="s">
        <v>68</v>
      </c>
      <c r="G21" s="7">
        <v>0.33333333333333331</v>
      </c>
      <c r="H21" s="7">
        <v>0.66666666666666663</v>
      </c>
      <c r="I21" s="8">
        <v>45</v>
      </c>
      <c r="J21" s="9">
        <v>0.75</v>
      </c>
      <c r="K21" s="11">
        <f t="shared" si="1"/>
        <v>7.25</v>
      </c>
      <c r="L21" s="11">
        <f t="shared" si="2"/>
        <v>8</v>
      </c>
      <c r="M21" s="9">
        <v>8</v>
      </c>
      <c r="N21" s="11">
        <f t="shared" si="3"/>
        <v>0</v>
      </c>
      <c r="O21" s="6" t="s">
        <v>56</v>
      </c>
      <c r="P21" s="6" t="s">
        <v>57</v>
      </c>
      <c r="Q21" s="6"/>
    </row>
    <row r="22" spans="1:23" ht="21.95" customHeight="1" x14ac:dyDescent="0.25">
      <c r="A22" s="5">
        <v>46093</v>
      </c>
      <c r="B22" s="10" t="str">
        <f t="shared" si="0"/>
        <v>Donnerstag</v>
      </c>
      <c r="C22" s="6" t="s">
        <v>22</v>
      </c>
      <c r="D22" s="6" t="s">
        <v>87</v>
      </c>
      <c r="E22" s="6" t="s">
        <v>88</v>
      </c>
      <c r="F22" s="6" t="s">
        <v>60</v>
      </c>
      <c r="G22" s="7">
        <v>0.32291666666666669</v>
      </c>
      <c r="H22" s="7">
        <v>0.67708333333333326</v>
      </c>
      <c r="I22" s="8">
        <v>45</v>
      </c>
      <c r="J22" s="9">
        <v>0.5</v>
      </c>
      <c r="K22" s="11">
        <f t="shared" si="1"/>
        <v>7.7499999999999982</v>
      </c>
      <c r="L22" s="11">
        <f t="shared" si="2"/>
        <v>8.2499999999999982</v>
      </c>
      <c r="M22" s="9">
        <v>8</v>
      </c>
      <c r="N22" s="11">
        <f t="shared" si="3"/>
        <v>0.24999999999999822</v>
      </c>
      <c r="O22" s="6" t="s">
        <v>56</v>
      </c>
      <c r="P22" s="6" t="s">
        <v>69</v>
      </c>
      <c r="Q22" s="6" t="s">
        <v>89</v>
      </c>
      <c r="S22" s="24" t="s">
        <v>90</v>
      </c>
      <c r="T22" s="21"/>
      <c r="U22" s="21"/>
      <c r="V22" s="21"/>
      <c r="W22" s="21"/>
    </row>
    <row r="23" spans="1:23" ht="21.95" customHeight="1" x14ac:dyDescent="0.25">
      <c r="A23" s="5">
        <v>46094</v>
      </c>
      <c r="B23" s="10" t="str">
        <f t="shared" si="0"/>
        <v>Freitag</v>
      </c>
      <c r="C23" s="6" t="s">
        <v>27</v>
      </c>
      <c r="D23" s="6" t="s">
        <v>87</v>
      </c>
      <c r="E23" s="6" t="s">
        <v>88</v>
      </c>
      <c r="F23" s="6" t="s">
        <v>91</v>
      </c>
      <c r="G23" s="7">
        <v>0.34375</v>
      </c>
      <c r="H23" s="7">
        <v>0.625</v>
      </c>
      <c r="I23" s="8">
        <v>30</v>
      </c>
      <c r="J23" s="9">
        <v>0.5</v>
      </c>
      <c r="K23" s="11">
        <f t="shared" si="1"/>
        <v>6.25</v>
      </c>
      <c r="L23" s="11">
        <f t="shared" si="2"/>
        <v>6.75</v>
      </c>
      <c r="M23" s="9">
        <v>7</v>
      </c>
      <c r="N23" s="11">
        <f t="shared" si="3"/>
        <v>-0.25</v>
      </c>
      <c r="O23" s="6" t="s">
        <v>56</v>
      </c>
      <c r="P23" s="6" t="s">
        <v>57</v>
      </c>
      <c r="Q23" s="6"/>
      <c r="S23" s="2" t="s">
        <v>92</v>
      </c>
      <c r="T23" s="18"/>
      <c r="U23" s="18"/>
      <c r="V23" s="18"/>
      <c r="W23" s="18"/>
    </row>
    <row r="24" spans="1:23" ht="21.95" customHeight="1" x14ac:dyDescent="0.25">
      <c r="A24" s="5">
        <v>46097</v>
      </c>
      <c r="B24" s="10" t="str">
        <f t="shared" si="0"/>
        <v>Montag</v>
      </c>
      <c r="C24" s="6" t="s">
        <v>33</v>
      </c>
      <c r="D24" s="6" t="s">
        <v>93</v>
      </c>
      <c r="E24" s="6" t="s">
        <v>94</v>
      </c>
      <c r="F24" s="6" t="s">
        <v>95</v>
      </c>
      <c r="G24" s="7">
        <v>0.33333333333333331</v>
      </c>
      <c r="H24" s="7">
        <v>0.66666666666666663</v>
      </c>
      <c r="I24" s="8">
        <v>45</v>
      </c>
      <c r="J24" s="9">
        <v>0</v>
      </c>
      <c r="K24" s="11">
        <f t="shared" si="1"/>
        <v>7.25</v>
      </c>
      <c r="L24" s="11">
        <f t="shared" si="2"/>
        <v>7.25</v>
      </c>
      <c r="M24" s="9">
        <v>8</v>
      </c>
      <c r="N24" s="11">
        <f t="shared" si="3"/>
        <v>-0.75</v>
      </c>
      <c r="O24" s="6" t="s">
        <v>74</v>
      </c>
      <c r="P24" s="6" t="s">
        <v>57</v>
      </c>
      <c r="Q24" s="6" t="s">
        <v>96</v>
      </c>
      <c r="S24" s="2" t="s">
        <v>38</v>
      </c>
      <c r="T24" s="18"/>
      <c r="U24" s="18"/>
      <c r="V24" s="18"/>
      <c r="W24" s="18"/>
    </row>
    <row r="25" spans="1:23" ht="21.95" customHeight="1" x14ac:dyDescent="0.25">
      <c r="A25" s="5"/>
      <c r="B25" s="10" t="str">
        <f t="shared" si="0"/>
        <v/>
      </c>
      <c r="C25" s="6"/>
      <c r="D25" s="6"/>
      <c r="E25" s="6"/>
      <c r="F25" s="6"/>
      <c r="G25" s="7"/>
      <c r="H25" s="7"/>
      <c r="I25" s="8"/>
      <c r="J25" s="9"/>
      <c r="K25" s="11" t="str">
        <f t="shared" si="1"/>
        <v/>
      </c>
      <c r="L25" s="11" t="str">
        <f t="shared" si="2"/>
        <v/>
      </c>
      <c r="M25" s="9"/>
      <c r="N25" s="11" t="str">
        <f t="shared" si="3"/>
        <v/>
      </c>
      <c r="O25" s="6"/>
      <c r="P25" s="6"/>
      <c r="Q25" s="6"/>
      <c r="S25" s="2" t="s">
        <v>97</v>
      </c>
      <c r="T25" s="18"/>
      <c r="U25" s="18"/>
      <c r="V25" s="18"/>
      <c r="W25" s="18"/>
    </row>
    <row r="26" spans="1:23" ht="21.95" customHeight="1" x14ac:dyDescent="0.25">
      <c r="A26" s="5"/>
      <c r="B26" s="10" t="str">
        <f t="shared" si="0"/>
        <v/>
      </c>
      <c r="C26" s="6"/>
      <c r="D26" s="6"/>
      <c r="E26" s="6"/>
      <c r="F26" s="6"/>
      <c r="G26" s="7"/>
      <c r="H26" s="7"/>
      <c r="I26" s="8"/>
      <c r="J26" s="9"/>
      <c r="K26" s="11" t="str">
        <f t="shared" si="1"/>
        <v/>
      </c>
      <c r="L26" s="11" t="str">
        <f t="shared" si="2"/>
        <v/>
      </c>
      <c r="M26" s="9"/>
      <c r="N26" s="11" t="str">
        <f t="shared" si="3"/>
        <v/>
      </c>
      <c r="O26" s="6"/>
      <c r="P26" s="6"/>
      <c r="Q26" s="6"/>
      <c r="S26" s="2" t="s">
        <v>98</v>
      </c>
      <c r="T26" s="18"/>
      <c r="U26" s="18"/>
      <c r="V26" s="18"/>
      <c r="W26" s="18"/>
    </row>
    <row r="27" spans="1:23" ht="21.95" customHeight="1" x14ac:dyDescent="0.25">
      <c r="A27" s="5"/>
      <c r="B27" s="10" t="str">
        <f t="shared" si="0"/>
        <v/>
      </c>
      <c r="C27" s="6"/>
      <c r="D27" s="6"/>
      <c r="E27" s="6"/>
      <c r="F27" s="6"/>
      <c r="G27" s="7"/>
      <c r="H27" s="7"/>
      <c r="I27" s="8"/>
      <c r="J27" s="9"/>
      <c r="K27" s="11" t="str">
        <f t="shared" si="1"/>
        <v/>
      </c>
      <c r="L27" s="11" t="str">
        <f t="shared" si="2"/>
        <v/>
      </c>
      <c r="M27" s="9"/>
      <c r="N27" s="11" t="str">
        <f t="shared" si="3"/>
        <v/>
      </c>
      <c r="O27" s="6"/>
      <c r="P27" s="6"/>
      <c r="Q27" s="6"/>
    </row>
    <row r="28" spans="1:23" ht="21.95" customHeight="1" x14ac:dyDescent="0.25">
      <c r="A28" s="5"/>
      <c r="B28" s="10" t="str">
        <f t="shared" si="0"/>
        <v/>
      </c>
      <c r="C28" s="6"/>
      <c r="D28" s="6"/>
      <c r="E28" s="6"/>
      <c r="F28" s="6"/>
      <c r="G28" s="7"/>
      <c r="H28" s="7"/>
      <c r="I28" s="8"/>
      <c r="J28" s="9"/>
      <c r="K28" s="11" t="str">
        <f t="shared" si="1"/>
        <v/>
      </c>
      <c r="L28" s="11" t="str">
        <f t="shared" si="2"/>
        <v/>
      </c>
      <c r="M28" s="9"/>
      <c r="N28" s="11" t="str">
        <f t="shared" si="3"/>
        <v/>
      </c>
      <c r="O28" s="6"/>
      <c r="P28" s="6"/>
      <c r="Q28" s="6"/>
    </row>
    <row r="29" spans="1:23" ht="21.95" customHeight="1" x14ac:dyDescent="0.25">
      <c r="A29" s="5"/>
      <c r="B29" s="10" t="str">
        <f t="shared" si="0"/>
        <v/>
      </c>
      <c r="C29" s="6"/>
      <c r="D29" s="6"/>
      <c r="E29" s="6"/>
      <c r="F29" s="6"/>
      <c r="G29" s="7"/>
      <c r="H29" s="7"/>
      <c r="I29" s="8"/>
      <c r="J29" s="9"/>
      <c r="K29" s="11" t="str">
        <f t="shared" si="1"/>
        <v/>
      </c>
      <c r="L29" s="11" t="str">
        <f t="shared" si="2"/>
        <v/>
      </c>
      <c r="M29" s="9"/>
      <c r="N29" s="11" t="str">
        <f t="shared" si="3"/>
        <v/>
      </c>
      <c r="O29" s="6"/>
      <c r="P29" s="6"/>
      <c r="Q29" s="6"/>
      <c r="S29" s="25" t="s">
        <v>99</v>
      </c>
      <c r="T29" s="21"/>
      <c r="U29" s="21"/>
      <c r="V29" s="21"/>
      <c r="W29" s="21"/>
    </row>
    <row r="30" spans="1:23" ht="21.95" customHeight="1" x14ac:dyDescent="0.25">
      <c r="A30" s="5"/>
      <c r="B30" s="10" t="str">
        <f t="shared" si="0"/>
        <v/>
      </c>
      <c r="C30" s="6"/>
      <c r="D30" s="6"/>
      <c r="E30" s="6"/>
      <c r="F30" s="6"/>
      <c r="G30" s="7"/>
      <c r="H30" s="7"/>
      <c r="I30" s="8"/>
      <c r="J30" s="9"/>
      <c r="K30" s="11" t="str">
        <f t="shared" si="1"/>
        <v/>
      </c>
      <c r="L30" s="11" t="str">
        <f t="shared" si="2"/>
        <v/>
      </c>
      <c r="M30" s="9"/>
      <c r="N30" s="11" t="str">
        <f t="shared" si="3"/>
        <v/>
      </c>
      <c r="O30" s="6"/>
      <c r="P30" s="6"/>
      <c r="Q30" s="6"/>
      <c r="S30" s="19" t="s">
        <v>100</v>
      </c>
      <c r="T30" t="s">
        <v>101</v>
      </c>
    </row>
    <row r="31" spans="1:23" ht="21.95" customHeight="1" x14ac:dyDescent="0.25">
      <c r="A31" s="5"/>
      <c r="B31" s="10" t="str">
        <f t="shared" si="0"/>
        <v/>
      </c>
      <c r="C31" s="6"/>
      <c r="D31" s="6"/>
      <c r="E31" s="6"/>
      <c r="F31" s="6"/>
      <c r="G31" s="7"/>
      <c r="H31" s="7"/>
      <c r="I31" s="8"/>
      <c r="J31" s="9"/>
      <c r="K31" s="11" t="str">
        <f t="shared" si="1"/>
        <v/>
      </c>
      <c r="L31" s="11" t="str">
        <f t="shared" si="2"/>
        <v/>
      </c>
      <c r="M31" s="9"/>
      <c r="N31" s="11" t="str">
        <f t="shared" si="3"/>
        <v/>
      </c>
      <c r="O31" s="6"/>
      <c r="P31" s="6"/>
      <c r="Q31" s="6"/>
      <c r="S31" s="1" t="s">
        <v>102</v>
      </c>
      <c r="T31" t="s">
        <v>103</v>
      </c>
    </row>
    <row r="32" spans="1:23" ht="21.95" customHeight="1" x14ac:dyDescent="0.25">
      <c r="A32" s="5"/>
      <c r="B32" s="10" t="str">
        <f t="shared" si="0"/>
        <v/>
      </c>
      <c r="C32" s="6"/>
      <c r="D32" s="6"/>
      <c r="E32" s="6"/>
      <c r="F32" s="6"/>
      <c r="G32" s="7"/>
      <c r="H32" s="7"/>
      <c r="I32" s="8"/>
      <c r="J32" s="9"/>
      <c r="K32" s="11" t="str">
        <f t="shared" si="1"/>
        <v/>
      </c>
      <c r="L32" s="11" t="str">
        <f t="shared" si="2"/>
        <v/>
      </c>
      <c r="M32" s="9"/>
      <c r="N32" s="11" t="str">
        <f t="shared" si="3"/>
        <v/>
      </c>
      <c r="O32" s="6"/>
      <c r="P32" s="6"/>
      <c r="Q32" s="6"/>
      <c r="S32" s="20" t="s">
        <v>104</v>
      </c>
      <c r="T32" t="s">
        <v>105</v>
      </c>
    </row>
    <row r="33" spans="1:17" ht="21.95" customHeight="1" x14ac:dyDescent="0.25">
      <c r="A33" s="5"/>
      <c r="B33" s="10" t="str">
        <f t="shared" si="0"/>
        <v/>
      </c>
      <c r="C33" s="6"/>
      <c r="D33" s="6"/>
      <c r="E33" s="6"/>
      <c r="F33" s="6"/>
      <c r="G33" s="7"/>
      <c r="H33" s="7"/>
      <c r="I33" s="8"/>
      <c r="J33" s="9"/>
      <c r="K33" s="11" t="str">
        <f t="shared" si="1"/>
        <v/>
      </c>
      <c r="L33" s="11" t="str">
        <f t="shared" si="2"/>
        <v/>
      </c>
      <c r="M33" s="9"/>
      <c r="N33" s="11" t="str">
        <f t="shared" si="3"/>
        <v/>
      </c>
      <c r="O33" s="6"/>
      <c r="P33" s="6"/>
      <c r="Q33" s="6"/>
    </row>
    <row r="34" spans="1:17" ht="21.95" customHeight="1" x14ac:dyDescent="0.25">
      <c r="A34" s="5"/>
      <c r="B34" s="10" t="str">
        <f t="shared" si="0"/>
        <v/>
      </c>
      <c r="C34" s="6"/>
      <c r="D34" s="6"/>
      <c r="E34" s="6"/>
      <c r="F34" s="6"/>
      <c r="G34" s="7"/>
      <c r="H34" s="7"/>
      <c r="I34" s="8"/>
      <c r="J34" s="9"/>
      <c r="K34" s="11" t="str">
        <f t="shared" si="1"/>
        <v/>
      </c>
      <c r="L34" s="11" t="str">
        <f t="shared" si="2"/>
        <v/>
      </c>
      <c r="M34" s="9"/>
      <c r="N34" s="11" t="str">
        <f t="shared" si="3"/>
        <v/>
      </c>
      <c r="O34" s="6"/>
      <c r="P34" s="6"/>
      <c r="Q34" s="6"/>
    </row>
    <row r="35" spans="1:17" ht="21.95" customHeight="1" x14ac:dyDescent="0.25">
      <c r="A35" s="5"/>
      <c r="B35" s="10" t="str">
        <f t="shared" si="0"/>
        <v/>
      </c>
      <c r="C35" s="6"/>
      <c r="D35" s="6"/>
      <c r="E35" s="6"/>
      <c r="F35" s="6"/>
      <c r="G35" s="7"/>
      <c r="H35" s="7"/>
      <c r="I35" s="8"/>
      <c r="J35" s="9"/>
      <c r="K35" s="11" t="str">
        <f t="shared" si="1"/>
        <v/>
      </c>
      <c r="L35" s="11" t="str">
        <f t="shared" si="2"/>
        <v/>
      </c>
      <c r="M35" s="9"/>
      <c r="N35" s="11" t="str">
        <f t="shared" si="3"/>
        <v/>
      </c>
      <c r="O35" s="6"/>
      <c r="P35" s="6"/>
      <c r="Q35" s="6"/>
    </row>
    <row r="36" spans="1:17" ht="21.95" customHeight="1" x14ac:dyDescent="0.25">
      <c r="A36" s="5"/>
      <c r="B36" s="10" t="str">
        <f t="shared" si="0"/>
        <v/>
      </c>
      <c r="C36" s="6"/>
      <c r="D36" s="6"/>
      <c r="E36" s="6"/>
      <c r="F36" s="6"/>
      <c r="G36" s="7"/>
      <c r="H36" s="7"/>
      <c r="I36" s="8"/>
      <c r="J36" s="9"/>
      <c r="K36" s="11" t="str">
        <f t="shared" si="1"/>
        <v/>
      </c>
      <c r="L36" s="11" t="str">
        <f t="shared" si="2"/>
        <v/>
      </c>
      <c r="M36" s="9"/>
      <c r="N36" s="11" t="str">
        <f t="shared" si="3"/>
        <v/>
      </c>
      <c r="O36" s="6"/>
      <c r="P36" s="6"/>
      <c r="Q36" s="6"/>
    </row>
    <row r="37" spans="1:17" ht="21.95" customHeight="1" x14ac:dyDescent="0.25">
      <c r="A37" s="5"/>
      <c r="B37" s="10" t="str">
        <f t="shared" si="0"/>
        <v/>
      </c>
      <c r="C37" s="6"/>
      <c r="D37" s="6"/>
      <c r="E37" s="6"/>
      <c r="F37" s="6"/>
      <c r="G37" s="7"/>
      <c r="H37" s="7"/>
      <c r="I37" s="8"/>
      <c r="J37" s="9"/>
      <c r="K37" s="11" t="str">
        <f t="shared" si="1"/>
        <v/>
      </c>
      <c r="L37" s="11" t="str">
        <f t="shared" si="2"/>
        <v/>
      </c>
      <c r="M37" s="9"/>
      <c r="N37" s="11" t="str">
        <f t="shared" si="3"/>
        <v/>
      </c>
      <c r="O37" s="6"/>
      <c r="P37" s="6"/>
      <c r="Q37" s="6"/>
    </row>
    <row r="38" spans="1:17" ht="21.95" customHeight="1" x14ac:dyDescent="0.25">
      <c r="A38" s="5"/>
      <c r="B38" s="10" t="str">
        <f t="shared" si="0"/>
        <v/>
      </c>
      <c r="C38" s="6"/>
      <c r="D38" s="6"/>
      <c r="E38" s="6"/>
      <c r="F38" s="6"/>
      <c r="G38" s="7"/>
      <c r="H38" s="7"/>
      <c r="I38" s="8"/>
      <c r="J38" s="9"/>
      <c r="K38" s="11" t="str">
        <f t="shared" si="1"/>
        <v/>
      </c>
      <c r="L38" s="11" t="str">
        <f t="shared" si="2"/>
        <v/>
      </c>
      <c r="M38" s="9"/>
      <c r="N38" s="11" t="str">
        <f t="shared" si="3"/>
        <v/>
      </c>
      <c r="O38" s="6"/>
      <c r="P38" s="6"/>
      <c r="Q38" s="6"/>
    </row>
    <row r="39" spans="1:17" ht="21.95" customHeight="1" x14ac:dyDescent="0.25">
      <c r="A39" s="5"/>
      <c r="B39" s="10" t="str">
        <f t="shared" si="0"/>
        <v/>
      </c>
      <c r="C39" s="6"/>
      <c r="D39" s="6"/>
      <c r="E39" s="6"/>
      <c r="F39" s="6"/>
      <c r="G39" s="7"/>
      <c r="H39" s="7"/>
      <c r="I39" s="8"/>
      <c r="J39" s="9"/>
      <c r="K39" s="11" t="str">
        <f t="shared" si="1"/>
        <v/>
      </c>
      <c r="L39" s="11" t="str">
        <f t="shared" si="2"/>
        <v/>
      </c>
      <c r="M39" s="9"/>
      <c r="N39" s="11" t="str">
        <f t="shared" si="3"/>
        <v/>
      </c>
      <c r="O39" s="6"/>
      <c r="P39" s="6"/>
      <c r="Q39" s="6"/>
    </row>
    <row r="40" spans="1:17" ht="21.95" customHeight="1" x14ac:dyDescent="0.25">
      <c r="A40" s="5"/>
      <c r="B40" s="10" t="str">
        <f t="shared" si="0"/>
        <v/>
      </c>
      <c r="C40" s="6"/>
      <c r="D40" s="6"/>
      <c r="E40" s="6"/>
      <c r="F40" s="6"/>
      <c r="G40" s="7"/>
      <c r="H40" s="7"/>
      <c r="I40" s="8"/>
      <c r="J40" s="9"/>
      <c r="K40" s="11" t="str">
        <f t="shared" si="1"/>
        <v/>
      </c>
      <c r="L40" s="11" t="str">
        <f t="shared" si="2"/>
        <v/>
      </c>
      <c r="M40" s="9"/>
      <c r="N40" s="11" t="str">
        <f t="shared" si="3"/>
        <v/>
      </c>
      <c r="O40" s="6"/>
      <c r="P40" s="6"/>
      <c r="Q40" s="6"/>
    </row>
    <row r="41" spans="1:17" ht="21.95" customHeight="1" x14ac:dyDescent="0.25">
      <c r="A41" s="5"/>
      <c r="B41" s="10" t="str">
        <f t="shared" si="0"/>
        <v/>
      </c>
      <c r="C41" s="6"/>
      <c r="D41" s="6"/>
      <c r="E41" s="6"/>
      <c r="F41" s="6"/>
      <c r="G41" s="7"/>
      <c r="H41" s="7"/>
      <c r="I41" s="8"/>
      <c r="J41" s="9"/>
      <c r="K41" s="11" t="str">
        <f t="shared" si="1"/>
        <v/>
      </c>
      <c r="L41" s="11" t="str">
        <f t="shared" si="2"/>
        <v/>
      </c>
      <c r="M41" s="9"/>
      <c r="N41" s="11" t="str">
        <f t="shared" si="3"/>
        <v/>
      </c>
      <c r="O41" s="6"/>
      <c r="P41" s="6"/>
      <c r="Q41" s="6"/>
    </row>
    <row r="42" spans="1:17" ht="21.95" customHeight="1" x14ac:dyDescent="0.25">
      <c r="A42" s="5"/>
      <c r="B42" s="10" t="str">
        <f t="shared" si="0"/>
        <v/>
      </c>
      <c r="C42" s="6"/>
      <c r="D42" s="6"/>
      <c r="E42" s="6"/>
      <c r="F42" s="6"/>
      <c r="G42" s="7"/>
      <c r="H42" s="7"/>
      <c r="I42" s="8"/>
      <c r="J42" s="9"/>
      <c r="K42" s="11" t="str">
        <f t="shared" si="1"/>
        <v/>
      </c>
      <c r="L42" s="11" t="str">
        <f t="shared" si="2"/>
        <v/>
      </c>
      <c r="M42" s="9"/>
      <c r="N42" s="11" t="str">
        <f t="shared" si="3"/>
        <v/>
      </c>
      <c r="O42" s="6"/>
      <c r="P42" s="6"/>
      <c r="Q42" s="6"/>
    </row>
    <row r="43" spans="1:17" ht="21.95" customHeight="1" x14ac:dyDescent="0.25">
      <c r="A43" s="5"/>
      <c r="B43" s="10" t="str">
        <f t="shared" si="0"/>
        <v/>
      </c>
      <c r="C43" s="6"/>
      <c r="D43" s="6"/>
      <c r="E43" s="6"/>
      <c r="F43" s="6"/>
      <c r="G43" s="7"/>
      <c r="H43" s="7"/>
      <c r="I43" s="8"/>
      <c r="J43" s="9"/>
      <c r="K43" s="11" t="str">
        <f t="shared" si="1"/>
        <v/>
      </c>
      <c r="L43" s="11" t="str">
        <f t="shared" si="2"/>
        <v/>
      </c>
      <c r="M43" s="9"/>
      <c r="N43" s="11" t="str">
        <f t="shared" si="3"/>
        <v/>
      </c>
      <c r="O43" s="6"/>
      <c r="P43" s="6"/>
      <c r="Q43" s="6"/>
    </row>
    <row r="44" spans="1:17" ht="21.95" customHeight="1" x14ac:dyDescent="0.25">
      <c r="A44" s="5"/>
      <c r="B44" s="10" t="str">
        <f t="shared" si="0"/>
        <v/>
      </c>
      <c r="C44" s="6"/>
      <c r="D44" s="6"/>
      <c r="E44" s="6"/>
      <c r="F44" s="6"/>
      <c r="G44" s="7"/>
      <c r="H44" s="7"/>
      <c r="I44" s="8"/>
      <c r="J44" s="9"/>
      <c r="K44" s="11" t="str">
        <f t="shared" si="1"/>
        <v/>
      </c>
      <c r="L44" s="11" t="str">
        <f t="shared" si="2"/>
        <v/>
      </c>
      <c r="M44" s="9"/>
      <c r="N44" s="11" t="str">
        <f t="shared" si="3"/>
        <v/>
      </c>
      <c r="O44" s="6"/>
      <c r="P44" s="6"/>
      <c r="Q44" s="6"/>
    </row>
    <row r="45" spans="1:17" ht="21.95" customHeight="1" x14ac:dyDescent="0.25">
      <c r="A45" s="5"/>
      <c r="B45" s="10" t="str">
        <f t="shared" ref="B45:B72" si="4">IF($A45="","",CHOOSE(WEEKDAY($A45,2),"Montag","Dienstag","Mittwoch","Donnerstag","Freitag","Samstag","Sonntag"))</f>
        <v/>
      </c>
      <c r="C45" s="6"/>
      <c r="D45" s="6"/>
      <c r="E45" s="6"/>
      <c r="F45" s="6"/>
      <c r="G45" s="7"/>
      <c r="H45" s="7"/>
      <c r="I45" s="8"/>
      <c r="J45" s="9"/>
      <c r="K45" s="11" t="str">
        <f t="shared" ref="K45:K72" si="5">IF(OR($G45="",$H45=""),"",MAX(0,($H45-$G45)*24-$I45/60))</f>
        <v/>
      </c>
      <c r="L45" s="11" t="str">
        <f t="shared" ref="L45:L72" si="6">IF($K45="","",$K45+$J45)</f>
        <v/>
      </c>
      <c r="M45" s="9"/>
      <c r="N45" s="11" t="str">
        <f t="shared" ref="N45:N72" si="7">IF($L45="","",$L45-$M45)</f>
        <v/>
      </c>
      <c r="O45" s="6"/>
      <c r="P45" s="6"/>
      <c r="Q45" s="6"/>
    </row>
    <row r="46" spans="1:17" ht="21.95" customHeight="1" x14ac:dyDescent="0.25">
      <c r="A46" s="5"/>
      <c r="B46" s="10" t="str">
        <f t="shared" si="4"/>
        <v/>
      </c>
      <c r="C46" s="6"/>
      <c r="D46" s="6"/>
      <c r="E46" s="6"/>
      <c r="F46" s="6"/>
      <c r="G46" s="7"/>
      <c r="H46" s="7"/>
      <c r="I46" s="8"/>
      <c r="J46" s="9"/>
      <c r="K46" s="11" t="str">
        <f t="shared" si="5"/>
        <v/>
      </c>
      <c r="L46" s="11" t="str">
        <f t="shared" si="6"/>
        <v/>
      </c>
      <c r="M46" s="9"/>
      <c r="N46" s="11" t="str">
        <f t="shared" si="7"/>
        <v/>
      </c>
      <c r="O46" s="6"/>
      <c r="P46" s="6"/>
      <c r="Q46" s="6"/>
    </row>
    <row r="47" spans="1:17" ht="21.95" customHeight="1" x14ac:dyDescent="0.25">
      <c r="A47" s="5"/>
      <c r="B47" s="10" t="str">
        <f t="shared" si="4"/>
        <v/>
      </c>
      <c r="C47" s="6"/>
      <c r="D47" s="6"/>
      <c r="E47" s="6"/>
      <c r="F47" s="6"/>
      <c r="G47" s="7"/>
      <c r="H47" s="7"/>
      <c r="I47" s="8"/>
      <c r="J47" s="9"/>
      <c r="K47" s="11" t="str">
        <f t="shared" si="5"/>
        <v/>
      </c>
      <c r="L47" s="11" t="str">
        <f t="shared" si="6"/>
        <v/>
      </c>
      <c r="M47" s="9"/>
      <c r="N47" s="11" t="str">
        <f t="shared" si="7"/>
        <v/>
      </c>
      <c r="O47" s="6"/>
      <c r="P47" s="6"/>
      <c r="Q47" s="6"/>
    </row>
    <row r="48" spans="1:17" ht="21.95" customHeight="1" x14ac:dyDescent="0.25">
      <c r="A48" s="5"/>
      <c r="B48" s="10" t="str">
        <f t="shared" si="4"/>
        <v/>
      </c>
      <c r="C48" s="6"/>
      <c r="D48" s="6"/>
      <c r="E48" s="6"/>
      <c r="F48" s="6"/>
      <c r="G48" s="7"/>
      <c r="H48" s="7"/>
      <c r="I48" s="8"/>
      <c r="J48" s="9"/>
      <c r="K48" s="11" t="str">
        <f t="shared" si="5"/>
        <v/>
      </c>
      <c r="L48" s="11" t="str">
        <f t="shared" si="6"/>
        <v/>
      </c>
      <c r="M48" s="9"/>
      <c r="N48" s="11" t="str">
        <f t="shared" si="7"/>
        <v/>
      </c>
      <c r="O48" s="6"/>
      <c r="P48" s="6"/>
      <c r="Q48" s="6"/>
    </row>
    <row r="49" spans="1:17" ht="21.95" customHeight="1" x14ac:dyDescent="0.25">
      <c r="A49" s="5"/>
      <c r="B49" s="10" t="str">
        <f t="shared" si="4"/>
        <v/>
      </c>
      <c r="C49" s="6"/>
      <c r="D49" s="6"/>
      <c r="E49" s="6"/>
      <c r="F49" s="6"/>
      <c r="G49" s="7"/>
      <c r="H49" s="7"/>
      <c r="I49" s="8"/>
      <c r="J49" s="9"/>
      <c r="K49" s="11" t="str">
        <f t="shared" si="5"/>
        <v/>
      </c>
      <c r="L49" s="11" t="str">
        <f t="shared" si="6"/>
        <v/>
      </c>
      <c r="M49" s="9"/>
      <c r="N49" s="11" t="str">
        <f t="shared" si="7"/>
        <v/>
      </c>
      <c r="O49" s="6"/>
      <c r="P49" s="6"/>
      <c r="Q49" s="6"/>
    </row>
    <row r="50" spans="1:17" ht="21.95" customHeight="1" x14ac:dyDescent="0.25">
      <c r="A50" s="5"/>
      <c r="B50" s="10" t="str">
        <f t="shared" si="4"/>
        <v/>
      </c>
      <c r="C50" s="6"/>
      <c r="D50" s="6"/>
      <c r="E50" s="6"/>
      <c r="F50" s="6"/>
      <c r="G50" s="7"/>
      <c r="H50" s="7"/>
      <c r="I50" s="8"/>
      <c r="J50" s="9"/>
      <c r="K50" s="11" t="str">
        <f t="shared" si="5"/>
        <v/>
      </c>
      <c r="L50" s="11" t="str">
        <f t="shared" si="6"/>
        <v/>
      </c>
      <c r="M50" s="9"/>
      <c r="N50" s="11" t="str">
        <f t="shared" si="7"/>
        <v/>
      </c>
      <c r="O50" s="6"/>
      <c r="P50" s="6"/>
      <c r="Q50" s="6"/>
    </row>
    <row r="51" spans="1:17" ht="21.95" customHeight="1" x14ac:dyDescent="0.25">
      <c r="A51" s="5"/>
      <c r="B51" s="10" t="str">
        <f t="shared" si="4"/>
        <v/>
      </c>
      <c r="C51" s="6"/>
      <c r="D51" s="6"/>
      <c r="E51" s="6"/>
      <c r="F51" s="6"/>
      <c r="G51" s="7"/>
      <c r="H51" s="7"/>
      <c r="I51" s="8"/>
      <c r="J51" s="9"/>
      <c r="K51" s="11" t="str">
        <f t="shared" si="5"/>
        <v/>
      </c>
      <c r="L51" s="11" t="str">
        <f t="shared" si="6"/>
        <v/>
      </c>
      <c r="M51" s="9"/>
      <c r="N51" s="11" t="str">
        <f t="shared" si="7"/>
        <v/>
      </c>
      <c r="O51" s="6"/>
      <c r="P51" s="6"/>
      <c r="Q51" s="6"/>
    </row>
    <row r="52" spans="1:17" ht="21.95" customHeight="1" x14ac:dyDescent="0.25">
      <c r="A52" s="5"/>
      <c r="B52" s="10" t="str">
        <f t="shared" si="4"/>
        <v/>
      </c>
      <c r="C52" s="6"/>
      <c r="D52" s="6"/>
      <c r="E52" s="6"/>
      <c r="F52" s="6"/>
      <c r="G52" s="7"/>
      <c r="H52" s="7"/>
      <c r="I52" s="8"/>
      <c r="J52" s="9"/>
      <c r="K52" s="11" t="str">
        <f t="shared" si="5"/>
        <v/>
      </c>
      <c r="L52" s="11" t="str">
        <f t="shared" si="6"/>
        <v/>
      </c>
      <c r="M52" s="9"/>
      <c r="N52" s="11" t="str">
        <f t="shared" si="7"/>
        <v/>
      </c>
      <c r="O52" s="6"/>
      <c r="P52" s="6"/>
      <c r="Q52" s="6"/>
    </row>
    <row r="53" spans="1:17" ht="21.95" customHeight="1" x14ac:dyDescent="0.25">
      <c r="A53" s="5"/>
      <c r="B53" s="10" t="str">
        <f t="shared" si="4"/>
        <v/>
      </c>
      <c r="C53" s="6"/>
      <c r="D53" s="6"/>
      <c r="E53" s="6"/>
      <c r="F53" s="6"/>
      <c r="G53" s="7"/>
      <c r="H53" s="7"/>
      <c r="I53" s="8"/>
      <c r="J53" s="9"/>
      <c r="K53" s="11" t="str">
        <f t="shared" si="5"/>
        <v/>
      </c>
      <c r="L53" s="11" t="str">
        <f t="shared" si="6"/>
        <v/>
      </c>
      <c r="M53" s="9"/>
      <c r="N53" s="11" t="str">
        <f t="shared" si="7"/>
        <v/>
      </c>
      <c r="O53" s="6"/>
      <c r="P53" s="6"/>
      <c r="Q53" s="6"/>
    </row>
    <row r="54" spans="1:17" ht="21.95" customHeight="1" x14ac:dyDescent="0.25">
      <c r="A54" s="5"/>
      <c r="B54" s="10" t="str">
        <f t="shared" si="4"/>
        <v/>
      </c>
      <c r="C54" s="6"/>
      <c r="D54" s="6"/>
      <c r="E54" s="6"/>
      <c r="F54" s="6"/>
      <c r="G54" s="7"/>
      <c r="H54" s="7"/>
      <c r="I54" s="8"/>
      <c r="J54" s="9"/>
      <c r="K54" s="11" t="str">
        <f t="shared" si="5"/>
        <v/>
      </c>
      <c r="L54" s="11" t="str">
        <f t="shared" si="6"/>
        <v/>
      </c>
      <c r="M54" s="9"/>
      <c r="N54" s="11" t="str">
        <f t="shared" si="7"/>
        <v/>
      </c>
      <c r="O54" s="6"/>
      <c r="P54" s="6"/>
      <c r="Q54" s="6"/>
    </row>
    <row r="55" spans="1:17" ht="21.95" customHeight="1" x14ac:dyDescent="0.25">
      <c r="A55" s="5"/>
      <c r="B55" s="10" t="str">
        <f t="shared" si="4"/>
        <v/>
      </c>
      <c r="C55" s="6"/>
      <c r="D55" s="6"/>
      <c r="E55" s="6"/>
      <c r="F55" s="6"/>
      <c r="G55" s="7"/>
      <c r="H55" s="7"/>
      <c r="I55" s="8"/>
      <c r="J55" s="9"/>
      <c r="K55" s="11" t="str">
        <f t="shared" si="5"/>
        <v/>
      </c>
      <c r="L55" s="11" t="str">
        <f t="shared" si="6"/>
        <v/>
      </c>
      <c r="M55" s="9"/>
      <c r="N55" s="11" t="str">
        <f t="shared" si="7"/>
        <v/>
      </c>
      <c r="O55" s="6"/>
      <c r="P55" s="6"/>
      <c r="Q55" s="6"/>
    </row>
    <row r="56" spans="1:17" ht="21.95" customHeight="1" x14ac:dyDescent="0.25">
      <c r="A56" s="5"/>
      <c r="B56" s="10" t="str">
        <f t="shared" si="4"/>
        <v/>
      </c>
      <c r="C56" s="6"/>
      <c r="D56" s="6"/>
      <c r="E56" s="6"/>
      <c r="F56" s="6"/>
      <c r="G56" s="7"/>
      <c r="H56" s="7"/>
      <c r="I56" s="8"/>
      <c r="J56" s="9"/>
      <c r="K56" s="11" t="str">
        <f t="shared" si="5"/>
        <v/>
      </c>
      <c r="L56" s="11" t="str">
        <f t="shared" si="6"/>
        <v/>
      </c>
      <c r="M56" s="9"/>
      <c r="N56" s="11" t="str">
        <f t="shared" si="7"/>
        <v/>
      </c>
      <c r="O56" s="6"/>
      <c r="P56" s="6"/>
      <c r="Q56" s="6"/>
    </row>
    <row r="57" spans="1:17" ht="21.95" customHeight="1" x14ac:dyDescent="0.25">
      <c r="A57" s="5"/>
      <c r="B57" s="10" t="str">
        <f t="shared" si="4"/>
        <v/>
      </c>
      <c r="C57" s="6"/>
      <c r="D57" s="6"/>
      <c r="E57" s="6"/>
      <c r="F57" s="6"/>
      <c r="G57" s="7"/>
      <c r="H57" s="7"/>
      <c r="I57" s="8"/>
      <c r="J57" s="9"/>
      <c r="K57" s="11" t="str">
        <f t="shared" si="5"/>
        <v/>
      </c>
      <c r="L57" s="11" t="str">
        <f t="shared" si="6"/>
        <v/>
      </c>
      <c r="M57" s="9"/>
      <c r="N57" s="11" t="str">
        <f t="shared" si="7"/>
        <v/>
      </c>
      <c r="O57" s="6"/>
      <c r="P57" s="6"/>
      <c r="Q57" s="6"/>
    </row>
    <row r="58" spans="1:17" ht="21.95" customHeight="1" x14ac:dyDescent="0.25">
      <c r="A58" s="5"/>
      <c r="B58" s="10" t="str">
        <f t="shared" si="4"/>
        <v/>
      </c>
      <c r="C58" s="6"/>
      <c r="D58" s="6"/>
      <c r="E58" s="6"/>
      <c r="F58" s="6"/>
      <c r="G58" s="7"/>
      <c r="H58" s="7"/>
      <c r="I58" s="8"/>
      <c r="J58" s="9"/>
      <c r="K58" s="11" t="str">
        <f t="shared" si="5"/>
        <v/>
      </c>
      <c r="L58" s="11" t="str">
        <f t="shared" si="6"/>
        <v/>
      </c>
      <c r="M58" s="9"/>
      <c r="N58" s="11" t="str">
        <f t="shared" si="7"/>
        <v/>
      </c>
      <c r="O58" s="6"/>
      <c r="P58" s="6"/>
      <c r="Q58" s="6"/>
    </row>
    <row r="59" spans="1:17" ht="21.95" customHeight="1" x14ac:dyDescent="0.25">
      <c r="A59" s="5"/>
      <c r="B59" s="10" t="str">
        <f t="shared" si="4"/>
        <v/>
      </c>
      <c r="C59" s="6"/>
      <c r="D59" s="6"/>
      <c r="E59" s="6"/>
      <c r="F59" s="6"/>
      <c r="G59" s="7"/>
      <c r="H59" s="7"/>
      <c r="I59" s="8"/>
      <c r="J59" s="9"/>
      <c r="K59" s="11" t="str">
        <f t="shared" si="5"/>
        <v/>
      </c>
      <c r="L59" s="11" t="str">
        <f t="shared" si="6"/>
        <v/>
      </c>
      <c r="M59" s="9"/>
      <c r="N59" s="11" t="str">
        <f t="shared" si="7"/>
        <v/>
      </c>
      <c r="O59" s="6"/>
      <c r="P59" s="6"/>
      <c r="Q59" s="6"/>
    </row>
    <row r="60" spans="1:17" ht="21.95" customHeight="1" x14ac:dyDescent="0.25">
      <c r="A60" s="5"/>
      <c r="B60" s="10" t="str">
        <f t="shared" si="4"/>
        <v/>
      </c>
      <c r="C60" s="6"/>
      <c r="D60" s="6"/>
      <c r="E60" s="6"/>
      <c r="F60" s="6"/>
      <c r="G60" s="7"/>
      <c r="H60" s="7"/>
      <c r="I60" s="8"/>
      <c r="J60" s="9"/>
      <c r="K60" s="11" t="str">
        <f t="shared" si="5"/>
        <v/>
      </c>
      <c r="L60" s="11" t="str">
        <f t="shared" si="6"/>
        <v/>
      </c>
      <c r="M60" s="9"/>
      <c r="N60" s="11" t="str">
        <f t="shared" si="7"/>
        <v/>
      </c>
      <c r="O60" s="6"/>
      <c r="P60" s="6"/>
      <c r="Q60" s="6"/>
    </row>
    <row r="61" spans="1:17" ht="21.95" customHeight="1" x14ac:dyDescent="0.25">
      <c r="A61" s="5"/>
      <c r="B61" s="10" t="str">
        <f t="shared" si="4"/>
        <v/>
      </c>
      <c r="C61" s="6"/>
      <c r="D61" s="6"/>
      <c r="E61" s="6"/>
      <c r="F61" s="6"/>
      <c r="G61" s="7"/>
      <c r="H61" s="7"/>
      <c r="I61" s="8"/>
      <c r="J61" s="9"/>
      <c r="K61" s="11" t="str">
        <f t="shared" si="5"/>
        <v/>
      </c>
      <c r="L61" s="11" t="str">
        <f t="shared" si="6"/>
        <v/>
      </c>
      <c r="M61" s="9"/>
      <c r="N61" s="11" t="str">
        <f t="shared" si="7"/>
        <v/>
      </c>
      <c r="O61" s="6"/>
      <c r="P61" s="6"/>
      <c r="Q61" s="6"/>
    </row>
    <row r="62" spans="1:17" ht="21.95" customHeight="1" x14ac:dyDescent="0.25">
      <c r="A62" s="5"/>
      <c r="B62" s="10" t="str">
        <f t="shared" si="4"/>
        <v/>
      </c>
      <c r="C62" s="6"/>
      <c r="D62" s="6"/>
      <c r="E62" s="6"/>
      <c r="F62" s="6"/>
      <c r="G62" s="7"/>
      <c r="H62" s="7"/>
      <c r="I62" s="8"/>
      <c r="J62" s="9"/>
      <c r="K62" s="11" t="str">
        <f t="shared" si="5"/>
        <v/>
      </c>
      <c r="L62" s="11" t="str">
        <f t="shared" si="6"/>
        <v/>
      </c>
      <c r="M62" s="9"/>
      <c r="N62" s="11" t="str">
        <f t="shared" si="7"/>
        <v/>
      </c>
      <c r="O62" s="6"/>
      <c r="P62" s="6"/>
      <c r="Q62" s="6"/>
    </row>
    <row r="63" spans="1:17" ht="21.95" customHeight="1" x14ac:dyDescent="0.25">
      <c r="A63" s="5"/>
      <c r="B63" s="10" t="str">
        <f t="shared" si="4"/>
        <v/>
      </c>
      <c r="C63" s="6"/>
      <c r="D63" s="6"/>
      <c r="E63" s="6"/>
      <c r="F63" s="6"/>
      <c r="G63" s="7"/>
      <c r="H63" s="7"/>
      <c r="I63" s="8"/>
      <c r="J63" s="9"/>
      <c r="K63" s="11" t="str">
        <f t="shared" si="5"/>
        <v/>
      </c>
      <c r="L63" s="11" t="str">
        <f t="shared" si="6"/>
        <v/>
      </c>
      <c r="M63" s="9"/>
      <c r="N63" s="11" t="str">
        <f t="shared" si="7"/>
        <v/>
      </c>
      <c r="O63" s="6"/>
      <c r="P63" s="6"/>
      <c r="Q63" s="6"/>
    </row>
    <row r="64" spans="1:17" ht="21.95" customHeight="1" x14ac:dyDescent="0.25">
      <c r="A64" s="5"/>
      <c r="B64" s="10" t="str">
        <f t="shared" si="4"/>
        <v/>
      </c>
      <c r="C64" s="6"/>
      <c r="D64" s="6"/>
      <c r="E64" s="6"/>
      <c r="F64" s="6"/>
      <c r="G64" s="7"/>
      <c r="H64" s="7"/>
      <c r="I64" s="8"/>
      <c r="J64" s="9"/>
      <c r="K64" s="11" t="str">
        <f t="shared" si="5"/>
        <v/>
      </c>
      <c r="L64" s="11" t="str">
        <f t="shared" si="6"/>
        <v/>
      </c>
      <c r="M64" s="9"/>
      <c r="N64" s="11" t="str">
        <f t="shared" si="7"/>
        <v/>
      </c>
      <c r="O64" s="6"/>
      <c r="P64" s="6"/>
      <c r="Q64" s="6"/>
    </row>
    <row r="65" spans="1:17" ht="21.95" customHeight="1" x14ac:dyDescent="0.25">
      <c r="A65" s="5"/>
      <c r="B65" s="10" t="str">
        <f t="shared" si="4"/>
        <v/>
      </c>
      <c r="C65" s="6"/>
      <c r="D65" s="6"/>
      <c r="E65" s="6"/>
      <c r="F65" s="6"/>
      <c r="G65" s="7"/>
      <c r="H65" s="7"/>
      <c r="I65" s="8"/>
      <c r="J65" s="9"/>
      <c r="K65" s="11" t="str">
        <f t="shared" si="5"/>
        <v/>
      </c>
      <c r="L65" s="11" t="str">
        <f t="shared" si="6"/>
        <v/>
      </c>
      <c r="M65" s="9"/>
      <c r="N65" s="11" t="str">
        <f t="shared" si="7"/>
        <v/>
      </c>
      <c r="O65" s="6"/>
      <c r="P65" s="6"/>
      <c r="Q65" s="6"/>
    </row>
    <row r="66" spans="1:17" ht="21.95" customHeight="1" x14ac:dyDescent="0.25">
      <c r="A66" s="5"/>
      <c r="B66" s="10" t="str">
        <f t="shared" si="4"/>
        <v/>
      </c>
      <c r="C66" s="6"/>
      <c r="D66" s="6"/>
      <c r="E66" s="6"/>
      <c r="F66" s="6"/>
      <c r="G66" s="7"/>
      <c r="H66" s="7"/>
      <c r="I66" s="8"/>
      <c r="J66" s="9"/>
      <c r="K66" s="11" t="str">
        <f t="shared" si="5"/>
        <v/>
      </c>
      <c r="L66" s="11" t="str">
        <f t="shared" si="6"/>
        <v/>
      </c>
      <c r="M66" s="9"/>
      <c r="N66" s="11" t="str">
        <f t="shared" si="7"/>
        <v/>
      </c>
      <c r="O66" s="6"/>
      <c r="P66" s="6"/>
      <c r="Q66" s="6"/>
    </row>
    <row r="67" spans="1:17" ht="21.95" customHeight="1" x14ac:dyDescent="0.25">
      <c r="A67" s="5"/>
      <c r="B67" s="10" t="str">
        <f t="shared" si="4"/>
        <v/>
      </c>
      <c r="C67" s="6"/>
      <c r="D67" s="6"/>
      <c r="E67" s="6"/>
      <c r="F67" s="6"/>
      <c r="G67" s="7"/>
      <c r="H67" s="7"/>
      <c r="I67" s="8"/>
      <c r="J67" s="9"/>
      <c r="K67" s="11" t="str">
        <f t="shared" si="5"/>
        <v/>
      </c>
      <c r="L67" s="11" t="str">
        <f t="shared" si="6"/>
        <v/>
      </c>
      <c r="M67" s="9"/>
      <c r="N67" s="11" t="str">
        <f t="shared" si="7"/>
        <v/>
      </c>
      <c r="O67" s="6"/>
      <c r="P67" s="6"/>
      <c r="Q67" s="6"/>
    </row>
    <row r="68" spans="1:17" ht="21.95" customHeight="1" x14ac:dyDescent="0.25">
      <c r="A68" s="5"/>
      <c r="B68" s="10" t="str">
        <f t="shared" si="4"/>
        <v/>
      </c>
      <c r="C68" s="6"/>
      <c r="D68" s="6"/>
      <c r="E68" s="6"/>
      <c r="F68" s="6"/>
      <c r="G68" s="7"/>
      <c r="H68" s="7"/>
      <c r="I68" s="8"/>
      <c r="J68" s="9"/>
      <c r="K68" s="11" t="str">
        <f t="shared" si="5"/>
        <v/>
      </c>
      <c r="L68" s="11" t="str">
        <f t="shared" si="6"/>
        <v/>
      </c>
      <c r="M68" s="9"/>
      <c r="N68" s="11" t="str">
        <f t="shared" si="7"/>
        <v/>
      </c>
      <c r="O68" s="6"/>
      <c r="P68" s="6"/>
      <c r="Q68" s="6"/>
    </row>
    <row r="69" spans="1:17" ht="21.95" customHeight="1" x14ac:dyDescent="0.25">
      <c r="A69" s="5"/>
      <c r="B69" s="10" t="str">
        <f t="shared" si="4"/>
        <v/>
      </c>
      <c r="C69" s="6"/>
      <c r="D69" s="6"/>
      <c r="E69" s="6"/>
      <c r="F69" s="6"/>
      <c r="G69" s="7"/>
      <c r="H69" s="7"/>
      <c r="I69" s="8"/>
      <c r="J69" s="9"/>
      <c r="K69" s="11" t="str">
        <f t="shared" si="5"/>
        <v/>
      </c>
      <c r="L69" s="11" t="str">
        <f t="shared" si="6"/>
        <v/>
      </c>
      <c r="M69" s="9"/>
      <c r="N69" s="11" t="str">
        <f t="shared" si="7"/>
        <v/>
      </c>
      <c r="O69" s="6"/>
      <c r="P69" s="6"/>
      <c r="Q69" s="6"/>
    </row>
    <row r="70" spans="1:17" ht="21.95" customHeight="1" x14ac:dyDescent="0.25">
      <c r="A70" s="5"/>
      <c r="B70" s="10" t="str">
        <f t="shared" si="4"/>
        <v/>
      </c>
      <c r="C70" s="6"/>
      <c r="D70" s="6"/>
      <c r="E70" s="6"/>
      <c r="F70" s="6"/>
      <c r="G70" s="7"/>
      <c r="H70" s="7"/>
      <c r="I70" s="8"/>
      <c r="J70" s="9"/>
      <c r="K70" s="11" t="str">
        <f t="shared" si="5"/>
        <v/>
      </c>
      <c r="L70" s="11" t="str">
        <f t="shared" si="6"/>
        <v/>
      </c>
      <c r="M70" s="9"/>
      <c r="N70" s="11" t="str">
        <f t="shared" si="7"/>
        <v/>
      </c>
      <c r="O70" s="6"/>
      <c r="P70" s="6"/>
      <c r="Q70" s="6"/>
    </row>
    <row r="71" spans="1:17" ht="21.95" customHeight="1" x14ac:dyDescent="0.25">
      <c r="A71" s="5"/>
      <c r="B71" s="10" t="str">
        <f t="shared" si="4"/>
        <v/>
      </c>
      <c r="C71" s="6"/>
      <c r="D71" s="6"/>
      <c r="E71" s="6"/>
      <c r="F71" s="6"/>
      <c r="G71" s="7"/>
      <c r="H71" s="7"/>
      <c r="I71" s="8"/>
      <c r="J71" s="9"/>
      <c r="K71" s="11" t="str">
        <f t="shared" si="5"/>
        <v/>
      </c>
      <c r="L71" s="11" t="str">
        <f t="shared" si="6"/>
        <v/>
      </c>
      <c r="M71" s="9"/>
      <c r="N71" s="11" t="str">
        <f t="shared" si="7"/>
        <v/>
      </c>
      <c r="O71" s="6"/>
      <c r="P71" s="6"/>
      <c r="Q71" s="6"/>
    </row>
    <row r="72" spans="1:17" ht="21.95" customHeight="1" x14ac:dyDescent="0.25">
      <c r="A72" s="5"/>
      <c r="B72" s="10" t="str">
        <f t="shared" si="4"/>
        <v/>
      </c>
      <c r="C72" s="6"/>
      <c r="D72" s="6"/>
      <c r="E72" s="6"/>
      <c r="F72" s="6"/>
      <c r="G72" s="7"/>
      <c r="H72" s="7"/>
      <c r="I72" s="8"/>
      <c r="J72" s="9"/>
      <c r="K72" s="11" t="str">
        <f t="shared" si="5"/>
        <v/>
      </c>
      <c r="L72" s="11" t="str">
        <f t="shared" si="6"/>
        <v/>
      </c>
      <c r="M72" s="9"/>
      <c r="N72" s="11" t="str">
        <f t="shared" si="7"/>
        <v/>
      </c>
      <c r="O72" s="6"/>
      <c r="P72" s="6"/>
      <c r="Q72" s="6"/>
    </row>
    <row r="73" spans="1:17" ht="24" customHeight="1" x14ac:dyDescent="0.25">
      <c r="A73" s="12" t="s">
        <v>106</v>
      </c>
      <c r="B73" s="12"/>
      <c r="C73" s="12"/>
      <c r="D73" s="12"/>
      <c r="E73" s="12"/>
      <c r="F73" s="12"/>
      <c r="G73" s="12"/>
      <c r="H73" s="12"/>
      <c r="I73" s="12"/>
      <c r="J73" s="12"/>
      <c r="K73" s="13">
        <f>SUM(K13:K72)</f>
        <v>81.75</v>
      </c>
      <c r="L73" s="13">
        <f>SUM(L13:L72)</f>
        <v>86.5</v>
      </c>
      <c r="M73" s="13">
        <f>SUM(M13:M72)</f>
        <v>84.5</v>
      </c>
      <c r="N73" s="13">
        <f>SUM(N13:N72)</f>
        <v>1.9999999999999982</v>
      </c>
      <c r="O73" s="12"/>
      <c r="P73" s="12"/>
      <c r="Q73" s="12"/>
    </row>
  </sheetData>
  <mergeCells count="21">
    <mergeCell ref="S22:W22"/>
    <mergeCell ref="S29:W29"/>
    <mergeCell ref="G4:H4"/>
    <mergeCell ref="G5:H5"/>
    <mergeCell ref="G6:H6"/>
    <mergeCell ref="G7:H7"/>
    <mergeCell ref="G8:H8"/>
    <mergeCell ref="G9:H9"/>
    <mergeCell ref="G10:H10"/>
    <mergeCell ref="A1:Q1"/>
    <mergeCell ref="A2:Q2"/>
    <mergeCell ref="A11:Q11"/>
    <mergeCell ref="S4:V4"/>
    <mergeCell ref="S13:W13"/>
    <mergeCell ref="A4:C4"/>
    <mergeCell ref="A5:C5"/>
    <mergeCell ref="A6:C6"/>
    <mergeCell ref="A7:C7"/>
    <mergeCell ref="A8:C8"/>
    <mergeCell ref="A9:C9"/>
    <mergeCell ref="A10:C10"/>
  </mergeCells>
  <conditionalFormatting sqref="N13:N72">
    <cfRule type="expression" dxfId="6" priority="1">
      <formula>N13&gt;0</formula>
    </cfRule>
    <cfRule type="expression" dxfId="5" priority="2">
      <formula>N13&lt;0</formula>
    </cfRule>
  </conditionalFormatting>
  <conditionalFormatting sqref="P13:P72">
    <cfRule type="expression" dxfId="4" priority="3">
      <formula>P13="Offen"</formula>
    </cfRule>
    <cfRule type="expression" dxfId="3" priority="4">
      <formula>P13="Abgerechnet"</formula>
    </cfRule>
  </conditionalFormatting>
  <conditionalFormatting sqref="W15:W19">
    <cfRule type="expression" dxfId="2" priority="5">
      <formula>W15&gt;0</formula>
    </cfRule>
    <cfRule type="expression" dxfId="1" priority="6">
      <formula>W15&lt;0</formula>
    </cfRule>
  </conditionalFormatting>
  <dataValidations count="7">
    <dataValidation type="list" sqref="C13:C72" xr:uid="{00000000-0002-0000-0000-000000000000}">
      <formula1>"Max Schneider,Lara Becker,Omar Yilmaz,Jana Hoffmann,Neuer Mitarbeiter"</formula1>
    </dataValidation>
    <dataValidation type="list" sqref="F13:F72" xr:uid="{00000000-0002-0000-0000-000001000000}">
      <formula1>"Montage,Wartung,Reparatur,Inspektion,Beratung,Dokumentation,Vorbereitung,Nacharbeit,Sonstiges"</formula1>
    </dataValidation>
    <dataValidation type="list" sqref="O13:O72" xr:uid="{00000000-0002-0000-0000-000002000000}">
      <formula1>"Ja,Nein"</formula1>
    </dataValidation>
    <dataValidation type="list" sqref="P13:P72" xr:uid="{00000000-0002-0000-0000-000003000000}">
      <formula1>"Offen,Abgeschlossen,Geprüft,Abgerechnet"</formula1>
    </dataValidation>
    <dataValidation sqref="I13:I72" xr:uid="{00000000-0002-0000-0000-000004000000}">
      <formula1>0</formula1>
      <formula2>240</formula2>
    </dataValidation>
    <dataValidation type="decimal" sqref="J13:J72" xr:uid="{00000000-0002-0000-0000-000005000000}">
      <formula1>0</formula1>
      <formula2>8</formula2>
    </dataValidation>
    <dataValidation type="decimal" sqref="M13:M72" xr:uid="{00000000-0002-0000-0000-000006000000}">
      <formula1>0</formula1>
      <formula2>12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Zeiterfassung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2026-06-09T07:01:48Z</dcterms:modified>
</cp:coreProperties>
</file>