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7102B63B-1C3D-4538-ACF0-66BB71DC41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eistungsnachweis 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5" i="1" l="1"/>
  <c r="J44" i="1"/>
  <c r="J43" i="1"/>
  <c r="J42" i="1"/>
  <c r="J41" i="1"/>
  <c r="J46" i="1" s="1"/>
  <c r="K36" i="1"/>
  <c r="K35" i="1"/>
  <c r="K34" i="1"/>
  <c r="G16" i="1" s="1"/>
  <c r="K33" i="1"/>
  <c r="K31" i="1"/>
  <c r="K30" i="1"/>
  <c r="K29" i="1"/>
  <c r="F16" i="1" s="1"/>
  <c r="K28" i="1"/>
  <c r="K27" i="1"/>
  <c r="E16" i="1" s="1"/>
  <c r="K26" i="1"/>
  <c r="K24" i="1"/>
  <c r="K23" i="1"/>
  <c r="D16" i="1" s="1"/>
  <c r="K22" i="1"/>
  <c r="K21" i="1"/>
  <c r="C16" i="1" s="1"/>
  <c r="I16" i="1"/>
  <c r="H16" i="1"/>
  <c r="J15" i="1"/>
  <c r="G12" i="1"/>
  <c r="D12" i="1"/>
  <c r="J2" i="1"/>
  <c r="J1" i="1"/>
  <c r="A12" i="1" l="1"/>
  <c r="J12" i="1"/>
</calcChain>
</file>

<file path=xl/sharedStrings.xml><?xml version="1.0" encoding="utf-8"?>
<sst xmlns="http://schemas.openxmlformats.org/spreadsheetml/2006/main" count="143" uniqueCount="110">
  <si>
    <t>Nachweis-Nr.</t>
  </si>
  <si>
    <t>LN-2026-024</t>
  </si>
  <si>
    <t>Erstellt am</t>
  </si>
  <si>
    <t>Status</t>
  </si>
  <si>
    <t>Zur Prüfung</t>
  </si>
  <si>
    <t>Auftraggeber</t>
  </si>
  <si>
    <t>Nordblick Immobilien GmbH</t>
  </si>
  <si>
    <t>Auftragnehmer</t>
  </si>
  <si>
    <t>Klarwerk Projektservice GmbH</t>
  </si>
  <si>
    <t>Projekt / Auftrag</t>
  </si>
  <si>
    <t>Modernisierung Besprechungsraum Nord</t>
  </si>
  <si>
    <t>Auftrags-Nr.</t>
  </si>
  <si>
    <t>NB-2026-118</t>
  </si>
  <si>
    <t>Ort</t>
  </si>
  <si>
    <t>Bremen</t>
  </si>
  <si>
    <t>Leistungszeitraum</t>
  </si>
  <si>
    <t>bis</t>
  </si>
  <si>
    <t>Verantwortlich</t>
  </si>
  <si>
    <t>Lena Berger</t>
  </si>
  <si>
    <t>Wochenbeginn</t>
  </si>
  <si>
    <t>Stundensatz (optional)</t>
  </si>
  <si>
    <t>Kundenkontakt</t>
  </si>
  <si>
    <t>M. Seidel</t>
  </si>
  <si>
    <t>Beispieldaten ersetzen · Blaue Felder ausfüllen · Graue Felder werden automatisch berechnet · Status und Bestätigung per Dropdown auswählen</t>
  </si>
  <si>
    <t>GESAMTSTUNDEN</t>
  </si>
  <si>
    <t>ERFASSTE POSITIONEN</t>
  </si>
  <si>
    <t>BESTÄTIGUNGSQUOTE</t>
  </si>
  <si>
    <t>LEISTUNGSWERT (OPTIONAL)</t>
  </si>
  <si>
    <t>WOCHENVERLAUF</t>
  </si>
  <si>
    <t>Mo</t>
  </si>
  <si>
    <t>Di</t>
  </si>
  <si>
    <t>Mi</t>
  </si>
  <si>
    <t>Do</t>
  </si>
  <si>
    <t>Fr</t>
  </si>
  <si>
    <t>Sa</t>
  </si>
  <si>
    <t>So</t>
  </si>
  <si>
    <t>Stunden</t>
  </si>
  <si>
    <t>Automatisch aus den Leistungspositionen</t>
  </si>
  <si>
    <t>Pos.</t>
  </si>
  <si>
    <t>Datum</t>
  </si>
  <si>
    <t>Leistung / Ergebnis</t>
  </si>
  <si>
    <t>Mitarbeiter</t>
  </si>
  <si>
    <t>Beginn</t>
  </si>
  <si>
    <t>Ende</t>
  </si>
  <si>
    <t>Pause</t>
  </si>
  <si>
    <t>Bestätigt</t>
  </si>
  <si>
    <t>1  PLANUNG UND VORBEREITUNG</t>
  </si>
  <si>
    <t>1.1</t>
  </si>
  <si>
    <t>Bestandsaufnahme und Abstimmung der Ausführung</t>
  </si>
  <si>
    <t>Erbracht</t>
  </si>
  <si>
    <t>✓</t>
  </si>
  <si>
    <t>1.2</t>
  </si>
  <si>
    <t>Arbeitsbereich eingerichtet und Schutzmaßnahmen umgesetzt</t>
  </si>
  <si>
    <t>Jonas Keller</t>
  </si>
  <si>
    <t>1.3</t>
  </si>
  <si>
    <t>Kabelwege geprüft und Montagepunkte markiert</t>
  </si>
  <si>
    <t>2  UMSETZUNG UND AUSFÜHRUNG</t>
  </si>
  <si>
    <t>2.1</t>
  </si>
  <si>
    <t>Medientechnik montiert und angeschlossen</t>
  </si>
  <si>
    <t>2.2</t>
  </si>
  <si>
    <t>Steuerung konfiguriert und Benutzerprofile angelegt</t>
  </si>
  <si>
    <t>Mila Roth</t>
  </si>
  <si>
    <t>2.3</t>
  </si>
  <si>
    <t>Netzwerkverbindung geprüft und Dokumentation aktualisiert</t>
  </si>
  <si>
    <t>2.4</t>
  </si>
  <si>
    <t>Restarbeiten und Beschriftung der Anschlüsse</t>
  </si>
  <si>
    <t>Teilweise</t>
  </si>
  <si>
    <t>!</t>
  </si>
  <si>
    <t>3  PRÜFUNG UND ÜBERGABE</t>
  </si>
  <si>
    <t>3.1</t>
  </si>
  <si>
    <t>Funktionsprüfung nach Prüfplan</t>
  </si>
  <si>
    <t>3.2</t>
  </si>
  <si>
    <t>Einweisung des Ansprechpartnerteams</t>
  </si>
  <si>
    <t>3.3</t>
  </si>
  <si>
    <t>Übergabeunterlagen übergeben und offene Punkte dokumentiert</t>
  </si>
  <si>
    <t>–</t>
  </si>
  <si>
    <t>MATERIAL UND ZUSATZAUFWAND</t>
  </si>
  <si>
    <t>Material / Spesen</t>
  </si>
  <si>
    <t>Einheit</t>
  </si>
  <si>
    <t>Menge</t>
  </si>
  <si>
    <t>Einzelpreis</t>
  </si>
  <si>
    <t>Betrag</t>
  </si>
  <si>
    <t>Bezug / Notiz</t>
  </si>
  <si>
    <t>M1</t>
  </si>
  <si>
    <t>HDMI-Kabel 5 m</t>
  </si>
  <si>
    <t>Stück</t>
  </si>
  <si>
    <t>Raum Nord / Medientisch</t>
  </si>
  <si>
    <t>M2</t>
  </si>
  <si>
    <t>Kabelkanal</t>
  </si>
  <si>
    <t>m</t>
  </si>
  <si>
    <t>Wandseite Fenster</t>
  </si>
  <si>
    <t>M3</t>
  </si>
  <si>
    <t>Beschriftungsset</t>
  </si>
  <si>
    <t>Set</t>
  </si>
  <si>
    <t>Anschlüsse und Patchfeld</t>
  </si>
  <si>
    <t>M4</t>
  </si>
  <si>
    <t>Montagematerial</t>
  </si>
  <si>
    <t>Pauschale</t>
  </si>
  <si>
    <t>Schrauben, Dübel, Kleinteile</t>
  </si>
  <si>
    <t>Materialsumme</t>
  </si>
  <si>
    <t>ABWEICHUNGEN UND OFFENE PUNKTE</t>
  </si>
  <si>
    <t>Zwei Anschlussblenden werden nachgeliefert. Der Abschluss ist bis 30.06.2026 vorgesehen. Die Kernfunktion wurde geprüft und ist nutzbar.</t>
  </si>
  <si>
    <t>ABNAHME UND BESTÄTIGUNG</t>
  </si>
  <si>
    <t>Mit der Unterschrift bestätigt der Auftraggeber den Umfang der dokumentierten Leistungen. Die Prüfung der Rechnung bleibt davon unberührt.</t>
  </si>
  <si>
    <t>Gesamtstatus</t>
  </si>
  <si>
    <t>Mit Vorbehalt bestätigt</t>
  </si>
  <si>
    <t>Bestätigt am</t>
  </si>
  <si>
    <t>Ort, Datum / Auftragnehmer</t>
  </si>
  <si>
    <t>Ort, Datum / Auftraggeber</t>
  </si>
  <si>
    <t>WARTUNGSPLAN MASCHINEN VORLAGE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</si>
</sst>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.mm\.yyyy"/>
    <numFmt numFmtId="165" formatCode="#,##0.00\ [$€-407]"/>
    <numFmt numFmtId="166" formatCode="0.00\ &quot;h&quot;"/>
    <numFmt numFmtId="168" formatCode="hh:mm"/>
  </numFmts>
  <fonts count="17" x14ac:knownFonts="1">
    <font>
      <sz val="11"/>
      <name val="Carlito"/>
    </font>
    <font>
      <sz val="10"/>
      <color rgb="FF24313A"/>
      <name val="Aptos"/>
    </font>
    <font>
      <b/>
      <sz val="22"/>
      <color rgb="FFFFFFFF"/>
      <name val="Aptos Display"/>
    </font>
    <font>
      <b/>
      <sz val="11"/>
      <color rgb="FFFFFFFF"/>
      <name val="Aptos"/>
    </font>
    <font>
      <b/>
      <sz val="10"/>
      <color rgb="FF17324D"/>
      <name val="Aptos"/>
    </font>
    <font>
      <i/>
      <sz val="9"/>
      <color rgb="FF244E6B"/>
      <name val="Aptos"/>
    </font>
    <font>
      <b/>
      <sz val="9"/>
      <color rgb="FFFFFFFF"/>
      <name val="Aptos"/>
    </font>
    <font>
      <b/>
      <sz val="18"/>
      <color rgb="FF17324D"/>
      <name val="Aptos"/>
    </font>
    <font>
      <b/>
      <sz val="12"/>
      <color rgb="FF17324D"/>
      <name val="Aptos"/>
    </font>
    <font>
      <i/>
      <sz val="8"/>
      <color rgb="FF60717D"/>
      <name val="Aptos"/>
    </font>
    <font>
      <b/>
      <sz val="10"/>
      <color rgb="FF155E55"/>
      <name val="Aptos"/>
    </font>
    <font>
      <b/>
      <sz val="10"/>
      <color rgb="FF7A4D08"/>
      <name val="Aptos"/>
    </font>
    <font>
      <sz val="9"/>
      <color rgb="FF24313A"/>
      <name val="Aptos"/>
    </font>
    <font>
      <b/>
      <sz val="10"/>
      <color rgb="FFFFFFFF"/>
      <name val="Aptos"/>
    </font>
    <font>
      <b/>
      <sz val="9"/>
      <color rgb="FF17324D"/>
      <name val="Aptos"/>
    </font>
    <font>
      <i/>
      <sz val="8"/>
      <color rgb="FF53636F"/>
      <name val="Aptos"/>
    </font>
    <font>
      <sz val="11"/>
      <name val="Carlito"/>
    </font>
  </fonts>
  <fills count="13">
    <fill>
      <patternFill patternType="none"/>
    </fill>
    <fill>
      <patternFill patternType="gray125"/>
    </fill>
    <fill>
      <patternFill patternType="solid">
        <fgColor rgb="FF17324D"/>
      </patternFill>
    </fill>
    <fill>
      <patternFill patternType="solid">
        <fgColor rgb="FF244E6B"/>
      </patternFill>
    </fill>
    <fill>
      <patternFill patternType="solid">
        <fgColor rgb="FFF3F5F7"/>
      </patternFill>
    </fill>
    <fill>
      <patternFill patternType="solid">
        <fgColor rgb="FFEAF3F8"/>
      </patternFill>
    </fill>
    <fill>
      <patternFill patternType="solid">
        <fgColor rgb="FFDDF1ED"/>
      </patternFill>
    </fill>
    <fill>
      <patternFill patternType="solid">
        <fgColor rgb="FF2A9D8F"/>
      </patternFill>
    </fill>
    <fill>
      <patternFill patternType="solid">
        <fgColor rgb="FFF9EBCF"/>
      </patternFill>
    </fill>
    <fill>
      <patternFill patternType="solid">
        <fgColor rgb="FFDCE9F1"/>
      </patternFill>
    </fill>
    <fill>
      <patternFill patternType="solid">
        <fgColor rgb="FFFFFFFF"/>
      </patternFill>
    </fill>
    <fill>
      <patternFill patternType="solid">
        <fgColor rgb="FFFBFCFD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6" fillId="0" borderId="0"/>
  </cellStyleXfs>
  <cellXfs count="61">
    <xf numFmtId="0" fontId="0" fillId="0" borderId="0" xfId="0"/>
    <xf numFmtId="0" fontId="1" fillId="0" borderId="0" xfId="1" applyFont="1" applyAlignment="1">
      <alignment vertical="center"/>
    </xf>
    <xf numFmtId="0" fontId="4" fillId="4" borderId="0" xfId="1" applyFont="1" applyFill="1" applyAlignment="1">
      <alignment horizontal="left" vertical="center"/>
    </xf>
    <xf numFmtId="0" fontId="1" fillId="5" borderId="0" xfId="1" applyFont="1" applyFill="1" applyAlignment="1">
      <alignment horizontal="left" vertical="center"/>
    </xf>
    <xf numFmtId="166" fontId="8" fillId="5" borderId="0" xfId="1" applyNumberFormat="1" applyFont="1" applyFill="1" applyAlignment="1">
      <alignment horizontal="center" vertical="center"/>
    </xf>
    <xf numFmtId="0" fontId="9" fillId="4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12" fillId="10" borderId="0" xfId="1" applyFont="1" applyFill="1" applyAlignment="1">
      <alignment horizontal="center" vertical="center" wrapText="1"/>
    </xf>
    <xf numFmtId="0" fontId="12" fillId="11" borderId="0" xfId="1" applyFont="1" applyFill="1" applyAlignment="1">
      <alignment horizontal="center" vertical="center" wrapText="1"/>
    </xf>
    <xf numFmtId="164" fontId="12" fillId="10" borderId="0" xfId="1" applyNumberFormat="1" applyFont="1" applyFill="1" applyAlignment="1">
      <alignment horizontal="center" vertical="center" wrapText="1"/>
    </xf>
    <xf numFmtId="164" fontId="12" fillId="11" borderId="0" xfId="1" applyNumberFormat="1" applyFont="1" applyFill="1" applyAlignment="1">
      <alignment horizontal="center" vertical="center" wrapText="1"/>
    </xf>
    <xf numFmtId="168" fontId="12" fillId="10" borderId="0" xfId="1" applyNumberFormat="1" applyFont="1" applyFill="1" applyAlignment="1">
      <alignment horizontal="center" vertical="center" wrapText="1"/>
    </xf>
    <xf numFmtId="168" fontId="12" fillId="11" borderId="0" xfId="1" applyNumberFormat="1" applyFont="1" applyFill="1" applyAlignment="1">
      <alignment horizontal="center" vertical="center" wrapText="1"/>
    </xf>
    <xf numFmtId="1" fontId="12" fillId="10" borderId="0" xfId="1" applyNumberFormat="1" applyFont="1" applyFill="1" applyAlignment="1">
      <alignment horizontal="center" vertical="center" wrapText="1"/>
    </xf>
    <xf numFmtId="1" fontId="12" fillId="11" borderId="0" xfId="1" applyNumberFormat="1" applyFont="1" applyFill="1" applyAlignment="1">
      <alignment horizontal="center" vertical="center" wrapText="1"/>
    </xf>
    <xf numFmtId="166" fontId="12" fillId="4" borderId="0" xfId="1" applyNumberFormat="1" applyFont="1" applyFill="1" applyAlignment="1">
      <alignment horizontal="center" vertical="center" wrapText="1"/>
    </xf>
    <xf numFmtId="0" fontId="14" fillId="9" borderId="0" xfId="1" applyFont="1" applyFill="1" applyAlignment="1">
      <alignment horizontal="center" vertical="center" wrapText="1"/>
    </xf>
    <xf numFmtId="165" fontId="12" fillId="10" borderId="0" xfId="1" applyNumberFormat="1" applyFont="1" applyFill="1" applyAlignment="1">
      <alignment horizontal="center" vertical="center" wrapText="1"/>
    </xf>
    <xf numFmtId="165" fontId="12" fillId="4" borderId="0" xfId="1" applyNumberFormat="1" applyFont="1" applyFill="1" applyAlignment="1">
      <alignment horizontal="center" vertical="center" wrapText="1"/>
    </xf>
    <xf numFmtId="165" fontId="12" fillId="11" borderId="0" xfId="1" applyNumberFormat="1" applyFont="1" applyFill="1" applyAlignment="1">
      <alignment horizontal="center" vertical="center" wrapText="1"/>
    </xf>
    <xf numFmtId="165" fontId="4" fillId="4" borderId="0" xfId="1" applyNumberFormat="1" applyFont="1" applyFill="1" applyAlignment="1">
      <alignment horizontal="center" vertical="center"/>
    </xf>
    <xf numFmtId="49" fontId="6" fillId="3" borderId="0" xfId="1" applyNumberFormat="1" applyFont="1" applyFill="1" applyAlignment="1">
      <alignment horizontal="center" vertical="center"/>
    </xf>
    <xf numFmtId="0" fontId="2" fillId="2" borderId="0" xfId="1" applyFont="1" applyFill="1" applyAlignment="1">
      <alignment horizontal="left" vertical="center"/>
    </xf>
    <xf numFmtId="0" fontId="3" fillId="3" borderId="0" xfId="1" applyFont="1" applyFill="1" applyAlignment="1">
      <alignment horizontal="center" vertical="center"/>
    </xf>
    <xf numFmtId="0" fontId="4" fillId="4" borderId="0" xfId="1" applyFont="1" applyFill="1" applyAlignment="1">
      <alignment horizontal="left" vertical="center"/>
    </xf>
    <xf numFmtId="0" fontId="1" fillId="5" borderId="0" xfId="1" applyFont="1" applyFill="1" applyAlignment="1">
      <alignment horizontal="left" vertical="center"/>
    </xf>
    <xf numFmtId="164" fontId="1" fillId="5" borderId="0" xfId="1" applyNumberFormat="1" applyFont="1" applyFill="1" applyAlignment="1">
      <alignment horizontal="left" vertical="center"/>
    </xf>
    <xf numFmtId="165" fontId="1" fillId="5" borderId="0" xfId="1" applyNumberFormat="1" applyFont="1" applyFill="1" applyAlignment="1">
      <alignment horizontal="left" vertical="center"/>
    </xf>
    <xf numFmtId="0" fontId="5" fillId="6" borderId="0" xfId="1" applyFont="1" applyFill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166" fontId="7" fillId="4" borderId="0" xfId="1" applyNumberFormat="1" applyFont="1" applyFill="1" applyAlignment="1">
      <alignment horizontal="center" vertical="center"/>
    </xf>
    <xf numFmtId="1" fontId="7" fillId="4" borderId="0" xfId="1" applyNumberFormat="1" applyFont="1" applyFill="1" applyAlignment="1">
      <alignment horizontal="center" vertical="center"/>
    </xf>
    <xf numFmtId="9" fontId="7" fillId="4" borderId="0" xfId="1" applyNumberFormat="1" applyFont="1" applyFill="1" applyAlignment="1">
      <alignment horizontal="center" vertical="center"/>
    </xf>
    <xf numFmtId="165" fontId="7" fillId="4" borderId="0" xfId="1" applyNumberFormat="1" applyFont="1" applyFill="1" applyAlignment="1">
      <alignment horizontal="center" vertical="center"/>
    </xf>
    <xf numFmtId="0" fontId="3" fillId="7" borderId="0" xfId="1" applyFont="1" applyFill="1" applyAlignment="1">
      <alignment horizontal="center" vertical="center" wrapText="1"/>
    </xf>
    <xf numFmtId="0" fontId="8" fillId="8" borderId="0" xfId="1" applyFont="1" applyFill="1" applyAlignment="1">
      <alignment horizontal="center" vertical="center" wrapText="1"/>
    </xf>
    <xf numFmtId="0" fontId="9" fillId="4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4" fillId="9" borderId="0" xfId="1" applyFont="1" applyFill="1" applyAlignment="1">
      <alignment horizontal="left" vertical="center"/>
    </xf>
    <xf numFmtId="0" fontId="10" fillId="6" borderId="0" xfId="1" applyFont="1" applyFill="1" applyAlignment="1">
      <alignment horizontal="left" vertical="center"/>
    </xf>
    <xf numFmtId="164" fontId="10" fillId="6" borderId="0" xfId="1" applyNumberFormat="1" applyFont="1" applyFill="1" applyAlignment="1">
      <alignment horizontal="left" vertical="center"/>
    </xf>
    <xf numFmtId="168" fontId="10" fillId="6" borderId="0" xfId="1" applyNumberFormat="1" applyFont="1" applyFill="1" applyAlignment="1">
      <alignment horizontal="left" vertical="center"/>
    </xf>
    <xf numFmtId="1" fontId="10" fillId="6" borderId="0" xfId="1" applyNumberFormat="1" applyFont="1" applyFill="1" applyAlignment="1">
      <alignment horizontal="left" vertical="center"/>
    </xf>
    <xf numFmtId="166" fontId="10" fillId="6" borderId="0" xfId="1" applyNumberFormat="1" applyFont="1" applyFill="1" applyAlignment="1">
      <alignment horizontal="left" vertical="center"/>
    </xf>
    <xf numFmtId="0" fontId="11" fillId="8" borderId="0" xfId="1" applyFont="1" applyFill="1" applyAlignment="1">
      <alignment horizontal="left" vertical="center"/>
    </xf>
    <xf numFmtId="164" fontId="11" fillId="8" borderId="0" xfId="1" applyNumberFormat="1" applyFont="1" applyFill="1" applyAlignment="1">
      <alignment horizontal="left" vertical="center"/>
    </xf>
    <xf numFmtId="168" fontId="11" fillId="8" borderId="0" xfId="1" applyNumberFormat="1" applyFont="1" applyFill="1" applyAlignment="1">
      <alignment horizontal="left" vertical="center"/>
    </xf>
    <xf numFmtId="1" fontId="11" fillId="8" borderId="0" xfId="1" applyNumberFormat="1" applyFont="1" applyFill="1" applyAlignment="1">
      <alignment horizontal="left" vertical="center"/>
    </xf>
    <xf numFmtId="166" fontId="11" fillId="8" borderId="0" xfId="1" applyNumberFormat="1" applyFont="1" applyFill="1" applyAlignment="1">
      <alignment horizontal="left" vertical="center"/>
    </xf>
    <xf numFmtId="0" fontId="12" fillId="10" borderId="0" xfId="1" applyFont="1" applyFill="1" applyAlignment="1">
      <alignment vertical="center" wrapText="1"/>
    </xf>
    <xf numFmtId="0" fontId="12" fillId="11" borderId="0" xfId="1" applyFont="1" applyFill="1" applyAlignment="1">
      <alignment vertical="center" wrapText="1"/>
    </xf>
    <xf numFmtId="0" fontId="13" fillId="3" borderId="0" xfId="1" applyFont="1" applyFill="1" applyAlignment="1">
      <alignment horizontal="left" vertical="center"/>
    </xf>
    <xf numFmtId="0" fontId="14" fillId="9" borderId="0" xfId="1" applyFont="1" applyFill="1" applyAlignment="1">
      <alignment horizontal="center" vertical="center" wrapText="1"/>
    </xf>
    <xf numFmtId="0" fontId="4" fillId="4" borderId="0" xfId="1" applyFont="1" applyFill="1" applyAlignment="1">
      <alignment horizontal="right" vertical="center"/>
    </xf>
    <xf numFmtId="165" fontId="4" fillId="4" borderId="0" xfId="1" applyNumberFormat="1" applyFont="1" applyFill="1" applyAlignment="1">
      <alignment horizontal="right" vertical="center"/>
    </xf>
    <xf numFmtId="0" fontId="1" fillId="0" borderId="0" xfId="1" applyFont="1" applyAlignment="1">
      <alignment vertical="center"/>
    </xf>
    <xf numFmtId="0" fontId="12" fillId="5" borderId="0" xfId="1" applyFont="1" applyFill="1" applyAlignment="1">
      <alignment horizontal="left" vertical="top" wrapText="1"/>
    </xf>
    <xf numFmtId="0" fontId="15" fillId="4" borderId="0" xfId="1" applyFont="1" applyFill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1" fillId="12" borderId="0" xfId="1" applyFont="1" applyFill="1" applyAlignment="1">
      <alignment vertical="center"/>
    </xf>
    <xf numFmtId="0" fontId="12" fillId="12" borderId="0" xfId="1" applyFont="1" applyFill="1" applyAlignment="1">
      <alignment horizontal="center" vertical="center" wrapText="1"/>
    </xf>
  </cellXfs>
  <cellStyles count="2">
    <cellStyle name="Normal" xfId="1" xr:uid="{00000000-0005-0000-0000-000000000000}"/>
    <cellStyle name="Standard" xfId="0" builtinId="0"/>
  </cellStyles>
  <dxfs count="25">
    <dxf>
      <font>
        <color rgb="FF687680"/>
      </font>
      <fill>
        <patternFill patternType="solid">
          <bgColor rgb="FFF3F5F7"/>
        </patternFill>
      </fill>
    </dxf>
    <dxf>
      <font>
        <b/>
        <color rgb="FF8A5A00"/>
      </font>
      <fill>
        <patternFill patternType="solid">
          <bgColor rgb="FFF9EBCF"/>
        </patternFill>
      </fill>
    </dxf>
    <dxf>
      <font>
        <b/>
        <color rgb="FF1E6A53"/>
      </font>
      <fill>
        <patternFill patternType="solid">
          <bgColor rgb="FFDCEFE8"/>
        </patternFill>
      </fill>
    </dxf>
    <dxf>
      <font>
        <color rgb="FF687680"/>
      </font>
      <fill>
        <patternFill patternType="solid">
          <bgColor rgb="FFF3F5F7"/>
        </patternFill>
      </fill>
    </dxf>
    <dxf>
      <font>
        <b/>
        <color rgb="FF8A5A00"/>
      </font>
      <fill>
        <patternFill patternType="solid">
          <bgColor rgb="FFF9EBCF"/>
        </patternFill>
      </fill>
    </dxf>
    <dxf>
      <font>
        <b/>
        <color rgb="FF1E6A53"/>
      </font>
      <fill>
        <patternFill patternType="solid">
          <bgColor rgb="FFDCEFE8"/>
        </patternFill>
      </fill>
    </dxf>
    <dxf>
      <font>
        <color rgb="FF687680"/>
      </font>
      <fill>
        <patternFill patternType="solid">
          <bgColor rgb="FFF3F5F7"/>
        </patternFill>
      </fill>
    </dxf>
    <dxf>
      <font>
        <b/>
        <color rgb="FF8A5A00"/>
      </font>
      <fill>
        <patternFill patternType="solid">
          <bgColor rgb="FFF9EBCF"/>
        </patternFill>
      </fill>
    </dxf>
    <dxf>
      <font>
        <b/>
        <color rgb="FF1E6A53"/>
      </font>
      <fill>
        <patternFill patternType="solid">
          <bgColor rgb="FFDCEFE8"/>
        </patternFill>
      </fill>
    </dxf>
    <dxf>
      <font>
        <color rgb="FF687680"/>
      </font>
      <fill>
        <patternFill patternType="solid">
          <bgColor rgb="FFF3F5F7"/>
        </patternFill>
      </fill>
    </dxf>
    <dxf>
      <font>
        <b/>
        <color rgb="FF9E2A2A"/>
      </font>
      <fill>
        <patternFill patternType="solid">
          <bgColor rgb="FFF6DADA"/>
        </patternFill>
      </fill>
    </dxf>
    <dxf>
      <font>
        <b/>
        <color rgb="FF8A5A00"/>
      </font>
      <fill>
        <patternFill patternType="solid">
          <bgColor rgb="FFF9EBCF"/>
        </patternFill>
      </fill>
    </dxf>
    <dxf>
      <font>
        <b/>
        <color rgb="FF1E6A53"/>
      </font>
      <fill>
        <patternFill patternType="solid">
          <bgColor rgb="FFDCEFE8"/>
        </patternFill>
      </fill>
    </dxf>
    <dxf>
      <font>
        <color rgb="FF687680"/>
      </font>
      <fill>
        <patternFill patternType="solid">
          <bgColor rgb="FFF3F5F7"/>
        </patternFill>
      </fill>
    </dxf>
    <dxf>
      <font>
        <b/>
        <color rgb="FF9E2A2A"/>
      </font>
      <fill>
        <patternFill patternType="solid">
          <bgColor rgb="FFF6DADA"/>
        </patternFill>
      </fill>
    </dxf>
    <dxf>
      <font>
        <b/>
        <color rgb="FF8A5A00"/>
      </font>
      <fill>
        <patternFill patternType="solid">
          <bgColor rgb="FFF9EBCF"/>
        </patternFill>
      </fill>
    </dxf>
    <dxf>
      <font>
        <b/>
        <color rgb="FF1E6A53"/>
      </font>
      <fill>
        <patternFill patternType="solid">
          <bgColor rgb="FFDCEFE8"/>
        </patternFill>
      </fill>
    </dxf>
    <dxf>
      <font>
        <color rgb="FF687680"/>
      </font>
      <fill>
        <patternFill patternType="solid">
          <bgColor rgb="FFF3F5F7"/>
        </patternFill>
      </fill>
    </dxf>
    <dxf>
      <font>
        <b/>
        <color rgb="FF9E2A2A"/>
      </font>
      <fill>
        <patternFill patternType="solid">
          <bgColor rgb="FFF6DADA"/>
        </patternFill>
      </fill>
    </dxf>
    <dxf>
      <font>
        <b/>
        <color rgb="FF8A5A00"/>
      </font>
      <fill>
        <patternFill patternType="solid">
          <bgColor rgb="FFF9EBCF"/>
        </patternFill>
      </fill>
    </dxf>
    <dxf>
      <font>
        <b/>
        <color rgb="FF1E6A53"/>
      </font>
      <fill>
        <patternFill patternType="solid">
          <bgColor rgb="FFDCEFE8"/>
        </patternFill>
      </fill>
    </dxf>
    <dxf>
      <font>
        <b/>
        <color rgb="FF9E2A2A"/>
      </font>
      <fill>
        <patternFill patternType="solid">
          <bgColor rgb="FFF6DADA"/>
        </patternFill>
      </fill>
    </dxf>
    <dxf>
      <font>
        <b/>
        <color rgb="FF9E2A2A"/>
      </font>
      <fill>
        <patternFill patternType="solid">
          <bgColor rgb="FFF6DADA"/>
        </patternFill>
      </fill>
    </dxf>
    <dxf>
      <font>
        <b/>
        <color rgb="FF8A5A00"/>
      </font>
      <fill>
        <patternFill patternType="solid">
          <bgColor rgb="FFF9EBCF"/>
        </patternFill>
      </fill>
    </dxf>
    <dxf>
      <font>
        <b/>
        <color rgb="FF1E6A53"/>
      </font>
      <fill>
        <patternFill patternType="solid">
          <bgColor rgb="FFDCEFE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0"/>
  <sheetViews>
    <sheetView tabSelected="1" topLeftCell="A2" workbookViewId="0">
      <selection activeCell="A3" sqref="A3"/>
    </sheetView>
  </sheetViews>
  <sheetFormatPr baseColWidth="10" defaultColWidth="9" defaultRowHeight="15" x14ac:dyDescent="0.25"/>
  <cols>
    <col min="1" max="1" width="7" customWidth="1"/>
    <col min="2" max="6" width="13" customWidth="1"/>
    <col min="7" max="7" width="18" customWidth="1"/>
    <col min="8" max="10" width="10" customWidth="1"/>
    <col min="11" max="11" width="12" customWidth="1"/>
    <col min="12" max="12" width="16" customWidth="1"/>
    <col min="13" max="13" width="13" customWidth="1"/>
  </cols>
  <sheetData>
    <row r="1" spans="1:13" ht="30" customHeight="1" x14ac:dyDescent="0.25">
      <c r="A1" s="22" t="s">
        <v>109</v>
      </c>
      <c r="B1" s="22"/>
      <c r="C1" s="22"/>
      <c r="D1" s="22"/>
      <c r="E1" s="22"/>
      <c r="F1" s="22"/>
      <c r="G1" s="22"/>
      <c r="H1" s="22"/>
      <c r="I1" s="22"/>
      <c r="J1" s="23" t="str">
        <f>"Nr. "&amp;$C$4</f>
        <v>Nr. LN-2026-024</v>
      </c>
      <c r="K1" s="23"/>
      <c r="L1" s="23"/>
      <c r="M1" s="23"/>
    </row>
    <row r="2" spans="1:13" ht="24" customHeight="1" x14ac:dyDescent="0.25">
      <c r="A2" s="22"/>
      <c r="B2" s="22"/>
      <c r="C2" s="22"/>
      <c r="D2" s="22"/>
      <c r="E2" s="22"/>
      <c r="F2" s="22"/>
      <c r="G2" s="22"/>
      <c r="H2" s="22"/>
      <c r="I2" s="22"/>
      <c r="J2" s="23" t="str">
        <f>"Status: "&amp;UPPER($K$4)</f>
        <v>Status: ZUR PRÜFUNG</v>
      </c>
      <c r="K2" s="23"/>
      <c r="L2" s="23"/>
      <c r="M2" s="23"/>
    </row>
    <row r="3" spans="1:13" ht="8.1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4" customHeight="1" x14ac:dyDescent="0.25">
      <c r="A4" s="24" t="s">
        <v>0</v>
      </c>
      <c r="B4" s="24"/>
      <c r="C4" s="25" t="s">
        <v>1</v>
      </c>
      <c r="D4" s="25"/>
      <c r="E4" s="24" t="s">
        <v>2</v>
      </c>
      <c r="F4" s="24"/>
      <c r="G4" s="26">
        <v>46197</v>
      </c>
      <c r="H4" s="26"/>
      <c r="I4" s="24" t="s">
        <v>3</v>
      </c>
      <c r="J4" s="24"/>
      <c r="K4" s="25" t="s">
        <v>4</v>
      </c>
      <c r="L4" s="25"/>
      <c r="M4" s="25"/>
    </row>
    <row r="5" spans="1:13" ht="24" customHeight="1" x14ac:dyDescent="0.25">
      <c r="A5" s="24" t="s">
        <v>5</v>
      </c>
      <c r="B5" s="24"/>
      <c r="C5" s="25" t="s">
        <v>6</v>
      </c>
      <c r="D5" s="25"/>
      <c r="E5" s="25"/>
      <c r="F5" s="25"/>
      <c r="G5" s="25"/>
      <c r="H5" s="24" t="s">
        <v>7</v>
      </c>
      <c r="I5" s="24"/>
      <c r="J5" s="25" t="s">
        <v>8</v>
      </c>
      <c r="K5" s="25"/>
      <c r="L5" s="25"/>
      <c r="M5" s="25"/>
    </row>
    <row r="6" spans="1:13" ht="24" customHeight="1" x14ac:dyDescent="0.25">
      <c r="A6" s="24" t="s">
        <v>9</v>
      </c>
      <c r="B6" s="24"/>
      <c r="C6" s="25" t="s">
        <v>10</v>
      </c>
      <c r="D6" s="25"/>
      <c r="E6" s="25"/>
      <c r="F6" s="25"/>
      <c r="G6" s="25"/>
      <c r="H6" s="24" t="s">
        <v>11</v>
      </c>
      <c r="I6" s="24"/>
      <c r="J6" s="25" t="s">
        <v>12</v>
      </c>
      <c r="K6" s="25"/>
      <c r="L6" s="2" t="s">
        <v>13</v>
      </c>
      <c r="M6" s="3" t="s">
        <v>14</v>
      </c>
    </row>
    <row r="7" spans="1:13" ht="24" customHeight="1" x14ac:dyDescent="0.25">
      <c r="A7" s="24" t="s">
        <v>15</v>
      </c>
      <c r="B7" s="24"/>
      <c r="C7" s="26">
        <v>46195</v>
      </c>
      <c r="D7" s="26"/>
      <c r="E7" s="2" t="s">
        <v>16</v>
      </c>
      <c r="F7" s="26">
        <v>46199</v>
      </c>
      <c r="G7" s="26"/>
      <c r="H7" s="24" t="s">
        <v>17</v>
      </c>
      <c r="I7" s="24"/>
      <c r="J7" s="25" t="s">
        <v>18</v>
      </c>
      <c r="K7" s="25"/>
      <c r="L7" s="25"/>
      <c r="M7" s="25"/>
    </row>
    <row r="8" spans="1:13" ht="24" customHeight="1" x14ac:dyDescent="0.25">
      <c r="A8" s="24" t="s">
        <v>19</v>
      </c>
      <c r="B8" s="24"/>
      <c r="C8" s="26">
        <v>46195</v>
      </c>
      <c r="D8" s="26"/>
      <c r="E8" s="24" t="s">
        <v>20</v>
      </c>
      <c r="F8" s="24"/>
      <c r="G8" s="27">
        <v>84</v>
      </c>
      <c r="H8" s="27"/>
      <c r="I8" s="24" t="s">
        <v>21</v>
      </c>
      <c r="J8" s="24"/>
      <c r="K8" s="25" t="s">
        <v>22</v>
      </c>
      <c r="L8" s="25"/>
      <c r="M8" s="25"/>
    </row>
    <row r="9" spans="1:13" ht="20.100000000000001" customHeight="1" x14ac:dyDescent="0.25">
      <c r="A9" s="28" t="s">
        <v>23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</row>
    <row r="10" spans="1:13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ht="20.100000000000001" customHeight="1" x14ac:dyDescent="0.25">
      <c r="A11" s="29" t="s">
        <v>24</v>
      </c>
      <c r="B11" s="29"/>
      <c r="C11" s="29"/>
      <c r="D11" s="29" t="s">
        <v>25</v>
      </c>
      <c r="E11" s="29"/>
      <c r="F11" s="29"/>
      <c r="G11" s="29" t="s">
        <v>26</v>
      </c>
      <c r="H11" s="29"/>
      <c r="I11" s="29"/>
      <c r="J11" s="29" t="s">
        <v>27</v>
      </c>
      <c r="K11" s="29"/>
      <c r="L11" s="29"/>
      <c r="M11" s="29"/>
    </row>
    <row r="12" spans="1:13" ht="21.95" customHeight="1" x14ac:dyDescent="0.25">
      <c r="A12" s="30">
        <f>SUM(K21:K36)</f>
        <v>20.5</v>
      </c>
      <c r="B12" s="30"/>
      <c r="C12" s="30"/>
      <c r="D12" s="31">
        <f>COUNTA(B21:B36)</f>
        <v>10</v>
      </c>
      <c r="E12" s="31"/>
      <c r="F12" s="31"/>
      <c r="G12" s="32">
        <f>IFERROR(COUNTIF(M21:M36,"✓")/COUNTA(B21:B36),0)</f>
        <v>0.8</v>
      </c>
      <c r="H12" s="32"/>
      <c r="I12" s="32"/>
      <c r="J12" s="33">
        <f>IF($G$8="","",SUM(K21:K36)*$G$8+SUM(J41:J45))</f>
        <v>1896.3</v>
      </c>
      <c r="K12" s="33"/>
      <c r="L12" s="33"/>
      <c r="M12" s="33"/>
    </row>
    <row r="13" spans="1:13" ht="21.95" customHeight="1" x14ac:dyDescent="0.25">
      <c r="A13" s="30"/>
      <c r="B13" s="30"/>
      <c r="C13" s="30"/>
      <c r="D13" s="31"/>
      <c r="E13" s="31"/>
      <c r="F13" s="31"/>
      <c r="G13" s="32"/>
      <c r="H13" s="32"/>
      <c r="I13" s="32"/>
      <c r="J13" s="33"/>
      <c r="K13" s="33"/>
      <c r="L13" s="33"/>
      <c r="M13" s="33"/>
    </row>
    <row r="14" spans="1:13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ht="21.95" customHeight="1" x14ac:dyDescent="0.25">
      <c r="A15" s="34" t="s">
        <v>28</v>
      </c>
      <c r="B15" s="34"/>
      <c r="C15" s="21" t="s">
        <v>29</v>
      </c>
      <c r="D15" s="21" t="s">
        <v>30</v>
      </c>
      <c r="E15" s="21" t="s">
        <v>31</v>
      </c>
      <c r="F15" s="21" t="s">
        <v>32</v>
      </c>
      <c r="G15" s="21" t="s">
        <v>33</v>
      </c>
      <c r="H15" s="21" t="s">
        <v>34</v>
      </c>
      <c r="I15" s="21" t="s">
        <v>35</v>
      </c>
      <c r="J15" s="35" t="str">
        <f>IF(COUNTA(B21:B36)=0,"Noch keine Leistungen",IF(COUNTIF(M21:M36,"✓")=COUNTA(B21:B36),"Vollständig bestätigt","Prüfung offen"))</f>
        <v>Prüfung offen</v>
      </c>
      <c r="K15" s="35"/>
      <c r="L15" s="35"/>
      <c r="M15" s="35"/>
    </row>
    <row r="16" spans="1:13" ht="21.95" customHeight="1" x14ac:dyDescent="0.25">
      <c r="A16" s="34"/>
      <c r="B16" s="34"/>
      <c r="C16" s="4">
        <f>SUMIFS($K$21:$K$36,$B$21:$B$36,$C$8+0)</f>
        <v>3</v>
      </c>
      <c r="D16" s="4">
        <f>SUMIFS($K$21:$K$36,$B$21:$B$36,$C$8+1)</f>
        <v>6.5</v>
      </c>
      <c r="E16" s="4">
        <f>SUMIFS($K$21:$K$36,$B$21:$B$36,$C$8+2)</f>
        <v>5.25</v>
      </c>
      <c r="F16" s="4">
        <f>SUMIFS($K$21:$K$36,$B$21:$B$36,$C$8+3)</f>
        <v>3.5000000000000009</v>
      </c>
      <c r="G16" s="4">
        <f>SUMIFS($K$21:$K$36,$B$21:$B$36,$C$8+4)</f>
        <v>2.25</v>
      </c>
      <c r="H16" s="4">
        <f>SUMIFS($K$21:$K$36,$B$21:$B$36,$C$8+5)</f>
        <v>0</v>
      </c>
      <c r="I16" s="4">
        <f>SUMIFS($K$21:$K$36,$B$21:$B$36,$C$8+6)</f>
        <v>0</v>
      </c>
      <c r="J16" s="35"/>
      <c r="K16" s="35"/>
      <c r="L16" s="35"/>
      <c r="M16" s="35"/>
    </row>
    <row r="17" spans="1:13" ht="21.95" customHeight="1" x14ac:dyDescent="0.25">
      <c r="A17" s="34"/>
      <c r="B17" s="34"/>
      <c r="C17" s="5" t="s">
        <v>36</v>
      </c>
      <c r="D17" s="5" t="s">
        <v>36</v>
      </c>
      <c r="E17" s="5" t="s">
        <v>36</v>
      </c>
      <c r="F17" s="5" t="s">
        <v>36</v>
      </c>
      <c r="G17" s="5" t="s">
        <v>36</v>
      </c>
      <c r="H17" s="5" t="s">
        <v>36</v>
      </c>
      <c r="I17" s="5" t="s">
        <v>36</v>
      </c>
      <c r="J17" s="36" t="s">
        <v>37</v>
      </c>
      <c r="K17" s="36"/>
      <c r="L17" s="36"/>
      <c r="M17" s="36"/>
    </row>
    <row r="18" spans="1:13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27.95" customHeight="1" x14ac:dyDescent="0.25">
      <c r="A19" s="6" t="s">
        <v>38</v>
      </c>
      <c r="B19" s="6" t="s">
        <v>39</v>
      </c>
      <c r="C19" s="37" t="s">
        <v>40</v>
      </c>
      <c r="D19" s="37"/>
      <c r="E19" s="37"/>
      <c r="F19" s="37"/>
      <c r="G19" s="6" t="s">
        <v>41</v>
      </c>
      <c r="H19" s="6" t="s">
        <v>42</v>
      </c>
      <c r="I19" s="6" t="s">
        <v>43</v>
      </c>
      <c r="J19" s="6" t="s">
        <v>44</v>
      </c>
      <c r="K19" s="6" t="s">
        <v>36</v>
      </c>
      <c r="L19" s="6" t="s">
        <v>3</v>
      </c>
      <c r="M19" s="6" t="s">
        <v>45</v>
      </c>
    </row>
    <row r="20" spans="1:13" ht="21.95" customHeight="1" x14ac:dyDescent="0.25">
      <c r="A20" s="38" t="s">
        <v>46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</row>
    <row r="21" spans="1:13" ht="18.75" customHeight="1" x14ac:dyDescent="0.25">
      <c r="A21" s="7" t="s">
        <v>47</v>
      </c>
      <c r="B21" s="9">
        <v>46195</v>
      </c>
      <c r="C21" s="49" t="s">
        <v>48</v>
      </c>
      <c r="D21" s="49"/>
      <c r="E21" s="49"/>
      <c r="F21" s="49"/>
      <c r="G21" s="7" t="s">
        <v>18</v>
      </c>
      <c r="H21" s="11">
        <v>0.33333333333333331</v>
      </c>
      <c r="I21" s="11">
        <v>0.39583333333333331</v>
      </c>
      <c r="J21" s="13">
        <v>0</v>
      </c>
      <c r="K21" s="15">
        <f>IF(OR(H21="",I21=""),"",MOD(I21-H21,1)*24-J21/60)</f>
        <v>1.5</v>
      </c>
      <c r="L21" s="7" t="s">
        <v>49</v>
      </c>
      <c r="M21" s="7" t="s">
        <v>50</v>
      </c>
    </row>
    <row r="22" spans="1:13" ht="18.75" customHeight="1" x14ac:dyDescent="0.25">
      <c r="A22" s="8" t="s">
        <v>51</v>
      </c>
      <c r="B22" s="10">
        <v>46195</v>
      </c>
      <c r="C22" s="50" t="s">
        <v>52</v>
      </c>
      <c r="D22" s="50"/>
      <c r="E22" s="50"/>
      <c r="F22" s="50"/>
      <c r="G22" s="8" t="s">
        <v>53</v>
      </c>
      <c r="H22" s="12">
        <v>0.40625</v>
      </c>
      <c r="I22" s="12">
        <v>0.46875</v>
      </c>
      <c r="J22" s="14">
        <v>0</v>
      </c>
      <c r="K22" s="15">
        <f>IF(OR(H22="",I22=""),"",MOD(I22-H22,1)*24-J22/60)</f>
        <v>1.5</v>
      </c>
      <c r="L22" s="8" t="s">
        <v>49</v>
      </c>
      <c r="M22" s="8" t="s">
        <v>50</v>
      </c>
    </row>
    <row r="23" spans="1:13" ht="18.75" customHeight="1" x14ac:dyDescent="0.25">
      <c r="A23" s="7" t="s">
        <v>54</v>
      </c>
      <c r="B23" s="9">
        <v>46196</v>
      </c>
      <c r="C23" s="49" t="s">
        <v>55</v>
      </c>
      <c r="D23" s="49"/>
      <c r="E23" s="49"/>
      <c r="F23" s="49"/>
      <c r="G23" s="7" t="s">
        <v>53</v>
      </c>
      <c r="H23" s="11">
        <v>0.33333333333333331</v>
      </c>
      <c r="I23" s="11">
        <v>0.4375</v>
      </c>
      <c r="J23" s="13">
        <v>15</v>
      </c>
      <c r="K23" s="15">
        <f>IF(OR(H23="",I23=""),"",MOD(I23-H23,1)*24-J23/60)</f>
        <v>2.2500000000000004</v>
      </c>
      <c r="L23" s="7" t="s">
        <v>49</v>
      </c>
      <c r="M23" s="7" t="s">
        <v>50</v>
      </c>
    </row>
    <row r="24" spans="1:13" ht="18.75" customHeight="1" x14ac:dyDescent="0.25">
      <c r="A24" s="8"/>
      <c r="B24" s="10"/>
      <c r="C24" s="50"/>
      <c r="D24" s="50"/>
      <c r="E24" s="50"/>
      <c r="F24" s="50"/>
      <c r="G24" s="8"/>
      <c r="H24" s="12"/>
      <c r="I24" s="12"/>
      <c r="J24" s="14"/>
      <c r="K24" s="15" t="str">
        <f>IF(OR(H24="",I24=""),"",MOD(I24-H24,1)*24-J24/60)</f>
        <v/>
      </c>
      <c r="L24" s="8"/>
      <c r="M24" s="8"/>
    </row>
    <row r="25" spans="1:13" ht="21.95" customHeight="1" x14ac:dyDescent="0.25">
      <c r="A25" s="39" t="s">
        <v>56</v>
      </c>
      <c r="B25" s="40"/>
      <c r="C25" s="39"/>
      <c r="D25" s="39"/>
      <c r="E25" s="39"/>
      <c r="F25" s="39"/>
      <c r="G25" s="39"/>
      <c r="H25" s="41"/>
      <c r="I25" s="41"/>
      <c r="J25" s="42"/>
      <c r="K25" s="43"/>
      <c r="L25" s="39"/>
      <c r="M25" s="39"/>
    </row>
    <row r="26" spans="1:13" ht="18.75" customHeight="1" x14ac:dyDescent="0.25">
      <c r="A26" s="8" t="s">
        <v>57</v>
      </c>
      <c r="B26" s="10">
        <v>46196</v>
      </c>
      <c r="C26" s="50" t="s">
        <v>58</v>
      </c>
      <c r="D26" s="50"/>
      <c r="E26" s="50"/>
      <c r="F26" s="50"/>
      <c r="G26" s="8" t="s">
        <v>53</v>
      </c>
      <c r="H26" s="12">
        <v>0.44791666666666669</v>
      </c>
      <c r="I26" s="12">
        <v>0.64583333333333337</v>
      </c>
      <c r="J26" s="14">
        <v>30</v>
      </c>
      <c r="K26" s="15">
        <f t="shared" ref="K26:K31" si="0">IF(OR(H26="",I26=""),"",MOD(I26-H26,1)*24-J26/60)</f>
        <v>4.25</v>
      </c>
      <c r="L26" s="8" t="s">
        <v>49</v>
      </c>
      <c r="M26" s="8" t="s">
        <v>50</v>
      </c>
    </row>
    <row r="27" spans="1:13" ht="18.75" customHeight="1" x14ac:dyDescent="0.25">
      <c r="A27" s="7" t="s">
        <v>59</v>
      </c>
      <c r="B27" s="9">
        <v>46197</v>
      </c>
      <c r="C27" s="49" t="s">
        <v>60</v>
      </c>
      <c r="D27" s="49"/>
      <c r="E27" s="49"/>
      <c r="F27" s="49"/>
      <c r="G27" s="7" t="s">
        <v>61</v>
      </c>
      <c r="H27" s="11">
        <v>0.35416666666666669</v>
      </c>
      <c r="I27" s="11">
        <v>0.5</v>
      </c>
      <c r="J27" s="13">
        <v>15</v>
      </c>
      <c r="K27" s="15">
        <f t="shared" si="0"/>
        <v>3.2499999999999996</v>
      </c>
      <c r="L27" s="7" t="s">
        <v>49</v>
      </c>
      <c r="M27" s="7" t="s">
        <v>50</v>
      </c>
    </row>
    <row r="28" spans="1:13" ht="18.75" customHeight="1" x14ac:dyDescent="0.25">
      <c r="A28" s="8" t="s">
        <v>62</v>
      </c>
      <c r="B28" s="10">
        <v>46197</v>
      </c>
      <c r="C28" s="50" t="s">
        <v>63</v>
      </c>
      <c r="D28" s="50"/>
      <c r="E28" s="50"/>
      <c r="F28" s="50"/>
      <c r="G28" s="8" t="s">
        <v>61</v>
      </c>
      <c r="H28" s="12">
        <v>0.54166666666666663</v>
      </c>
      <c r="I28" s="12">
        <v>0.625</v>
      </c>
      <c r="J28" s="14">
        <v>0</v>
      </c>
      <c r="K28" s="15">
        <f t="shared" si="0"/>
        <v>2.0000000000000009</v>
      </c>
      <c r="L28" s="8" t="s">
        <v>49</v>
      </c>
      <c r="M28" s="8" t="s">
        <v>50</v>
      </c>
    </row>
    <row r="29" spans="1:13" ht="18.75" customHeight="1" x14ac:dyDescent="0.25">
      <c r="A29" s="7" t="s">
        <v>64</v>
      </c>
      <c r="B29" s="9">
        <v>46198</v>
      </c>
      <c r="C29" s="49" t="s">
        <v>65</v>
      </c>
      <c r="D29" s="49"/>
      <c r="E29" s="49"/>
      <c r="F29" s="49"/>
      <c r="G29" s="7" t="s">
        <v>53</v>
      </c>
      <c r="H29" s="11">
        <v>0.33333333333333331</v>
      </c>
      <c r="I29" s="11">
        <v>0.41666666666666669</v>
      </c>
      <c r="J29" s="13">
        <v>0</v>
      </c>
      <c r="K29" s="15">
        <f t="shared" si="0"/>
        <v>2.0000000000000009</v>
      </c>
      <c r="L29" s="7" t="s">
        <v>66</v>
      </c>
      <c r="M29" s="7" t="s">
        <v>67</v>
      </c>
    </row>
    <row r="30" spans="1:13" ht="18.75" customHeight="1" x14ac:dyDescent="0.25">
      <c r="A30" s="8"/>
      <c r="B30" s="10"/>
      <c r="C30" s="50"/>
      <c r="D30" s="50"/>
      <c r="E30" s="50"/>
      <c r="F30" s="50"/>
      <c r="G30" s="8"/>
      <c r="H30" s="12"/>
      <c r="I30" s="12"/>
      <c r="J30" s="14"/>
      <c r="K30" s="15" t="str">
        <f t="shared" si="0"/>
        <v/>
      </c>
      <c r="L30" s="8"/>
      <c r="M30" s="8"/>
    </row>
    <row r="31" spans="1:13" ht="18.75" customHeight="1" x14ac:dyDescent="0.25">
      <c r="A31" s="7"/>
      <c r="B31" s="9"/>
      <c r="C31" s="49"/>
      <c r="D31" s="49"/>
      <c r="E31" s="49"/>
      <c r="F31" s="49"/>
      <c r="G31" s="7"/>
      <c r="H31" s="11"/>
      <c r="I31" s="11"/>
      <c r="J31" s="13"/>
      <c r="K31" s="15" t="str">
        <f t="shared" si="0"/>
        <v/>
      </c>
      <c r="L31" s="7"/>
      <c r="M31" s="7"/>
    </row>
    <row r="32" spans="1:13" ht="21.95" customHeight="1" x14ac:dyDescent="0.25">
      <c r="A32" s="44" t="s">
        <v>68</v>
      </c>
      <c r="B32" s="45"/>
      <c r="C32" s="44"/>
      <c r="D32" s="44"/>
      <c r="E32" s="44"/>
      <c r="F32" s="44"/>
      <c r="G32" s="44"/>
      <c r="H32" s="46"/>
      <c r="I32" s="46"/>
      <c r="J32" s="47"/>
      <c r="K32" s="48"/>
      <c r="L32" s="44"/>
      <c r="M32" s="44"/>
    </row>
    <row r="33" spans="1:13" ht="18.75" customHeight="1" x14ac:dyDescent="0.25">
      <c r="A33" s="7" t="s">
        <v>69</v>
      </c>
      <c r="B33" s="9">
        <v>46198</v>
      </c>
      <c r="C33" s="49" t="s">
        <v>70</v>
      </c>
      <c r="D33" s="49"/>
      <c r="E33" s="49"/>
      <c r="F33" s="49"/>
      <c r="G33" s="7" t="s">
        <v>18</v>
      </c>
      <c r="H33" s="11">
        <v>0.42708333333333331</v>
      </c>
      <c r="I33" s="11">
        <v>0.48958333333333331</v>
      </c>
      <c r="J33" s="13">
        <v>0</v>
      </c>
      <c r="K33" s="15">
        <f>IF(OR(H33="",I33=""),"",MOD(I33-H33,1)*24-J33/60)</f>
        <v>1.5</v>
      </c>
      <c r="L33" s="7" t="s">
        <v>49</v>
      </c>
      <c r="M33" s="7" t="s">
        <v>50</v>
      </c>
    </row>
    <row r="34" spans="1:13" ht="18.75" customHeight="1" x14ac:dyDescent="0.25">
      <c r="A34" s="8" t="s">
        <v>71</v>
      </c>
      <c r="B34" s="10">
        <v>46199</v>
      </c>
      <c r="C34" s="50" t="s">
        <v>72</v>
      </c>
      <c r="D34" s="50"/>
      <c r="E34" s="50"/>
      <c r="F34" s="50"/>
      <c r="G34" s="8" t="s">
        <v>18</v>
      </c>
      <c r="H34" s="12">
        <v>0.375</v>
      </c>
      <c r="I34" s="12">
        <v>0.4375</v>
      </c>
      <c r="J34" s="14">
        <v>0</v>
      </c>
      <c r="K34" s="15">
        <f>IF(OR(H34="",I34=""),"",MOD(I34-H34,1)*24-J34/60)</f>
        <v>1.5</v>
      </c>
      <c r="L34" s="8" t="s">
        <v>49</v>
      </c>
      <c r="M34" s="8" t="s">
        <v>50</v>
      </c>
    </row>
    <row r="35" spans="1:13" ht="18.75" customHeight="1" x14ac:dyDescent="0.25">
      <c r="A35" s="7" t="s">
        <v>73</v>
      </c>
      <c r="B35" s="9">
        <v>46199</v>
      </c>
      <c r="C35" s="49" t="s">
        <v>74</v>
      </c>
      <c r="D35" s="49"/>
      <c r="E35" s="49"/>
      <c r="F35" s="49"/>
      <c r="G35" s="7" t="s">
        <v>18</v>
      </c>
      <c r="H35" s="11">
        <v>0.44791666666666669</v>
      </c>
      <c r="I35" s="11">
        <v>0.47916666666666669</v>
      </c>
      <c r="J35" s="13">
        <v>0</v>
      </c>
      <c r="K35" s="15">
        <f>IF(OR(H35="",I35=""),"",MOD(I35-H35,1)*24-J35/60)</f>
        <v>0.75</v>
      </c>
      <c r="L35" s="7" t="s">
        <v>66</v>
      </c>
      <c r="M35" s="7" t="s">
        <v>75</v>
      </c>
    </row>
    <row r="36" spans="1:13" ht="18.75" customHeight="1" x14ac:dyDescent="0.25">
      <c r="A36" s="8"/>
      <c r="B36" s="10"/>
      <c r="C36" s="50"/>
      <c r="D36" s="50"/>
      <c r="E36" s="50"/>
      <c r="F36" s="50"/>
      <c r="G36" s="8"/>
      <c r="H36" s="12"/>
      <c r="I36" s="12"/>
      <c r="J36" s="14"/>
      <c r="K36" s="15" t="str">
        <f>IF(OR(H36="",I36=""),"",MOD(I36-H36,1)*24-J36/60)</f>
        <v/>
      </c>
      <c r="L36" s="60"/>
      <c r="M36" s="60"/>
    </row>
    <row r="37" spans="1:13" ht="18.75" customHeight="1" x14ac:dyDescent="0.25">
      <c r="A37" s="59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</row>
    <row r="38" spans="1:13" ht="18.75" customHeight="1" x14ac:dyDescent="0.25">
      <c r="A38" s="59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</row>
    <row r="39" spans="1:13" x14ac:dyDescent="0.25">
      <c r="A39" s="51" t="s">
        <v>76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</row>
    <row r="40" spans="1:13" x14ac:dyDescent="0.25">
      <c r="A40" s="16" t="s">
        <v>38</v>
      </c>
      <c r="B40" s="52" t="s">
        <v>77</v>
      </c>
      <c r="C40" s="52"/>
      <c r="D40" s="52"/>
      <c r="E40" s="52"/>
      <c r="F40" s="52"/>
      <c r="G40" s="16" t="s">
        <v>78</v>
      </c>
      <c r="H40" s="16" t="s">
        <v>79</v>
      </c>
      <c r="I40" s="16" t="s">
        <v>80</v>
      </c>
      <c r="J40" s="16" t="s">
        <v>81</v>
      </c>
      <c r="K40" s="52" t="s">
        <v>82</v>
      </c>
      <c r="L40" s="52"/>
      <c r="M40" s="52"/>
    </row>
    <row r="41" spans="1:13" ht="18.75" customHeight="1" x14ac:dyDescent="0.25">
      <c r="A41" s="7" t="s">
        <v>83</v>
      </c>
      <c r="B41" s="49" t="s">
        <v>84</v>
      </c>
      <c r="C41" s="49"/>
      <c r="D41" s="49"/>
      <c r="E41" s="49"/>
      <c r="F41" s="49"/>
      <c r="G41" s="7" t="s">
        <v>85</v>
      </c>
      <c r="H41" s="7">
        <v>2</v>
      </c>
      <c r="I41" s="17">
        <v>18.5</v>
      </c>
      <c r="J41" s="18">
        <f>IF(OR(H41="",I41=""),"",H41*I41)</f>
        <v>37</v>
      </c>
      <c r="K41" s="49" t="s">
        <v>86</v>
      </c>
      <c r="L41" s="49"/>
      <c r="M41" s="49"/>
    </row>
    <row r="42" spans="1:13" ht="18.75" customHeight="1" x14ac:dyDescent="0.25">
      <c r="A42" s="8" t="s">
        <v>87</v>
      </c>
      <c r="B42" s="50" t="s">
        <v>88</v>
      </c>
      <c r="C42" s="50"/>
      <c r="D42" s="50"/>
      <c r="E42" s="50"/>
      <c r="F42" s="50"/>
      <c r="G42" s="8" t="s">
        <v>89</v>
      </c>
      <c r="H42" s="8">
        <v>12</v>
      </c>
      <c r="I42" s="19">
        <v>6.2</v>
      </c>
      <c r="J42" s="18">
        <f>IF(OR(H42="",I42=""),"",H42*I42)</f>
        <v>74.400000000000006</v>
      </c>
      <c r="K42" s="50" t="s">
        <v>90</v>
      </c>
      <c r="L42" s="50"/>
      <c r="M42" s="50"/>
    </row>
    <row r="43" spans="1:13" ht="18.75" customHeight="1" x14ac:dyDescent="0.25">
      <c r="A43" s="7" t="s">
        <v>91</v>
      </c>
      <c r="B43" s="49" t="s">
        <v>92</v>
      </c>
      <c r="C43" s="49"/>
      <c r="D43" s="49"/>
      <c r="E43" s="49"/>
      <c r="F43" s="49"/>
      <c r="G43" s="7" t="s">
        <v>93</v>
      </c>
      <c r="H43" s="7">
        <v>1</v>
      </c>
      <c r="I43" s="17">
        <v>24.9</v>
      </c>
      <c r="J43" s="18">
        <f>IF(OR(H43="",I43=""),"",H43*I43)</f>
        <v>24.9</v>
      </c>
      <c r="K43" s="49" t="s">
        <v>94</v>
      </c>
      <c r="L43" s="49"/>
      <c r="M43" s="49"/>
    </row>
    <row r="44" spans="1:13" ht="18.75" customHeight="1" x14ac:dyDescent="0.25">
      <c r="A44" s="8" t="s">
        <v>95</v>
      </c>
      <c r="B44" s="50" t="s">
        <v>96</v>
      </c>
      <c r="C44" s="50"/>
      <c r="D44" s="50"/>
      <c r="E44" s="50"/>
      <c r="F44" s="50"/>
      <c r="G44" s="8" t="s">
        <v>97</v>
      </c>
      <c r="H44" s="8">
        <v>1</v>
      </c>
      <c r="I44" s="19">
        <v>38</v>
      </c>
      <c r="J44" s="18">
        <f>IF(OR(H44="",I44=""),"",H44*I44)</f>
        <v>38</v>
      </c>
      <c r="K44" s="50" t="s">
        <v>98</v>
      </c>
      <c r="L44" s="50"/>
      <c r="M44" s="50"/>
    </row>
    <row r="45" spans="1:13" ht="18.75" customHeight="1" x14ac:dyDescent="0.25">
      <c r="A45" s="7"/>
      <c r="B45" s="49"/>
      <c r="C45" s="49"/>
      <c r="D45" s="49"/>
      <c r="E45" s="49"/>
      <c r="F45" s="49"/>
      <c r="G45" s="7"/>
      <c r="H45" s="7"/>
      <c r="I45" s="17"/>
      <c r="J45" s="18" t="str">
        <f>IF(OR(H45="",I45=""),"",H45*I45)</f>
        <v/>
      </c>
      <c r="K45" s="49"/>
      <c r="L45" s="49"/>
      <c r="M45" s="49"/>
    </row>
    <row r="46" spans="1:13" x14ac:dyDescent="0.25">
      <c r="A46" s="53" t="s">
        <v>99</v>
      </c>
      <c r="B46" s="53"/>
      <c r="C46" s="53"/>
      <c r="D46" s="53"/>
      <c r="E46" s="53"/>
      <c r="F46" s="53"/>
      <c r="G46" s="53"/>
      <c r="H46" s="53"/>
      <c r="I46" s="54"/>
      <c r="J46" s="20">
        <f>SUM(J41:J45)</f>
        <v>174.3</v>
      </c>
      <c r="K46" s="55"/>
      <c r="L46" s="55"/>
      <c r="M46" s="55"/>
    </row>
    <row r="47" spans="1:13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x14ac:dyDescent="0.25">
      <c r="A48" s="51" t="s">
        <v>100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</row>
    <row r="49" spans="1:13" ht="21.95" customHeight="1" x14ac:dyDescent="0.25">
      <c r="A49" s="56" t="s">
        <v>101</v>
      </c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</row>
    <row r="50" spans="1:13" ht="21.95" customHeight="1" x14ac:dyDescent="0.25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</row>
    <row r="51" spans="1:13" ht="21.95" customHeight="1" x14ac:dyDescent="0.25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</row>
    <row r="52" spans="1:13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x14ac:dyDescent="0.25">
      <c r="A53" s="51" t="s">
        <v>102</v>
      </c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</row>
    <row r="54" spans="1:13" ht="27.95" customHeight="1" x14ac:dyDescent="0.25">
      <c r="A54" s="57" t="s">
        <v>103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</row>
    <row r="55" spans="1:13" ht="24" customHeight="1" x14ac:dyDescent="0.25">
      <c r="A55" s="24" t="s">
        <v>104</v>
      </c>
      <c r="B55" s="24"/>
      <c r="C55" s="25" t="s">
        <v>105</v>
      </c>
      <c r="D55" s="25"/>
      <c r="E55" s="25"/>
      <c r="F55" s="25"/>
      <c r="G55" s="24" t="s">
        <v>106</v>
      </c>
      <c r="H55" s="24"/>
      <c r="I55" s="26">
        <v>46199</v>
      </c>
      <c r="J55" s="26"/>
      <c r="K55" s="25" t="s">
        <v>22</v>
      </c>
      <c r="L55" s="25"/>
      <c r="M55" s="25"/>
    </row>
    <row r="56" spans="1:13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30" customHeight="1" x14ac:dyDescent="0.25">
      <c r="A57" s="55"/>
      <c r="B57" s="55"/>
      <c r="C57" s="55"/>
      <c r="D57" s="55"/>
      <c r="E57" s="55"/>
      <c r="F57" s="55"/>
      <c r="G57" s="1"/>
      <c r="H57" s="55"/>
      <c r="I57" s="55"/>
      <c r="J57" s="55"/>
      <c r="K57" s="55"/>
      <c r="L57" s="55"/>
      <c r="M57" s="55"/>
    </row>
    <row r="58" spans="1:13" ht="18" customHeight="1" x14ac:dyDescent="0.25">
      <c r="A58" s="58" t="s">
        <v>107</v>
      </c>
      <c r="B58" s="58"/>
      <c r="C58" s="58"/>
      <c r="D58" s="58"/>
      <c r="E58" s="58"/>
      <c r="F58" s="58"/>
      <c r="G58" s="1"/>
      <c r="H58" s="58" t="s">
        <v>108</v>
      </c>
      <c r="I58" s="58"/>
      <c r="J58" s="58"/>
      <c r="K58" s="58"/>
      <c r="L58" s="58"/>
      <c r="M58" s="58"/>
    </row>
    <row r="59" spans="1:13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</sheetData>
  <mergeCells count="86">
    <mergeCell ref="A57:F57"/>
    <mergeCell ref="H57:M57"/>
    <mergeCell ref="A58:F58"/>
    <mergeCell ref="H58:M58"/>
    <mergeCell ref="A54:M54"/>
    <mergeCell ref="A55:B55"/>
    <mergeCell ref="C55:F55"/>
    <mergeCell ref="G55:H55"/>
    <mergeCell ref="I55:J55"/>
    <mergeCell ref="K55:M55"/>
    <mergeCell ref="A46:I46"/>
    <mergeCell ref="K46:M46"/>
    <mergeCell ref="A48:M48"/>
    <mergeCell ref="A49:M51"/>
    <mergeCell ref="A53:M53"/>
    <mergeCell ref="B43:F43"/>
    <mergeCell ref="K43:M43"/>
    <mergeCell ref="B44:F44"/>
    <mergeCell ref="K44:M44"/>
    <mergeCell ref="B45:F45"/>
    <mergeCell ref="K45:M45"/>
    <mergeCell ref="B40:F40"/>
    <mergeCell ref="K40:M40"/>
    <mergeCell ref="B41:F41"/>
    <mergeCell ref="K41:M41"/>
    <mergeCell ref="B42:F42"/>
    <mergeCell ref="K42:M42"/>
    <mergeCell ref="C33:F33"/>
    <mergeCell ref="C34:F34"/>
    <mergeCell ref="C35:F35"/>
    <mergeCell ref="C36:F36"/>
    <mergeCell ref="A39:M39"/>
    <mergeCell ref="A25:M25"/>
    <mergeCell ref="A32:M32"/>
    <mergeCell ref="C21:F21"/>
    <mergeCell ref="C22:F22"/>
    <mergeCell ref="C23:F23"/>
    <mergeCell ref="C24:F24"/>
    <mergeCell ref="C26:F26"/>
    <mergeCell ref="C27:F27"/>
    <mergeCell ref="C28:F28"/>
    <mergeCell ref="C29:F29"/>
    <mergeCell ref="C30:F30"/>
    <mergeCell ref="C31:F31"/>
    <mergeCell ref="A15:B17"/>
    <mergeCell ref="J15:M16"/>
    <mergeCell ref="J17:M17"/>
    <mergeCell ref="C19:F19"/>
    <mergeCell ref="A20:M20"/>
    <mergeCell ref="K8:M8"/>
    <mergeCell ref="A9:M9"/>
    <mergeCell ref="A11:C11"/>
    <mergeCell ref="A12:C13"/>
    <mergeCell ref="D11:F11"/>
    <mergeCell ref="D12:F13"/>
    <mergeCell ref="G11:I11"/>
    <mergeCell ref="G12:I13"/>
    <mergeCell ref="J11:M11"/>
    <mergeCell ref="J12:M13"/>
    <mergeCell ref="A8:B8"/>
    <mergeCell ref="C8:D8"/>
    <mergeCell ref="E8:F8"/>
    <mergeCell ref="G8:H8"/>
    <mergeCell ref="I8:J8"/>
    <mergeCell ref="A7:B7"/>
    <mergeCell ref="C7:D7"/>
    <mergeCell ref="F7:G7"/>
    <mergeCell ref="H7:I7"/>
    <mergeCell ref="J7:M7"/>
    <mergeCell ref="A5:B5"/>
    <mergeCell ref="C5:G5"/>
    <mergeCell ref="H5:I5"/>
    <mergeCell ref="J5:M5"/>
    <mergeCell ref="A6:B6"/>
    <mergeCell ref="C6:G6"/>
    <mergeCell ref="H6:I6"/>
    <mergeCell ref="J6:K6"/>
    <mergeCell ref="A1:I2"/>
    <mergeCell ref="J1:M1"/>
    <mergeCell ref="J2:M2"/>
    <mergeCell ref="A4:B4"/>
    <mergeCell ref="C4:D4"/>
    <mergeCell ref="E4:F4"/>
    <mergeCell ref="G4:H4"/>
    <mergeCell ref="I4:J4"/>
    <mergeCell ref="K4:M4"/>
  </mergeCells>
  <conditionalFormatting sqref="C55:F55">
    <cfRule type="expression" dxfId="24" priority="24">
      <formula>C55="Bestätigt"</formula>
    </cfRule>
    <cfRule type="expression" dxfId="23" priority="25">
      <formula>C55="Mit Vorbehalt bestätigt"</formula>
    </cfRule>
    <cfRule type="expression" dxfId="22" priority="26">
      <formula>C55="Nicht bestätigt"</formula>
    </cfRule>
  </conditionalFormatting>
  <conditionalFormatting sqref="C16:I16">
    <cfRule type="dataBar" priority="23">
      <dataBar>
        <cfvo type="min"/>
        <cfvo type="max"/>
        <color rgb="FF2A9D8F"/>
      </dataBar>
    </cfRule>
    <cfRule type="dataBar" priority="27">
      <dataBar>
        <cfvo type="min"/>
        <cfvo type="max"/>
        <color rgb="FF2A9D8F"/>
      </dataBar>
      <extLst>
        <ext xmlns:x14="http://schemas.microsoft.com/office/spreadsheetml/2009/9/main" uri="{B025F937-C7B1-47D3-B67F-A62EFF666E3E}">
          <x14:id>{90BBD45E-E2E5-9766-1FE8-8D9CB1BF20C4}</x14:id>
        </ext>
      </extLst>
    </cfRule>
  </conditionalFormatting>
  <conditionalFormatting sqref="K21:K36">
    <cfRule type="cellIs" dxfId="21" priority="22" operator="lessThan">
      <formula>0</formula>
    </cfRule>
  </conditionalFormatting>
  <conditionalFormatting sqref="L21:L24">
    <cfRule type="expression" dxfId="20" priority="1">
      <formula>L21="Erbracht"</formula>
    </cfRule>
    <cfRule type="expression" dxfId="19" priority="2">
      <formula>L21="Teilweise"</formula>
    </cfRule>
    <cfRule type="expression" dxfId="18" priority="3">
      <formula>L21="Offen"</formula>
    </cfRule>
    <cfRule type="expression" dxfId="17" priority="4">
      <formula>L21="Nicht erforderlich"</formula>
    </cfRule>
  </conditionalFormatting>
  <conditionalFormatting sqref="L26:L31">
    <cfRule type="expression" dxfId="16" priority="5">
      <formula>L26="Erbracht"</formula>
    </cfRule>
    <cfRule type="expression" dxfId="15" priority="6">
      <formula>L26="Teilweise"</formula>
    </cfRule>
    <cfRule type="expression" dxfId="14" priority="7">
      <formula>L26="Offen"</formula>
    </cfRule>
    <cfRule type="expression" dxfId="13" priority="8">
      <formula>L26="Nicht erforderlich"</formula>
    </cfRule>
  </conditionalFormatting>
  <conditionalFormatting sqref="L33:L36">
    <cfRule type="expression" dxfId="12" priority="9">
      <formula>L33="Erbracht"</formula>
    </cfRule>
    <cfRule type="expression" dxfId="11" priority="10">
      <formula>L33="Teilweise"</formula>
    </cfRule>
    <cfRule type="expression" dxfId="10" priority="11">
      <formula>L33="Offen"</formula>
    </cfRule>
    <cfRule type="expression" dxfId="9" priority="12">
      <formula>L33="Nicht erforderlich"</formula>
    </cfRule>
  </conditionalFormatting>
  <conditionalFormatting sqref="M21:M24">
    <cfRule type="expression" dxfId="8" priority="13">
      <formula>M21="✓"</formula>
    </cfRule>
    <cfRule type="expression" dxfId="7" priority="14">
      <formula>M21="!"</formula>
    </cfRule>
    <cfRule type="expression" dxfId="6" priority="15">
      <formula>M21="–"</formula>
    </cfRule>
  </conditionalFormatting>
  <conditionalFormatting sqref="M26:M31">
    <cfRule type="expression" dxfId="5" priority="16">
      <formula>M26="✓"</formula>
    </cfRule>
    <cfRule type="expression" dxfId="4" priority="17">
      <formula>M26="!"</formula>
    </cfRule>
    <cfRule type="expression" dxfId="3" priority="18">
      <formula>M26="–"</formula>
    </cfRule>
  </conditionalFormatting>
  <conditionalFormatting sqref="M33:M36">
    <cfRule type="expression" dxfId="2" priority="19">
      <formula>M33="✓"</formula>
    </cfRule>
    <cfRule type="expression" dxfId="1" priority="20">
      <formula>M33="!"</formula>
    </cfRule>
    <cfRule type="expression" dxfId="0" priority="21">
      <formula>M33="–"</formula>
    </cfRule>
  </conditionalFormatting>
  <dataValidations count="4">
    <dataValidation type="list" sqref="K4:M4" xr:uid="{00000000-0002-0000-0000-000000000000}">
      <formula1>"Entwurf,Zur Prüfung,Bestätigt"</formula1>
    </dataValidation>
    <dataValidation type="list" sqref="L21:L24 L33:L36 L26:L31" xr:uid="{00000000-0002-0000-0000-000001000000}">
      <formula1>"Erbracht,Teilweise,Offen,Nicht erforderlich"</formula1>
    </dataValidation>
    <dataValidation type="list" sqref="M21:M24 M33:M36 M26:M31" xr:uid="{00000000-0002-0000-0000-000004000000}">
      <formula1>"✓,–,!"</formula1>
    </dataValidation>
    <dataValidation type="list" sqref="C55:F55" xr:uid="{00000000-0002-0000-0000-000007000000}">
      <formula1>"Bestätigt,Mit Vorbehalt bestätigt,Nicht bestätigt"</formula1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0BBD45E-E2E5-9766-1FE8-8D9CB1BF20C4}">
            <x14:dataBar>
              <x14:cfvo type="min"/>
              <x14:cfvo type="max"/>
              <x14:negativeFillColor auto="1"/>
              <x14:axisColor auto="1"/>
            </x14:dataBar>
          </x14:cfRule>
          <xm:sqref>C16:I16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Leistungsnachweis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2026-06-24T06:30:57Z</dcterms:modified>
</cp:coreProperties>
</file>