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D4F239C2-50C9-4806-A504-8ED7AB7453CF}" xr6:coauthVersionLast="47" xr6:coauthVersionMax="47" xr10:uidLastSave="{00000000-0000-0000-0000-000000000000}"/>
  <bookViews>
    <workbookView xWindow="1035" yWindow="1035" windowWidth="25500" windowHeight="13500" tabRatio="500" xr2:uid="{00000000-000D-0000-FFFF-FFFF00000000}"/>
  </bookViews>
  <sheets>
    <sheet name="Wartungsplan" sheetId="1" r:id="rId1"/>
  </sheets>
  <definedNames>
    <definedName name="_xlnm._FilterDatabase" localSheetId="0" hidden="1">Wartungsplan!$A$6:$K$24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5" i="1" l="1"/>
  <c r="I25" i="1"/>
  <c r="G24" i="1"/>
  <c r="F24" i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G14" i="1"/>
  <c r="F14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J4" i="1"/>
  <c r="H4" i="1"/>
  <c r="B4" i="1"/>
  <c r="F4" i="1" l="1"/>
  <c r="D4" i="1"/>
</calcChain>
</file>

<file path=xl/sharedStrings.xml><?xml version="1.0" encoding="utf-8"?>
<sst xmlns="http://schemas.openxmlformats.org/spreadsheetml/2006/main" count="89" uniqueCount="74">
  <si>
    <t>Objekt: Bürogebäude Marktstraße 17, Hamburg   ·   Verwaltung: Hanse Immobilien GmbH</t>
  </si>
  <si>
    <t>Anlagen gesamt</t>
  </si>
  <si>
    <t>Überfällig</t>
  </si>
  <si>
    <t>Bald fällig (≤30 T.)</t>
  </si>
  <si>
    <t>Geplantes Budget</t>
  </si>
  <si>
    <t>Bereits angefallen (€)</t>
  </si>
  <si>
    <t>Nr.</t>
  </si>
  <si>
    <t>Anlage / Bauteil</t>
  </si>
  <si>
    <t>Standort</t>
  </si>
  <si>
    <t>Intervall (Monate)</t>
  </si>
  <si>
    <t>Letzte Wartung</t>
  </si>
  <si>
    <t>Nächste Fälligkeit</t>
  </si>
  <si>
    <t>Status</t>
  </si>
  <si>
    <t>Verantwortlich</t>
  </si>
  <si>
    <t>Geplante Kosten (€)</t>
  </si>
  <si>
    <t>Ist-Kosten (€)</t>
  </si>
  <si>
    <t>Bemerkungen</t>
  </si>
  <si>
    <t>Heizungsanlage</t>
  </si>
  <si>
    <t>Technikraum UG</t>
  </si>
  <si>
    <t>Facility Management</t>
  </si>
  <si>
    <t>Brennerwartung inkl. Abgasmessung</t>
  </si>
  <si>
    <t>Aufzugsanlage</t>
  </si>
  <si>
    <t>Treppenkern Mitte</t>
  </si>
  <si>
    <t>Technische Leitung</t>
  </si>
  <si>
    <t>TÜV-Hauptprüfung Q3 separat</t>
  </si>
  <si>
    <t>Brandmeldeanlage</t>
  </si>
  <si>
    <t>Zentrale EG</t>
  </si>
  <si>
    <t>Sicherheitsbeauftragter</t>
  </si>
  <si>
    <t>Jahresprüfung DIN 14675</t>
  </si>
  <si>
    <t>Sprinkleranlage</t>
  </si>
  <si>
    <t>Tiefgarage</t>
  </si>
  <si>
    <t>RWA-Anlage</t>
  </si>
  <si>
    <t>Treppenhaus / Dach</t>
  </si>
  <si>
    <t>Notbeleuchtung</t>
  </si>
  <si>
    <t>Alle Etagen</t>
  </si>
  <si>
    <t>Batterietest, Sichtprüfung</t>
  </si>
  <si>
    <t>Feuerlöscher</t>
  </si>
  <si>
    <t>Hausmeister</t>
  </si>
  <si>
    <t>24 Stück, alle 2 Jahre</t>
  </si>
  <si>
    <t>Elektrische Anlagen (DGUV V3)</t>
  </si>
  <si>
    <t>Hauptverteilung UG</t>
  </si>
  <si>
    <t>Ortsfeste Anlagen</t>
  </si>
  <si>
    <t>Lüftungs- und Klimaanlage</t>
  </si>
  <si>
    <t>Technikzentrale 4. OG</t>
  </si>
  <si>
    <t>Filterwechsel inkl.</t>
  </si>
  <si>
    <t>Trinkwasseranlage</t>
  </si>
  <si>
    <t>Steigleitungen</t>
  </si>
  <si>
    <t>Legionellen-Beprobung</t>
  </si>
  <si>
    <t>Dachkontrolle</t>
  </si>
  <si>
    <t>Dachfläche</t>
  </si>
  <si>
    <t>Sichtkontrolle, Abläufe</t>
  </si>
  <si>
    <t>Dachrinnen / Regenabläufe</t>
  </si>
  <si>
    <t>Gesamtes Gebäude</t>
  </si>
  <si>
    <t>Fassadenkontrolle</t>
  </si>
  <si>
    <t>Außenbereich</t>
  </si>
  <si>
    <t>Objektleitung</t>
  </si>
  <si>
    <t>Optische Begehung</t>
  </si>
  <si>
    <t>Automatiktüren Eingang</t>
  </si>
  <si>
    <t>Haupteingang EG</t>
  </si>
  <si>
    <t>DGUV V17 jährlich</t>
  </si>
  <si>
    <t>Sektionaltor Tiefgarage</t>
  </si>
  <si>
    <t>Einfahrt UG</t>
  </si>
  <si>
    <t>Schließanlage</t>
  </si>
  <si>
    <t>Alle Zugänge</t>
  </si>
  <si>
    <t>Batterietausch Zylinder</t>
  </si>
  <si>
    <t>PV-Anlage</t>
  </si>
  <si>
    <t>Dach Süd</t>
  </si>
  <si>
    <t>Ertrags- und Sichtprüfung</t>
  </si>
  <si>
    <t>Außenanlagen / Grünfläche</t>
  </si>
  <si>
    <t>Saisonpflege</t>
  </si>
  <si>
    <t>Summe</t>
  </si>
  <si>
    <t>Hinweise:   • Nächste Fälligkeit und Status werden automatisch berechnet (EDATUM + HEUTE).   • Nach erledigter Wartung das Datum in Spalte „Letzte Wartung" aktualisieren — Ampel und Folgetermin passen sich selbst an.   • Neue Zeilen einfügen und Formeln aus den oberen Zeilen kopieren.</t>
  </si>
  <si>
    <t>Ampel:   ⬤ Überfällig   ⬤ Bald fällig (≤ 30 Tage)   ⬤ Im Blick (≤ 60 Tage)   ⬤ OK</t>
  </si>
  <si>
    <t xml:space="preserve">Wartungsplan Gebäude  ·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</si>
</sst>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&quot; €&quot;"/>
    <numFmt numFmtId="165" formatCode="dd\.mm\.yyyy"/>
    <numFmt numFmtId="166" formatCode="#,##0.00&quot; €&quot;;[Red]\-#,##0.00&quot; €&quot;;\-"/>
  </numFmts>
  <fonts count="8" x14ac:knownFonts="1">
    <font>
      <sz val="11"/>
      <color theme="1"/>
      <name val="Calibri"/>
      <family val="2"/>
      <charset val="1"/>
    </font>
    <font>
      <b/>
      <sz val="16"/>
      <color rgb="FFFFFFFF"/>
      <name val="Arial"/>
      <charset val="1"/>
    </font>
    <font>
      <i/>
      <sz val="10"/>
      <color rgb="FF404040"/>
      <name val="Arial"/>
      <charset val="1"/>
    </font>
    <font>
      <b/>
      <sz val="9"/>
      <color rgb="FF404040"/>
      <name val="Arial"/>
      <charset val="1"/>
    </font>
    <font>
      <b/>
      <sz val="12"/>
      <color rgb="FF1F3864"/>
      <name val="Arial"/>
      <charset val="1"/>
    </font>
    <font>
      <b/>
      <sz val="10"/>
      <color rgb="FFFFFFFF"/>
      <name val="Arial"/>
      <charset val="1"/>
    </font>
    <font>
      <sz val="10"/>
      <color rgb="FF000000"/>
      <name val="Arial"/>
      <charset val="1"/>
    </font>
    <font>
      <i/>
      <sz val="9"/>
      <color rgb="FF40404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F4F4F4"/>
        <bgColor rgb="FFFBFBFB"/>
      </patternFill>
    </fill>
    <fill>
      <patternFill patternType="solid">
        <fgColor rgb="FFFBFBFB"/>
        <bgColor rgb="FFFFFFFF"/>
      </patternFill>
    </fill>
  </fills>
  <borders count="2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7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top" wrapText="1" indent="1"/>
    </xf>
    <xf numFmtId="0" fontId="5" fillId="2" borderId="0" xfId="0" applyFont="1" applyFill="1" applyAlignment="1">
      <alignment horizontal="right" vertical="center" indent="1"/>
    </xf>
    <xf numFmtId="164" fontId="4" fillId="3" borderId="1" xfId="0" applyNumberFormat="1" applyFont="1" applyFill="1" applyBorder="1" applyAlignment="1">
      <alignment horizontal="right" vertical="center" indent="1"/>
    </xf>
    <xf numFmtId="0" fontId="2" fillId="3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0" fontId="3" fillId="3" borderId="1" xfId="0" applyFont="1" applyFill="1" applyBorder="1" applyAlignment="1">
      <alignment horizontal="left" vertical="center" indent="1"/>
    </xf>
    <xf numFmtId="1" fontId="4" fillId="3" borderId="1" xfId="0" applyNumberFormat="1" applyFont="1" applyFill="1" applyBorder="1" applyAlignment="1">
      <alignment horizontal="right" vertical="center" indent="1"/>
    </xf>
    <xf numFmtId="164" fontId="4" fillId="3" borderId="1" xfId="0" applyNumberFormat="1" applyFont="1" applyFill="1" applyBorder="1" applyAlignment="1">
      <alignment horizontal="right" vertical="center" inden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 indent="1"/>
    </xf>
    <xf numFmtId="165" fontId="6" fillId="0" borderId="1" xfId="0" applyNumberFormat="1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right" vertical="center" wrapText="1" inden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 indent="1"/>
    </xf>
    <xf numFmtId="165" fontId="6" fillId="4" borderId="1" xfId="0" applyNumberFormat="1" applyFont="1" applyFill="1" applyBorder="1" applyAlignment="1">
      <alignment horizontal="center" vertical="center" wrapText="1"/>
    </xf>
    <xf numFmtId="166" fontId="6" fillId="4" borderId="1" xfId="0" applyNumberFormat="1" applyFont="1" applyFill="1" applyBorder="1" applyAlignment="1">
      <alignment horizontal="right" vertical="center" wrapText="1" indent="1"/>
    </xf>
    <xf numFmtId="166" fontId="5" fillId="2" borderId="0" xfId="0" applyNumberFormat="1" applyFont="1" applyFill="1" applyAlignment="1">
      <alignment horizontal="right" vertical="center" wrapText="1" indent="1"/>
    </xf>
    <xf numFmtId="0" fontId="0" fillId="2" borderId="1" xfId="0" applyFill="1" applyBorder="1"/>
  </cellXfs>
  <cellStyles count="1">
    <cellStyle name="Standard" xfId="0" builtinId="0"/>
  </cellStyles>
  <dxfs count="5">
    <dxf>
      <font>
        <b/>
        <sz val="10"/>
        <color rgb="FF375623"/>
        <name val="Arial"/>
        <charset val="1"/>
      </font>
      <fill>
        <patternFill>
          <bgColor rgb="FFC6EFCE"/>
        </patternFill>
      </fill>
    </dxf>
    <dxf>
      <font>
        <b/>
        <sz val="10"/>
        <color rgb="FF9C5700"/>
        <name val="Arial"/>
        <charset val="1"/>
      </font>
      <fill>
        <patternFill>
          <bgColor rgb="FFFFF2CC"/>
        </patternFill>
      </fill>
    </dxf>
    <dxf>
      <font>
        <b/>
        <sz val="10"/>
        <color rgb="FF9C5700"/>
        <name val="Arial"/>
        <charset val="1"/>
      </font>
      <fill>
        <patternFill>
          <bgColor rgb="FFFFD966"/>
        </patternFill>
      </fill>
    </dxf>
    <dxf>
      <font>
        <b/>
        <sz val="10"/>
        <color rgb="FFC00000"/>
        <name val="Arial"/>
        <charset val="1"/>
      </font>
      <fill>
        <patternFill>
          <bgColor rgb="FFF8CBAD"/>
        </patternFill>
      </fill>
    </dxf>
    <dxf>
      <font>
        <b/>
        <sz val="10"/>
        <color rgb="FFC00000"/>
        <name val="Arial"/>
        <charset val="1"/>
      </font>
    </dxf>
  </dxfs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F4F4F4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BFBFB"/>
      <rgbColor rgb="FFC6EFCE"/>
      <rgbColor rgb="FFFFD966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75623"/>
      <rgbColor rgb="FF9C5700"/>
      <rgbColor rgb="FF993366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showGridLines="0" tabSelected="1" zoomScaleNormal="100" workbookViewId="0">
      <pane ySplit="6" topLeftCell="A7" activePane="bottomLeft" state="frozen"/>
      <selection pane="bottomLeft" sqref="A1:K1"/>
    </sheetView>
  </sheetViews>
  <sheetFormatPr baseColWidth="10" defaultColWidth="8.7109375" defaultRowHeight="15" x14ac:dyDescent="0.25"/>
  <cols>
    <col min="1" max="1" width="5" customWidth="1"/>
    <col min="2" max="2" width="30" customWidth="1"/>
    <col min="3" max="3" width="22" customWidth="1"/>
    <col min="4" max="4" width="11" customWidth="1"/>
    <col min="5" max="5" width="14" customWidth="1"/>
    <col min="6" max="6" width="16" customWidth="1"/>
    <col min="7" max="7" width="14" customWidth="1"/>
    <col min="8" max="8" width="22" customWidth="1"/>
    <col min="9" max="9" width="16" customWidth="1"/>
    <col min="10" max="10" width="14" customWidth="1"/>
    <col min="11" max="11" width="32" customWidth="1"/>
  </cols>
  <sheetData>
    <row r="1" spans="1:11" ht="31.5" customHeight="1" x14ac:dyDescent="0.25">
      <c r="A1" s="6" t="s">
        <v>73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19.5" customHeight="1" x14ac:dyDescent="0.2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4" spans="1:11" ht="30" customHeight="1" x14ac:dyDescent="0.25">
      <c r="A4" s="7" t="s">
        <v>1</v>
      </c>
      <c r="B4" s="8">
        <f>COUNTA(B7:B24)</f>
        <v>18</v>
      </c>
      <c r="C4" s="7" t="s">
        <v>2</v>
      </c>
      <c r="D4" s="8">
        <f ca="1">COUNTIF(G7:G24,"Überfällig")</f>
        <v>1</v>
      </c>
      <c r="E4" s="7" t="s">
        <v>3</v>
      </c>
      <c r="F4" s="8">
        <f ca="1">COUNTIF(G7:G24,"Bald fällig")</f>
        <v>4</v>
      </c>
      <c r="G4" s="7" t="s">
        <v>4</v>
      </c>
      <c r="H4" s="9">
        <f>SUM(I7:I24)</f>
        <v>11060</v>
      </c>
      <c r="I4" s="7" t="s">
        <v>5</v>
      </c>
      <c r="J4" s="4">
        <f>SUM(J7:J24)</f>
        <v>4270.5</v>
      </c>
      <c r="K4" s="4"/>
    </row>
    <row r="6" spans="1:11" ht="33.75" customHeight="1" x14ac:dyDescent="0.25">
      <c r="A6" s="10" t="s">
        <v>6</v>
      </c>
      <c r="B6" s="10" t="s">
        <v>7</v>
      </c>
      <c r="C6" s="10" t="s">
        <v>8</v>
      </c>
      <c r="D6" s="10" t="s">
        <v>9</v>
      </c>
      <c r="E6" s="10" t="s">
        <v>10</v>
      </c>
      <c r="F6" s="10" t="s">
        <v>11</v>
      </c>
      <c r="G6" s="10" t="s">
        <v>12</v>
      </c>
      <c r="H6" s="10" t="s">
        <v>13</v>
      </c>
      <c r="I6" s="10" t="s">
        <v>14</v>
      </c>
      <c r="J6" s="10" t="s">
        <v>15</v>
      </c>
      <c r="K6" s="10" t="s">
        <v>16</v>
      </c>
    </row>
    <row r="7" spans="1:11" ht="25.5" x14ac:dyDescent="0.25">
      <c r="A7" s="11">
        <v>1</v>
      </c>
      <c r="B7" s="12" t="s">
        <v>17</v>
      </c>
      <c r="C7" s="12" t="s">
        <v>18</v>
      </c>
      <c r="D7" s="11">
        <v>12</v>
      </c>
      <c r="E7" s="13">
        <v>46044</v>
      </c>
      <c r="F7" s="13">
        <f t="shared" ref="F7:F24" si="0">IF(OR(E7="",D7=""),"",EDATE(E7,D7))</f>
        <v>46409</v>
      </c>
      <c r="G7" s="11" t="str">
        <f t="shared" ref="G7:G24" ca="1" si="1">IF(F7="","–",IF(F7&lt;TODAY(),"Überfällig",IF(F7-TODAY()&lt;=30,"Bald fällig",IF(F7-TODAY()&lt;=60,"Im Blick","OK"))))</f>
        <v>OK</v>
      </c>
      <c r="H7" s="12" t="s">
        <v>19</v>
      </c>
      <c r="I7" s="14">
        <v>1450</v>
      </c>
      <c r="J7" s="14">
        <v>1395.5</v>
      </c>
      <c r="K7" s="12" t="s">
        <v>20</v>
      </c>
    </row>
    <row r="8" spans="1:11" x14ac:dyDescent="0.25">
      <c r="A8" s="15">
        <v>2</v>
      </c>
      <c r="B8" s="16" t="s">
        <v>21</v>
      </c>
      <c r="C8" s="16" t="s">
        <v>22</v>
      </c>
      <c r="D8" s="15">
        <v>3</v>
      </c>
      <c r="E8" s="17">
        <v>46095</v>
      </c>
      <c r="F8" s="17">
        <f t="shared" si="0"/>
        <v>46187</v>
      </c>
      <c r="G8" s="15" t="str">
        <f t="shared" ca="1" si="1"/>
        <v>Bald fällig</v>
      </c>
      <c r="H8" s="16" t="s">
        <v>23</v>
      </c>
      <c r="I8" s="18">
        <v>520</v>
      </c>
      <c r="J8" s="18">
        <v>520</v>
      </c>
      <c r="K8" s="16" t="s">
        <v>24</v>
      </c>
    </row>
    <row r="9" spans="1:11" x14ac:dyDescent="0.25">
      <c r="A9" s="11">
        <v>3</v>
      </c>
      <c r="B9" s="12" t="s">
        <v>25</v>
      </c>
      <c r="C9" s="12" t="s">
        <v>26</v>
      </c>
      <c r="D9" s="11">
        <v>12</v>
      </c>
      <c r="E9" s="13">
        <v>46058</v>
      </c>
      <c r="F9" s="13">
        <f t="shared" si="0"/>
        <v>46423</v>
      </c>
      <c r="G9" s="11" t="str">
        <f t="shared" ca="1" si="1"/>
        <v>OK</v>
      </c>
      <c r="H9" s="12" t="s">
        <v>27</v>
      </c>
      <c r="I9" s="14">
        <v>980</v>
      </c>
      <c r="J9" s="14">
        <v>980</v>
      </c>
      <c r="K9" s="12" t="s">
        <v>28</v>
      </c>
    </row>
    <row r="10" spans="1:11" x14ac:dyDescent="0.25">
      <c r="A10" s="15">
        <v>4</v>
      </c>
      <c r="B10" s="16" t="s">
        <v>29</v>
      </c>
      <c r="C10" s="16" t="s">
        <v>30</v>
      </c>
      <c r="D10" s="15">
        <v>12</v>
      </c>
      <c r="E10" s="17">
        <v>45979</v>
      </c>
      <c r="F10" s="17">
        <f t="shared" si="0"/>
        <v>46344</v>
      </c>
      <c r="G10" s="15" t="str">
        <f t="shared" ca="1" si="1"/>
        <v>OK</v>
      </c>
      <c r="H10" s="16" t="s">
        <v>27</v>
      </c>
      <c r="I10" s="18">
        <v>760</v>
      </c>
      <c r="J10" s="18"/>
      <c r="K10" s="16"/>
    </row>
    <row r="11" spans="1:11" x14ac:dyDescent="0.25">
      <c r="A11" s="11">
        <v>5</v>
      </c>
      <c r="B11" s="12" t="s">
        <v>31</v>
      </c>
      <c r="C11" s="12" t="s">
        <v>32</v>
      </c>
      <c r="D11" s="11">
        <v>12</v>
      </c>
      <c r="E11" s="13">
        <v>45937</v>
      </c>
      <c r="F11" s="13">
        <f t="shared" si="0"/>
        <v>46302</v>
      </c>
      <c r="G11" s="11" t="str">
        <f t="shared" ca="1" si="1"/>
        <v>OK</v>
      </c>
      <c r="H11" s="12" t="s">
        <v>19</v>
      </c>
      <c r="I11" s="14">
        <v>610</v>
      </c>
      <c r="J11" s="14"/>
      <c r="K11" s="12"/>
    </row>
    <row r="12" spans="1:11" x14ac:dyDescent="0.25">
      <c r="A12" s="15">
        <v>6</v>
      </c>
      <c r="B12" s="16" t="s">
        <v>33</v>
      </c>
      <c r="C12" s="16" t="s">
        <v>34</v>
      </c>
      <c r="D12" s="15">
        <v>12</v>
      </c>
      <c r="E12" s="17">
        <v>46002</v>
      </c>
      <c r="F12" s="17">
        <f t="shared" si="0"/>
        <v>46367</v>
      </c>
      <c r="G12" s="15" t="str">
        <f t="shared" ca="1" si="1"/>
        <v>OK</v>
      </c>
      <c r="H12" s="16" t="s">
        <v>27</v>
      </c>
      <c r="I12" s="18">
        <v>420</v>
      </c>
      <c r="J12" s="18"/>
      <c r="K12" s="16" t="s">
        <v>35</v>
      </c>
    </row>
    <row r="13" spans="1:11" x14ac:dyDescent="0.25">
      <c r="A13" s="11">
        <v>7</v>
      </c>
      <c r="B13" s="12" t="s">
        <v>36</v>
      </c>
      <c r="C13" s="12" t="s">
        <v>34</v>
      </c>
      <c r="D13" s="11">
        <v>24</v>
      </c>
      <c r="E13" s="13">
        <v>45780</v>
      </c>
      <c r="F13" s="13">
        <f t="shared" si="0"/>
        <v>46510</v>
      </c>
      <c r="G13" s="11" t="str">
        <f t="shared" ca="1" si="1"/>
        <v>OK</v>
      </c>
      <c r="H13" s="12" t="s">
        <v>37</v>
      </c>
      <c r="I13" s="14">
        <v>360</v>
      </c>
      <c r="J13" s="14"/>
      <c r="K13" s="12" t="s">
        <v>38</v>
      </c>
    </row>
    <row r="14" spans="1:11" x14ac:dyDescent="0.25">
      <c r="A14" s="15">
        <v>8</v>
      </c>
      <c r="B14" s="16" t="s">
        <v>39</v>
      </c>
      <c r="C14" s="16" t="s">
        <v>40</v>
      </c>
      <c r="D14" s="15">
        <v>48</v>
      </c>
      <c r="E14" s="17">
        <v>44726</v>
      </c>
      <c r="F14" s="17">
        <f t="shared" si="0"/>
        <v>46187</v>
      </c>
      <c r="G14" s="15" t="str">
        <f t="shared" ca="1" si="1"/>
        <v>Bald fällig</v>
      </c>
      <c r="H14" s="16" t="s">
        <v>23</v>
      </c>
      <c r="I14" s="18">
        <v>2350</v>
      </c>
      <c r="J14" s="18"/>
      <c r="K14" s="16" t="s">
        <v>41</v>
      </c>
    </row>
    <row r="15" spans="1:11" x14ac:dyDescent="0.25">
      <c r="A15" s="11">
        <v>9</v>
      </c>
      <c r="B15" s="12" t="s">
        <v>42</v>
      </c>
      <c r="C15" s="12" t="s">
        <v>43</v>
      </c>
      <c r="D15" s="11">
        <v>6</v>
      </c>
      <c r="E15" s="13">
        <v>46071</v>
      </c>
      <c r="F15" s="13">
        <f t="shared" si="0"/>
        <v>46252</v>
      </c>
      <c r="G15" s="11" t="str">
        <f t="shared" ca="1" si="1"/>
        <v>OK</v>
      </c>
      <c r="H15" s="12" t="s">
        <v>19</v>
      </c>
      <c r="I15" s="14">
        <v>890</v>
      </c>
      <c r="J15" s="14">
        <v>875</v>
      </c>
      <c r="K15" s="12" t="s">
        <v>44</v>
      </c>
    </row>
    <row r="16" spans="1:11" x14ac:dyDescent="0.25">
      <c r="A16" s="15">
        <v>10</v>
      </c>
      <c r="B16" s="16" t="s">
        <v>45</v>
      </c>
      <c r="C16" s="16" t="s">
        <v>46</v>
      </c>
      <c r="D16" s="15">
        <v>12</v>
      </c>
      <c r="E16" s="17">
        <v>45909</v>
      </c>
      <c r="F16" s="17">
        <f t="shared" si="0"/>
        <v>46274</v>
      </c>
      <c r="G16" s="15" t="str">
        <f t="shared" ca="1" si="1"/>
        <v>OK</v>
      </c>
      <c r="H16" s="16" t="s">
        <v>37</v>
      </c>
      <c r="I16" s="18">
        <v>540</v>
      </c>
      <c r="J16" s="18"/>
      <c r="K16" s="16" t="s">
        <v>47</v>
      </c>
    </row>
    <row r="17" spans="1:11" x14ac:dyDescent="0.25">
      <c r="A17" s="11">
        <v>11</v>
      </c>
      <c r="B17" s="12" t="s">
        <v>48</v>
      </c>
      <c r="C17" s="12" t="s">
        <v>49</v>
      </c>
      <c r="D17" s="11">
        <v>12</v>
      </c>
      <c r="E17" s="13">
        <v>45958</v>
      </c>
      <c r="F17" s="13">
        <f t="shared" si="0"/>
        <v>46323</v>
      </c>
      <c r="G17" s="11" t="str">
        <f t="shared" ca="1" si="1"/>
        <v>OK</v>
      </c>
      <c r="H17" s="12" t="s">
        <v>37</v>
      </c>
      <c r="I17" s="14">
        <v>320</v>
      </c>
      <c r="J17" s="14"/>
      <c r="K17" s="12" t="s">
        <v>50</v>
      </c>
    </row>
    <row r="18" spans="1:11" x14ac:dyDescent="0.25">
      <c r="A18" s="15">
        <v>12</v>
      </c>
      <c r="B18" s="16" t="s">
        <v>51</v>
      </c>
      <c r="C18" s="16" t="s">
        <v>52</v>
      </c>
      <c r="D18" s="15">
        <v>6</v>
      </c>
      <c r="E18" s="17">
        <v>45966</v>
      </c>
      <c r="F18" s="17">
        <f t="shared" si="0"/>
        <v>46147</v>
      </c>
      <c r="G18" s="15" t="str">
        <f t="shared" ca="1" si="1"/>
        <v>Überfällig</v>
      </c>
      <c r="H18" s="16" t="s">
        <v>37</v>
      </c>
      <c r="I18" s="18">
        <v>180</v>
      </c>
      <c r="J18" s="18"/>
      <c r="K18" s="16"/>
    </row>
    <row r="19" spans="1:11" x14ac:dyDescent="0.25">
      <c r="A19" s="11">
        <v>13</v>
      </c>
      <c r="B19" s="12" t="s">
        <v>53</v>
      </c>
      <c r="C19" s="12" t="s">
        <v>54</v>
      </c>
      <c r="D19" s="11">
        <v>24</v>
      </c>
      <c r="E19" s="13">
        <v>45828</v>
      </c>
      <c r="F19" s="13">
        <f t="shared" si="0"/>
        <v>46558</v>
      </c>
      <c r="G19" s="11" t="str">
        <f t="shared" ca="1" si="1"/>
        <v>OK</v>
      </c>
      <c r="H19" s="12" t="s">
        <v>55</v>
      </c>
      <c r="I19" s="14">
        <v>150</v>
      </c>
      <c r="J19" s="14"/>
      <c r="K19" s="12" t="s">
        <v>56</v>
      </c>
    </row>
    <row r="20" spans="1:11" x14ac:dyDescent="0.25">
      <c r="A20" s="15">
        <v>14</v>
      </c>
      <c r="B20" s="16" t="s">
        <v>57</v>
      </c>
      <c r="C20" s="16" t="s">
        <v>58</v>
      </c>
      <c r="D20" s="15">
        <v>6</v>
      </c>
      <c r="E20" s="17">
        <v>46052</v>
      </c>
      <c r="F20" s="17">
        <f t="shared" si="0"/>
        <v>46233</v>
      </c>
      <c r="G20" s="15" t="str">
        <f t="shared" ca="1" si="1"/>
        <v>Im Blick</v>
      </c>
      <c r="H20" s="16" t="s">
        <v>37</v>
      </c>
      <c r="I20" s="18">
        <v>290</v>
      </c>
      <c r="J20" s="18">
        <v>290</v>
      </c>
      <c r="K20" s="16" t="s">
        <v>59</v>
      </c>
    </row>
    <row r="21" spans="1:11" x14ac:dyDescent="0.25">
      <c r="A21" s="11">
        <v>15</v>
      </c>
      <c r="B21" s="12" t="s">
        <v>60</v>
      </c>
      <c r="C21" s="12" t="s">
        <v>61</v>
      </c>
      <c r="D21" s="11">
        <v>6</v>
      </c>
      <c r="E21" s="13">
        <v>45995</v>
      </c>
      <c r="F21" s="13">
        <f t="shared" si="0"/>
        <v>46177</v>
      </c>
      <c r="G21" s="11" t="str">
        <f t="shared" ca="1" si="1"/>
        <v>Bald fällig</v>
      </c>
      <c r="H21" s="12" t="s">
        <v>37</v>
      </c>
      <c r="I21" s="14">
        <v>240</v>
      </c>
      <c r="J21" s="14"/>
      <c r="K21" s="12"/>
    </row>
    <row r="22" spans="1:11" x14ac:dyDescent="0.25">
      <c r="A22" s="15">
        <v>16</v>
      </c>
      <c r="B22" s="16" t="s">
        <v>62</v>
      </c>
      <c r="C22" s="16" t="s">
        <v>63</v>
      </c>
      <c r="D22" s="15">
        <v>12</v>
      </c>
      <c r="E22" s="17">
        <v>45891</v>
      </c>
      <c r="F22" s="17">
        <f t="shared" si="0"/>
        <v>46256</v>
      </c>
      <c r="G22" s="15" t="str">
        <f t="shared" ca="1" si="1"/>
        <v>OK</v>
      </c>
      <c r="H22" s="16" t="s">
        <v>55</v>
      </c>
      <c r="I22" s="18">
        <v>310</v>
      </c>
      <c r="J22" s="18"/>
      <c r="K22" s="16" t="s">
        <v>64</v>
      </c>
    </row>
    <row r="23" spans="1:11" x14ac:dyDescent="0.25">
      <c r="A23" s="11">
        <v>17</v>
      </c>
      <c r="B23" s="12" t="s">
        <v>65</v>
      </c>
      <c r="C23" s="12" t="s">
        <v>66</v>
      </c>
      <c r="D23" s="11">
        <v>12</v>
      </c>
      <c r="E23" s="13">
        <v>45849</v>
      </c>
      <c r="F23" s="13">
        <f t="shared" si="0"/>
        <v>46214</v>
      </c>
      <c r="G23" s="11" t="str">
        <f t="shared" ca="1" si="1"/>
        <v>Im Blick</v>
      </c>
      <c r="H23" s="12" t="s">
        <v>23</v>
      </c>
      <c r="I23" s="14">
        <v>480</v>
      </c>
      <c r="J23" s="14"/>
      <c r="K23" s="12" t="s">
        <v>67</v>
      </c>
    </row>
    <row r="24" spans="1:11" x14ac:dyDescent="0.25">
      <c r="A24" s="15">
        <v>18</v>
      </c>
      <c r="B24" s="16" t="s">
        <v>68</v>
      </c>
      <c r="C24" s="16" t="s">
        <v>54</v>
      </c>
      <c r="D24" s="15">
        <v>3</v>
      </c>
      <c r="E24" s="17">
        <v>46087</v>
      </c>
      <c r="F24" s="17">
        <f t="shared" si="0"/>
        <v>46179</v>
      </c>
      <c r="G24" s="15" t="str">
        <f t="shared" ca="1" si="1"/>
        <v>Bald fällig</v>
      </c>
      <c r="H24" s="16" t="s">
        <v>37</v>
      </c>
      <c r="I24" s="18">
        <v>210</v>
      </c>
      <c r="J24" s="18">
        <v>210</v>
      </c>
      <c r="K24" s="16" t="s">
        <v>69</v>
      </c>
    </row>
    <row r="25" spans="1:11" ht="21.75" customHeight="1" x14ac:dyDescent="0.25">
      <c r="A25" s="3" t="s">
        <v>70</v>
      </c>
      <c r="B25" s="3"/>
      <c r="C25" s="3"/>
      <c r="D25" s="3"/>
      <c r="E25" s="3"/>
      <c r="F25" s="3"/>
      <c r="G25" s="3"/>
      <c r="H25" s="3"/>
      <c r="I25" s="19">
        <f>SUM(I7:I24)</f>
        <v>11060</v>
      </c>
      <c r="J25" s="19">
        <f>SUM(J7:J24)</f>
        <v>4270.5</v>
      </c>
      <c r="K25" s="20"/>
    </row>
    <row r="27" spans="1:11" ht="42" customHeight="1" x14ac:dyDescent="0.25">
      <c r="A27" s="2" t="s">
        <v>71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25">
      <c r="A28" s="1" t="s">
        <v>72</v>
      </c>
      <c r="B28" s="1"/>
      <c r="C28" s="1"/>
      <c r="D28" s="1"/>
      <c r="E28" s="1"/>
      <c r="F28" s="1"/>
      <c r="G28" s="1"/>
      <c r="H28" s="1"/>
      <c r="I28" s="1"/>
      <c r="J28" s="1"/>
      <c r="K28" s="1"/>
    </row>
  </sheetData>
  <autoFilter ref="A6:K24" xr:uid="{00000000-0009-0000-0000-000000000000}"/>
  <mergeCells count="6">
    <mergeCell ref="A28:K28"/>
    <mergeCell ref="A1:K1"/>
    <mergeCell ref="A2:K2"/>
    <mergeCell ref="J4:K4"/>
    <mergeCell ref="A25:H25"/>
    <mergeCell ref="A27:K27"/>
  </mergeCells>
  <conditionalFormatting sqref="F7:F54">
    <cfRule type="expression" dxfId="4" priority="6">
      <formula>AND(F7&lt;&gt;"",F7&lt;TODAY())</formula>
    </cfRule>
  </conditionalFormatting>
  <conditionalFormatting sqref="G7:G54">
    <cfRule type="cellIs" dxfId="3" priority="2" operator="equal">
      <formula>"Überfällig"</formula>
    </cfRule>
    <cfRule type="cellIs" dxfId="2" priority="3" operator="equal">
      <formula>"Bald fällig"</formula>
    </cfRule>
    <cfRule type="cellIs" dxfId="1" priority="4" operator="equal">
      <formula>"Im Blick"</formula>
    </cfRule>
    <cfRule type="cellIs" dxfId="0" priority="5" operator="equal">
      <formula>"OK"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Wartungsplan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2026-06-02T04:46:15Z</dcterms:created>
  <dcterms:modified xsi:type="dcterms:W3CDTF">2026-06-02T05:49:48Z</dcterms:modified>
  <dc:language>en-US</dc:language>
</cp:coreProperties>
</file>