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lastenheft\"/>
    </mc:Choice>
  </mc:AlternateContent>
  <xr:revisionPtr revIDLastSave="0" documentId="13_ncr:1_{66381B28-304B-407E-8236-CE1D9E45AA4E}" xr6:coauthVersionLast="47" xr6:coauthVersionMax="47" xr10:uidLastSave="{00000000-0000-0000-0000-000000000000}"/>
  <bookViews>
    <workbookView xWindow="-120" yWindow="-120" windowWidth="29040" windowHeight="15720" tabRatio="500" xr2:uid="{00000000-000D-0000-FFFF-FFFF00000000}"/>
  </bookViews>
  <sheets>
    <sheet name="01_Deckblatt" sheetId="1" r:id="rId1"/>
    <sheet name="02_Projektrahmen" sheetId="2" r:id="rId2"/>
    <sheet name="03_Stakeholder" sheetId="3" r:id="rId3"/>
    <sheet name="04_Anforderungen" sheetId="4" r:id="rId4"/>
    <sheet name="05_Rahmenbedingungen" sheetId="5" r:id="rId5"/>
    <sheet name="06_Abnahme" sheetId="6" r:id="rId6"/>
    <sheet name="07_Historie" sheetId="7" r:id="rId7"/>
    <sheet name="08_Glossar" sheetId="8" r:id="rId8"/>
  </sheets>
  <definedNames>
    <definedName name="_xlnm._FilterDatabase" localSheetId="3" hidden="1">'04_Anforderungen'!$A$8:$K$58</definedName>
    <definedName name="_xlnm._FilterDatabase" localSheetId="4" hidden="1">'05_Rahmenbedingungen'!$A$5:$G$27</definedName>
    <definedName name="_xlnm.Print_Titles" localSheetId="0">'01_Deckblatt'!$1:$2</definedName>
    <definedName name="_xlnm.Print_Titles" localSheetId="1">'02_Projektrahmen'!$1:$2</definedName>
    <definedName name="_xlnm.Print_Titles" localSheetId="2">'03_Stakeholder'!$1:$5</definedName>
    <definedName name="_xlnm.Print_Titles" localSheetId="3">'04_Anforderungen'!$1:$8</definedName>
    <definedName name="_xlnm.Print_Titles" localSheetId="4">'05_Rahmenbedingungen'!$1:$5</definedName>
    <definedName name="_xlnm.Print_Titles" localSheetId="5">'06_Abnahme'!$1:$2</definedName>
    <definedName name="_xlnm.Print_Titles" localSheetId="6">'07_Historie'!$1:$5</definedName>
    <definedName name="_xlnm.Print_Titles" localSheetId="7">'08_Glossar'!$1:$5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47" i="6" l="1"/>
  <c r="C46" i="6"/>
  <c r="C45" i="6"/>
  <c r="C44" i="6"/>
  <c r="C33" i="5"/>
  <c r="C32" i="5"/>
  <c r="C31" i="5"/>
  <c r="C30" i="5"/>
  <c r="J6" i="4"/>
  <c r="I6" i="4"/>
  <c r="H6" i="4"/>
  <c r="G6" i="4"/>
  <c r="F6" i="4"/>
  <c r="E6" i="4"/>
  <c r="D6" i="4"/>
  <c r="C6" i="4"/>
  <c r="B6" i="4"/>
  <c r="A6" i="4"/>
  <c r="C29" i="3"/>
  <c r="C28" i="3"/>
  <c r="C27" i="3"/>
  <c r="C26" i="3"/>
  <c r="C44" i="2"/>
  <c r="C33" i="1"/>
  <c r="C32" i="1"/>
  <c r="C31" i="1"/>
  <c r="G17" i="1"/>
  <c r="G16" i="1"/>
  <c r="G15" i="1"/>
  <c r="G14" i="1"/>
  <c r="G13" i="1"/>
  <c r="G12" i="1"/>
  <c r="G11" i="1"/>
  <c r="G10" i="1"/>
  <c r="G9" i="1"/>
  <c r="G8" i="1"/>
  <c r="G7" i="1"/>
  <c r="G6" i="1"/>
</calcChain>
</file>

<file path=xl/sharedStrings.xml><?xml version="1.0" encoding="utf-8"?>
<sst xmlns="http://schemas.openxmlformats.org/spreadsheetml/2006/main" count="875" uniqueCount="575">
  <si>
    <t xml:space="preserve">  LASTENHEFT</t>
  </si>
  <si>
    <t xml:space="preserve">  Anforderungsspezifikation – Strukturierte Projektdokumentation nach DIN 69901</t>
  </si>
  <si>
    <t>Projektmetadaten</t>
  </si>
  <si>
    <t>Projektbezeichnung</t>
  </si>
  <si>
    <t>Einführung einer digitalen Geschäftsplattform</t>
  </si>
  <si>
    <t>Status-Dashboard (live)</t>
  </si>
  <si>
    <t>Projektnummer</t>
  </si>
  <si>
    <t>LH-2026-0042</t>
  </si>
  <si>
    <t>Anforderungen gesamt</t>
  </si>
  <si>
    <t>Auftraggeber</t>
  </si>
  <si>
    <t>Musterhausen Industries GmbH</t>
  </si>
  <si>
    <t>Davon Must have</t>
  </si>
  <si>
    <t>Auftragnehmer</t>
  </si>
  <si>
    <t>(noch nicht festgelegt – Ausschreibungsphase)</t>
  </si>
  <si>
    <t>Davon Should have</t>
  </si>
  <si>
    <t>Projektleiter (AG)</t>
  </si>
  <si>
    <t>Dr. Anna Brehmer</t>
  </si>
  <si>
    <t>Davon Could have</t>
  </si>
  <si>
    <t>Projektleiter (AN)</t>
  </si>
  <si>
    <t>tbd.</t>
  </si>
  <si>
    <t>Offen</t>
  </si>
  <si>
    <t>Fachlicher Ansprechpartner</t>
  </si>
  <si>
    <t>Markus Lindner, Leitung Operations</t>
  </si>
  <si>
    <t>In Bearbeitung</t>
  </si>
  <si>
    <t>Erstellungsdatum</t>
  </si>
  <si>
    <t>15.01.2026</t>
  </si>
  <si>
    <t>Umgesetzt</t>
  </si>
  <si>
    <t>Geplanter Projektstart</t>
  </si>
  <si>
    <t>01.04.2026</t>
  </si>
  <si>
    <t>Umsetzungsgrad</t>
  </si>
  <si>
    <t>Geplanter Go-Live</t>
  </si>
  <si>
    <t>30.11.2026</t>
  </si>
  <si>
    <t>Offene Must-have</t>
  </si>
  <si>
    <t>Gesamtbudget (EUR)</t>
  </si>
  <si>
    <t>Stakeholder erfasst</t>
  </si>
  <si>
    <t>Vertraulichkeitsstufe</t>
  </si>
  <si>
    <t>Intern – Nur für Projektbeteiligte</t>
  </si>
  <si>
    <t>Rahmenbedingungen erfasst</t>
  </si>
  <si>
    <t>Abnahmekriterien</t>
  </si>
  <si>
    <t>Versionsverwaltung – Übersicht</t>
  </si>
  <si>
    <t>#</t>
  </si>
  <si>
    <t>Version</t>
  </si>
  <si>
    <t>Datum</t>
  </si>
  <si>
    <t>Autor</t>
  </si>
  <si>
    <t>Status</t>
  </si>
  <si>
    <t>Änderungsbeschreibung</t>
  </si>
  <si>
    <t>Freigabe durch</t>
  </si>
  <si>
    <t>0.1</t>
  </si>
  <si>
    <t>A. Brehmer</t>
  </si>
  <si>
    <t>Entwurf</t>
  </si>
  <si>
    <t>Ersterstellung des Lastenhefts; Grundgerüst und Zielbeschreibung.</t>
  </si>
  <si>
    <t>–</t>
  </si>
  <si>
    <t>0.2</t>
  </si>
  <si>
    <t>29.01.2026</t>
  </si>
  <si>
    <t>M. Lindner</t>
  </si>
  <si>
    <t>Review</t>
  </si>
  <si>
    <t>Stakeholder-Register vervollständigt; Anforderungen FA-001 bis FA-008 ergänzt.</t>
  </si>
  <si>
    <t>0.3</t>
  </si>
  <si>
    <t>12.02.2026</t>
  </si>
  <si>
    <t>Nicht-funktionale Anforderungen und Rahmenbedingungen ergänzt.</t>
  </si>
  <si>
    <t>1.0</t>
  </si>
  <si>
    <t>26.02.2026</t>
  </si>
  <si>
    <t>Freigegeben</t>
  </si>
  <si>
    <t>Erste freigegebene Version für die Ausschreibung.</t>
  </si>
  <si>
    <t>Geschäftsleitung</t>
  </si>
  <si>
    <t>Freigabe der aktuellen Version</t>
  </si>
  <si>
    <t>Aktuelle Version (verbindlich)</t>
  </si>
  <si>
    <t>Freigabedatum</t>
  </si>
  <si>
    <t>Freigegeben durch</t>
  </si>
  <si>
    <t>Geltungsbereich</t>
  </si>
  <si>
    <t>Alle internen und externen Projektbeteiligten</t>
  </si>
  <si>
    <t>Dieses Dokument ist Bestandteil der Vertragsunterlagen. Änderungen ausschließlich über die Versionsverwaltung.</t>
  </si>
  <si>
    <t xml:space="preserve">  02 — PROJEKTRAHMEN</t>
  </si>
  <si>
    <t xml:space="preserve">  Ziel, Ist-/Soll-Zustand, Scope, Erfolgskriterien</t>
  </si>
  <si>
    <t>Projektziel (SMART formuliert)</t>
  </si>
  <si>
    <t>Bis zum 30.11.2026 soll eine zentrale digitale Geschäftsplattform eingeführt werden, die die aktuell auf mehrere Insellösungen verteilten Kernprozesse (Auftragserfassung, Stammdatenpflege, Berichtswesen) in einer einheitlichen Anwendung zusammenführt. Die durchschnittliche Bearbeitungszeit eines Auftrags soll von 4,5 Stunden auf unter 2 Stunden reduziert und die Datenqualität (Pflichtfeldquote) auf ≥ 98 % gesteigert werden.</t>
  </si>
  <si>
    <t>Ist-Zustand (aktuelle Situation)</t>
  </si>
  <si>
    <t>Drei Fachbereiche arbeiten heute mit eigenen Anwendungen und Tabellenkalkulationen. Datenübergaben erfolgen manuell per E-Mail, Doppelerfassungen sind die Regel. Auswertungen werden monatlich konsolidiert; eine tagesaktuelle Sicht ist nicht möglich.</t>
  </si>
  <si>
    <t>Soll-Zustand (angestrebtes Ergebnis)</t>
  </si>
  <si>
    <t>Eine browserbasierte Plattform mit zentralem Datenbestand, rollenbasiertem Zugriff und vollständig automatisierten Übergaben zwischen den Fachbereichen. Berichte werden in Echtzeit erzeugt; Schnittstellen zu bestehenden ERP- und Buchhaltungssystemen sind standardisiert und dokumentiert.</t>
  </si>
  <si>
    <t>Projektabgrenzung (Scope)</t>
  </si>
  <si>
    <t>In Scope</t>
  </si>
  <si>
    <t>Out of Scope</t>
  </si>
  <si>
    <t>Konzeption, Entwicklung und Bereitstellung der Kernanwendung</t>
  </si>
  <si>
    <t>Anschaffung neuer Server- oder Netzwerk-Hardware</t>
  </si>
  <si>
    <t>Migration der Bestandsdaten aus den drei Altsystemen</t>
  </si>
  <si>
    <t>Anpassung des bestehenden ERP-Kerns</t>
  </si>
  <si>
    <t>Schulung von bis zu 80 Endanwendern</t>
  </si>
  <si>
    <t>Mobile native Apps (iOS/Android) – Folgeprojekt 2027</t>
  </si>
  <si>
    <t>Schnittstellen zum bestehenden ERP-System (REST)</t>
  </si>
  <si>
    <t>Mehrsprachigkeit über Deutsch hinaus (Folgeprojekt)</t>
  </si>
  <si>
    <t>Betriebsdokumentation und Handbücher (deutsch)</t>
  </si>
  <si>
    <t>Migration historischer Belege älter als 5 Jahre</t>
  </si>
  <si>
    <t>Erfolgskriterien &amp; Kennzahlen (KPI)</t>
  </si>
  <si>
    <t>Kennzahl</t>
  </si>
  <si>
    <t>Ausgangswert</t>
  </si>
  <si>
    <t>Zielwert</t>
  </si>
  <si>
    <t>Messmethode</t>
  </si>
  <si>
    <t>Verantwortlich</t>
  </si>
  <si>
    <t>Bearbeitungszeit pro Auftrag (Std.)</t>
  </si>
  <si>
    <t>4,5</t>
  </si>
  <si>
    <t>≤ 2,0</t>
  </si>
  <si>
    <t>Auswertung Auftragslog Q1/2027</t>
  </si>
  <si>
    <t>Leitung Operations</t>
  </si>
  <si>
    <t>Datenqualität – Pflichtfeldquote (%)</t>
  </si>
  <si>
    <t>82 %</t>
  </si>
  <si>
    <t>≥ 98 %</t>
  </si>
  <si>
    <t>Monatliche Datenprüfung</t>
  </si>
  <si>
    <t>Datenverantwortliche</t>
  </si>
  <si>
    <t>Anzahl manuelle Übergaben pro Woche</t>
  </si>
  <si>
    <t>60</t>
  </si>
  <si>
    <t>≤ 5</t>
  </si>
  <si>
    <t>Prozess-Tracking</t>
  </si>
  <si>
    <t>Prozessmanagement</t>
  </si>
  <si>
    <t>Verfügbarkeit Plattform (Betriebszeit)</t>
  </si>
  <si>
    <t>n. v.</t>
  </si>
  <si>
    <t>≥ 99,5 %</t>
  </si>
  <si>
    <t>Monitoring-Auswertung</t>
  </si>
  <si>
    <t>IT-Betrieb</t>
  </si>
  <si>
    <t>Schulungszufriedenheit (1–5)</t>
  </si>
  <si>
    <t>≥ 4,2</t>
  </si>
  <si>
    <t>Anonyme Befragung nach Go-Live</t>
  </si>
  <si>
    <t>HR / Projektleitung</t>
  </si>
  <si>
    <t>SMART-Selbstprüfung des Projektziels</t>
  </si>
  <si>
    <t>Kriterium</t>
  </si>
  <si>
    <t>Prüffrage</t>
  </si>
  <si>
    <t>Erfüllt? (Ja/Nein)</t>
  </si>
  <si>
    <t>Anmerkung</t>
  </si>
  <si>
    <t>S — Spezifisch</t>
  </si>
  <si>
    <t>Ist das Ziel klar und eindeutig beschrieben?</t>
  </si>
  <si>
    <t>Ja</t>
  </si>
  <si>
    <t>Konkrete Plattform und Prozesse benannt.</t>
  </si>
  <si>
    <t>M — Messbar</t>
  </si>
  <si>
    <t>Gibt es quantifizierbare Erfolgskriterien?</t>
  </si>
  <si>
    <t>Bearbeitungszeit und Pflichtfeldquote messbar.</t>
  </si>
  <si>
    <t>A — Akzeptiert</t>
  </si>
  <si>
    <t>Sind die Stakeholder mit dem Ziel einverstanden?</t>
  </si>
  <si>
    <t>Teilw.</t>
  </si>
  <si>
    <t>Freigabe Fachbereich Vertrieb noch offen.</t>
  </si>
  <si>
    <t>R — Realistisch</t>
  </si>
  <si>
    <t>Ist das Ziel mit verfügbaren Ressourcen erreichbar?</t>
  </si>
  <si>
    <t>Budget und Personal eingeplant.</t>
  </si>
  <si>
    <t>T — Terminiert</t>
  </si>
  <si>
    <t>Gibt es ein klares Enddatum / Meilensteine?</t>
  </si>
  <si>
    <t>Go-Live 30.11.2026 verbindlich.</t>
  </si>
  <si>
    <t>SMART-Erfüllungsgrad</t>
  </si>
  <si>
    <t xml:space="preserve">  03 — STAKEHOLDER &amp; NUTZERGRUPPEN</t>
  </si>
  <si>
    <t xml:space="preserve">  Interessengruppen, Rollen und Einfluss-/Interesse-Matrix</t>
  </si>
  <si>
    <t>Stakeholder-Register</t>
  </si>
  <si>
    <t>Name / Gruppe</t>
  </si>
  <si>
    <t>Rolle / Funktion</t>
  </si>
  <si>
    <t>Interesse am Projekt</t>
  </si>
  <si>
    <t>Einfluss</t>
  </si>
  <si>
    <t>Interesse</t>
  </si>
  <si>
    <t>Erwartungen / Anforderungen</t>
  </si>
  <si>
    <t>Ansprechpartner</t>
  </si>
  <si>
    <t>Kontakt</t>
  </si>
  <si>
    <t>Termin- und Budgettreue</t>
  </si>
  <si>
    <t>Hoch</t>
  </si>
  <si>
    <t>Verbindliche Meilensteine, monatliches Reporting</t>
  </si>
  <si>
    <t>Dr. A. Brehmer</t>
  </si>
  <si>
    <t>a.brehmer@beispiel-firma.de</t>
  </si>
  <si>
    <t>Hauptnutzer</t>
  </si>
  <si>
    <t>Reibungslose Prozessabwicklung</t>
  </si>
  <si>
    <t>Intuitive Bedienung, kurze Reaktionszeiten</t>
  </si>
  <si>
    <t>m.lindner@beispiel-firma.de</t>
  </si>
  <si>
    <t>Vertrieb</t>
  </si>
  <si>
    <t>Schnelle Auftragserfassung</t>
  </si>
  <si>
    <t>Mittel</t>
  </si>
  <si>
    <t>Mobile Nutzbarkeit, einfache Stammdatensuche</t>
  </si>
  <si>
    <t>S. Cordes</t>
  </si>
  <si>
    <t>s.cordes@beispiel-firma.de</t>
  </si>
  <si>
    <t>Buchhaltung</t>
  </si>
  <si>
    <t>Schnittstellen-Nutzer</t>
  </si>
  <si>
    <t>Saubere Belegübergabe an Finanzsystem</t>
  </si>
  <si>
    <t>GoBD-Konformität, prüfbare Belegkette</t>
  </si>
  <si>
    <t>P. Werthmann</t>
  </si>
  <si>
    <t>p.werthmann@beispiel-firma.de</t>
  </si>
  <si>
    <t>IT-Abteilung</t>
  </si>
  <si>
    <t>Systembetrieb</t>
  </si>
  <si>
    <t>Stabiler, wartbarer Betrieb</t>
  </si>
  <si>
    <t>Standard-Architektur, dokumentierte Schnittstellen</t>
  </si>
  <si>
    <t>T. Albers</t>
  </si>
  <si>
    <t>t.albers@beispiel-firma.de</t>
  </si>
  <si>
    <t>Datenschutzbeauftragte</t>
  </si>
  <si>
    <t>Mitwirkung</t>
  </si>
  <si>
    <t>DSGVO-Konformität</t>
  </si>
  <si>
    <t>DSFA, Verzeichnis der Verarbeitungstätigkeiten</t>
  </si>
  <si>
    <t>Dr. J. Roth</t>
  </si>
  <si>
    <t>j.roth@beispiel-firma.de</t>
  </si>
  <si>
    <t>Betriebsrat</t>
  </si>
  <si>
    <t>Mitbestimmung</t>
  </si>
  <si>
    <t>Wahrung von Mitarbeiterinteressen</t>
  </si>
  <si>
    <t>Frühe Einbindung, transparente Schulungsplanung</t>
  </si>
  <si>
    <t>K. Hoffmeister</t>
  </si>
  <si>
    <t>br@beispiel-firma.de</t>
  </si>
  <si>
    <t>Endanwender (gesamt)</t>
  </si>
  <si>
    <t>Tagesgeschäft-Nutzer</t>
  </si>
  <si>
    <t>Effiziente tägliche Arbeit</t>
  </si>
  <si>
    <t>Niedrig</t>
  </si>
  <si>
    <t>Klare Oberfläche, gute Hilfetexte, Schulung</t>
  </si>
  <si>
    <t>Vertretung BR</t>
  </si>
  <si>
    <t>—</t>
  </si>
  <si>
    <t>Externe Lieferanten</t>
  </si>
  <si>
    <t>Datenlieferant</t>
  </si>
  <si>
    <t>Standardisierter Datenaustausch</t>
  </si>
  <si>
    <t>Stabile API, klare Spezifikation</t>
  </si>
  <si>
    <t>div.</t>
  </si>
  <si>
    <t>Steuerberatung</t>
  </si>
  <si>
    <t>Externer Konsultant</t>
  </si>
  <si>
    <t>Korrekte steuerliche Abbildung</t>
  </si>
  <si>
    <t>Prüfbare Belegabläufe</t>
  </si>
  <si>
    <t>Kanzlei Voss</t>
  </si>
  <si>
    <t>kanzlei@voss-stb.de</t>
  </si>
  <si>
    <t>Auswertung Stakeholder-Register</t>
  </si>
  <si>
    <t>Stakeholder gesamt</t>
  </si>
  <si>
    <t>Mit hohem Einfluss</t>
  </si>
  <si>
    <t>Mit hohem Interesse</t>
  </si>
  <si>
    <t>Hoch/Hoch (Schlüssel-Stakeholder)</t>
  </si>
  <si>
    <t xml:space="preserve">  04 — ANFORDERUNGSKATALOG</t>
  </si>
  <si>
    <t xml:space="preserve">  Funktionale und nicht-funktionale Anforderungen mit MoSCoW-Priorisierung</t>
  </si>
  <si>
    <t>Kurzauswertung</t>
  </si>
  <si>
    <t>Anforderungen</t>
  </si>
  <si>
    <t>Must have</t>
  </si>
  <si>
    <t>Should have</t>
  </si>
  <si>
    <t>Could have</t>
  </si>
  <si>
    <t>Won't have</t>
  </si>
  <si>
    <t>Verworfen</t>
  </si>
  <si>
    <t>Umsetzungs-quote</t>
  </si>
  <si>
    <t>ID</t>
  </si>
  <si>
    <t>Typ</t>
  </si>
  <si>
    <t>Kategorie</t>
  </si>
  <si>
    <t>Beschreibung der Anforderung</t>
  </si>
  <si>
    <t>Quelle (Stakeholder)</t>
  </si>
  <si>
    <t>Priorität (MoSCoW)</t>
  </si>
  <si>
    <t>Fälligkeit</t>
  </si>
  <si>
    <t>Abnahmekriterium / Testfall</t>
  </si>
  <si>
    <t>Bemerkung</t>
  </si>
  <si>
    <t>FA-001</t>
  </si>
  <si>
    <t>Funktional</t>
  </si>
  <si>
    <t>Zugriff &amp; Rollen</t>
  </si>
  <si>
    <t>Die Plattform MUSS rollenbasierte Zugriffsrechte mit mindestens drei Standardrollen (Administrator, Bearbeiter, Leser) bereitstellen.</t>
  </si>
  <si>
    <t>IT-Leitung</t>
  </si>
  <si>
    <t>30.06.2026</t>
  </si>
  <si>
    <t>Login mit allen drei Rollen funktioniert fehlerfrei; Zugriffsmatrix entspricht Spezifikation.</t>
  </si>
  <si>
    <t>FA-002</t>
  </si>
  <si>
    <t>Stammdaten</t>
  </si>
  <si>
    <t>Die Plattform MUSS die zentrale Pflege von Kunden-, Lieferanten- und Artikelstammdaten ermöglichen.</t>
  </si>
  <si>
    <t>Operations</t>
  </si>
  <si>
    <t>Fachbereich</t>
  </si>
  <si>
    <t>31.07.2026</t>
  </si>
  <si>
    <t>Anlage, Änderung und Deaktivierung jeder Stammdatenart erfolgreich getestet.</t>
  </si>
  <si>
    <t>FA-003</t>
  </si>
  <si>
    <t>Auftragserfassung</t>
  </si>
  <si>
    <t>Die Plattform MUSS eine Auftragserfassung mit Pflichtfeldprüfung und automatischer Belegnummernvergabe bieten.</t>
  </si>
  <si>
    <t>50 Testaufträge werden ohne Datenfehler erfasst.</t>
  </si>
  <si>
    <t>FA-004</t>
  </si>
  <si>
    <t>Berichtswesen</t>
  </si>
  <si>
    <t>Die Plattform SOLL ein Standard-Dashboard mit den wichtigsten Tageskennzahlen bereitstellen.</t>
  </si>
  <si>
    <t>Projektleitung</t>
  </si>
  <si>
    <t>30.09.2026</t>
  </si>
  <si>
    <t>Dashboard zeigt mindestens 6 KPIs in Echtzeit (&lt; 5 s Ladezeit).</t>
  </si>
  <si>
    <t>FA-005</t>
  </si>
  <si>
    <t>Suchfunktion</t>
  </si>
  <si>
    <t>Die Plattform SOLL eine globale Volltextsuche über alle Stammdaten und Belege anbieten.</t>
  </si>
  <si>
    <t>31.08.2026</t>
  </si>
  <si>
    <t>Suchergebnisse in &lt; 2 Sekunden bei 100.000 Datensätzen.</t>
  </si>
  <si>
    <t>FA-006</t>
  </si>
  <si>
    <t>Export</t>
  </si>
  <si>
    <t>Die Plattform KANN Auswertungen als PDF und Excel exportieren.</t>
  </si>
  <si>
    <t>31.10.2026</t>
  </si>
  <si>
    <t>Exportierte Dateien enthalten identische Daten wie Bildschirmanzeige.</t>
  </si>
  <si>
    <t>FA-007</t>
  </si>
  <si>
    <t>Workflow</t>
  </si>
  <si>
    <t>Die Plattform MUSS einen mehrstufigen Freigabe-Workflow mit konfigurierbaren Genehmigungsstufen unterstützen.</t>
  </si>
  <si>
    <t>Zwei- und dreistufige Freigaben durchlaufen; abgelehnte Vorgänge gehen an den Initiator zurück.</t>
  </si>
  <si>
    <t>FA-008</t>
  </si>
  <si>
    <t>Schnittstellen</t>
  </si>
  <si>
    <t>Die Plattform MUSS eine REST-Schnittstelle zum bestehenden ERP-System bereitstellen (bidirektionale Synchronisation).</t>
  </si>
  <si>
    <t>Stammdatenabgleich nächtlich erfolgreich; Fehler werden protokolliert und gemeldet.</t>
  </si>
  <si>
    <t>FA-009</t>
  </si>
  <si>
    <t>Benachrichtigungen</t>
  </si>
  <si>
    <t>Die Plattform SOLL automatische E-Mail-Benachrichtigungen bei zugewiesenen Aufgaben versenden.</t>
  </si>
  <si>
    <t>Empfänger erhalten Benachrichtigung innerhalb von 5 Minuten nach Auslösen.</t>
  </si>
  <si>
    <t>FA-010</t>
  </si>
  <si>
    <t>Mehrsprachigkeit</t>
  </si>
  <si>
    <t>Die Plattform KANN eine englische Oberflächensprache zusätzlich zu Deutsch unterstützen.</t>
  </si>
  <si>
    <t>Aus Scope ausgeschlossen, ggf. Folgeprojekt 2027.</t>
  </si>
  <si>
    <t>NFA-001</t>
  </si>
  <si>
    <t>Nicht-funktional</t>
  </si>
  <si>
    <t>Performance</t>
  </si>
  <si>
    <t>Das System MUSS 95 % aller Anfragen in unter 2 Sekunden beantworten (bei 50 gleichzeitigen Nutzern).</t>
  </si>
  <si>
    <t>Lasttest mit 50 parallelen Nutzern; p95-Antwortzeit &lt; 2 000 ms.</t>
  </si>
  <si>
    <t>NFA-002</t>
  </si>
  <si>
    <t>Verfügbarkeit</t>
  </si>
  <si>
    <t>Das System MUSS während der Betriebszeiten (Mo–Fr 06:00–22:00 Uhr) eine Verfügbarkeit von ≥ 99,5 % aufweisen.</t>
  </si>
  <si>
    <t>Monitoring-Auswertung über 3 Monate ergibt ≥ 99,5 %.</t>
  </si>
  <si>
    <t>NFA-003</t>
  </si>
  <si>
    <t>Datenschutz</t>
  </si>
  <si>
    <t>Das System MUSS die Anforderungen der DSGVO (Art. 5, 25, 32) vollständig erfüllen.</t>
  </si>
  <si>
    <t>Datenschutzb.</t>
  </si>
  <si>
    <t>Datenschutz-Folgenabschätzung (DSFA) liegt vor und ist freigegeben.</t>
  </si>
  <si>
    <t>NFA-004</t>
  </si>
  <si>
    <t>Sicherheit</t>
  </si>
  <si>
    <t>Die Plattform MUSS Authentifizierung über SSO (SAML 2.0 oder OIDC) unterstützen.</t>
  </si>
  <si>
    <t>Anmeldung über bestehenden Identity-Provider erfolgreich getestet.</t>
  </si>
  <si>
    <t>NFA-005</t>
  </si>
  <si>
    <t>Skalierbarkeit</t>
  </si>
  <si>
    <t>Die Plattform SOLL ohne Architekturwechsel auf das Doppelte der Initialnutzerzahl skalierbar sein.</t>
  </si>
  <si>
    <t>Architekturnachweis und Kapazitätsplan durch Auftragnehmer liegen vor.</t>
  </si>
  <si>
    <t>NFA-006</t>
  </si>
  <si>
    <t>Benutzerfreundlichkeit</t>
  </si>
  <si>
    <t>Die durchschnittliche Schulungszeit pro Endanwender SOLL unter 4 Stunden liegen.</t>
  </si>
  <si>
    <t>HR / Projektltg.</t>
  </si>
  <si>
    <t>Pilotschulung mit 5 Teilnehmern; durchschnittliche Lernzeit &lt; 4 h.</t>
  </si>
  <si>
    <t>NFA-007</t>
  </si>
  <si>
    <t>Wartbarkeit</t>
  </si>
  <si>
    <t>Der gelieferte Quellcode MUSS dokumentiert und in einem Versionsverwaltungssystem (Git) bereitgestellt werden.</t>
  </si>
  <si>
    <t>Vollständiges Repository mit Commit-Historie und README übergeben.</t>
  </si>
  <si>
    <t>NFA-008</t>
  </si>
  <si>
    <t>Barrierefreiheit</t>
  </si>
  <si>
    <t>Die Plattform SOLL die wesentlichen Anforderungen der BITV 2.0 / WCAG 2.1 (Stufe AA) erfüllen.</t>
  </si>
  <si>
    <t>Datenschutz / HR</t>
  </si>
  <si>
    <t>Stichprobenprüfung anhand WCAG-AA-Checkliste durch externen Prüfer.</t>
  </si>
  <si>
    <t>NFA-009</t>
  </si>
  <si>
    <t>Archivierung</t>
  </si>
  <si>
    <t>Belege MÜSSEN GoBD-konform für mindestens 10 Jahre revisionssicher archiviert werden.</t>
  </si>
  <si>
    <t>Stichprobenartiger Wiederzugriff auf archivierte Belege erfolgreich.</t>
  </si>
  <si>
    <t>NFA-010</t>
  </si>
  <si>
    <t>Browserkompatibilität</t>
  </si>
  <si>
    <t>Die Plattform MUSS in den aktuellen Versionen von Chrome, Edge und Firefox uneingeschränkt funktionieren.</t>
  </si>
  <si>
    <t>Funktionaler Test in allen drei Browsern; keine kritischen Abweichungen.</t>
  </si>
  <si>
    <t xml:space="preserve">  05 — RAHMENBEDINGUNGEN &amp; RESTRIKTIONEN</t>
  </si>
  <si>
    <t xml:space="preserve">  Budget, Zeit, Technik, Recht und Organisation</t>
  </si>
  <si>
    <t>Übersicht Rahmenbedingungen</t>
  </si>
  <si>
    <t>Beschreibung</t>
  </si>
  <si>
    <t>Verbindlichkeit</t>
  </si>
  <si>
    <t>Quelle / Norm</t>
  </si>
  <si>
    <t>B-001</t>
  </si>
  <si>
    <t>Budget</t>
  </si>
  <si>
    <t>Gesamtbudget inkl. Implementierung, Schulung und Risikopuffer (10 %) darf 320.000 € nicht überschreiten.</t>
  </si>
  <si>
    <t>Zwingend</t>
  </si>
  <si>
    <t>B-002</t>
  </si>
  <si>
    <t>Zahlungsmeilensteine werden vertraglich festgelegt (z. B. 30 / 30 / 30 / 10).</t>
  </si>
  <si>
    <t>Vertrag</t>
  </si>
  <si>
    <t>Einkauf</t>
  </si>
  <si>
    <t>Z-001</t>
  </si>
  <si>
    <t>Zeit</t>
  </si>
  <si>
    <t>Projektstart 01.04.2026; verbindlicher Go-Live spätestens 30.11.2026.</t>
  </si>
  <si>
    <t>Z-002</t>
  </si>
  <si>
    <t>Verzögerungen von mehr als 2 Wochen sind unverzüglich eskalationspflichtig.</t>
  </si>
  <si>
    <t>Projekthandbuch</t>
  </si>
  <si>
    <t>T-001</t>
  </si>
  <si>
    <t>Technik</t>
  </si>
  <si>
    <t>Die bestehende IT-Infrastruktur (Server, Netzwerk, Identity-Provider) ist weiter zu nutzen.</t>
  </si>
  <si>
    <t>IT-Architektur</t>
  </si>
  <si>
    <t>T-002</t>
  </si>
  <si>
    <t>Schnittstellen zum ERP-System ausschließlich über dokumentierte REST-APIs.</t>
  </si>
  <si>
    <t>T-003</t>
  </si>
  <si>
    <t>Unterstützte Browser: aktuelle und vorherige Version von Chrome, Edge und Firefox.</t>
  </si>
  <si>
    <t>Soll</t>
  </si>
  <si>
    <t>R-001</t>
  </si>
  <si>
    <t>Recht</t>
  </si>
  <si>
    <t>DSGVO-Konformität ist sicherzustellen; ein Auftragsverarbeitungsvertrag (AVV) ist abzuschließen.</t>
  </si>
  <si>
    <t>DSGVO Art. 28</t>
  </si>
  <si>
    <t>R-002</t>
  </si>
  <si>
    <t>GoBD-konforme Archivierung steuerlich relevanter Belege für 10 Jahre.</t>
  </si>
  <si>
    <t>GoBD</t>
  </si>
  <si>
    <t>R-003</t>
  </si>
  <si>
    <t>Die Verarbeitung personenbezogener Daten erfolgt ausschließlich auf Servern innerhalb der EU.</t>
  </si>
  <si>
    <t>DSGVO</t>
  </si>
  <si>
    <t>N-001</t>
  </si>
  <si>
    <t>Norm</t>
  </si>
  <si>
    <t>Orientierung an DIN 69901 für die Projektmanagementstruktur.</t>
  </si>
  <si>
    <t>DIN 69901</t>
  </si>
  <si>
    <t>O-001</t>
  </si>
  <si>
    <t>Organisation</t>
  </si>
  <si>
    <t>Schulung aller Endanwender vor Go-Live (mind. 4 Std. pro Person).</t>
  </si>
  <si>
    <t>HR-Richtlinie</t>
  </si>
  <si>
    <t>HR</t>
  </si>
  <si>
    <t>O-002</t>
  </si>
  <si>
    <t>Frühzeitige Einbindung des Betriebsrats (Mitbestimmung gemäß BetrVG § 87).</t>
  </si>
  <si>
    <t>BetrVG § 87</t>
  </si>
  <si>
    <t>HR-Leitung</t>
  </si>
  <si>
    <t>O-003</t>
  </si>
  <si>
    <t>Wöchentlicher Status-Termin mit allen Schlüssel-Stakeholdern während der gesamten Projektlaufzeit.</t>
  </si>
  <si>
    <t>Auswertung</t>
  </si>
  <si>
    <t>Rahmenbedingungen gesamt</t>
  </si>
  <si>
    <t>Davon zwingend</t>
  </si>
  <si>
    <t>Davon Soll</t>
  </si>
  <si>
    <t>Davon Kann</t>
  </si>
  <si>
    <t xml:space="preserve">  06 — LIEFERUMFANG &amp; ABNAHME</t>
  </si>
  <si>
    <t xml:space="preserve">  Lieferobjekte, Meilensteine und Abnahmekriterien</t>
  </si>
  <si>
    <t>Lieferumfang</t>
  </si>
  <si>
    <t>Lieferobjekt</t>
  </si>
  <si>
    <t>Format</t>
  </si>
  <si>
    <t>Termin</t>
  </si>
  <si>
    <t>Produktivsystem</t>
  </si>
  <si>
    <t>Vollständig implementierte, getestete und betriebsbereite Plattform.</t>
  </si>
  <si>
    <t>Installation</t>
  </si>
  <si>
    <t>Technische Dokumentation</t>
  </si>
  <si>
    <t>Architektur, Schnittstellen, Betriebshandbuch.</t>
  </si>
  <si>
    <t>PDF / Word</t>
  </si>
  <si>
    <t>Benutzerhandbuch</t>
  </si>
  <si>
    <t>Bedienungsanleitung für Endanwender (deutsch).</t>
  </si>
  <si>
    <t>PDF</t>
  </si>
  <si>
    <t>Schulungsunterlagen</t>
  </si>
  <si>
    <t>Folien und Übungsaufgaben für Endanwenderschulungen.</t>
  </si>
  <si>
    <t>PDF / PPTX</t>
  </si>
  <si>
    <t>15.10.2026</t>
  </si>
  <si>
    <t>Quellcode</t>
  </si>
  <si>
    <t>Vollständiger Quellcode inkl. Versionierungshistorie.</t>
  </si>
  <si>
    <t>Git-Repository</t>
  </si>
  <si>
    <t>Testprotokoll</t>
  </si>
  <si>
    <t>Ergebnisse aller Abnahmetests, unterschrieben.</t>
  </si>
  <si>
    <t>Auftragnehmer / AG</t>
  </si>
  <si>
    <t>Abnahmedokument</t>
  </si>
  <si>
    <t>Unterschriebenes Abnahmeprotokoll.</t>
  </si>
  <si>
    <t>07.12.2026</t>
  </si>
  <si>
    <t>Meilensteine</t>
  </si>
  <si>
    <t>Meilenstein</t>
  </si>
  <si>
    <t>Geplant</t>
  </si>
  <si>
    <t>Ist</t>
  </si>
  <si>
    <t>Projektauftakt</t>
  </si>
  <si>
    <t>Kick-off mit allen Schlüssel-Stakeholdern.</t>
  </si>
  <si>
    <t>Spezifikation freigegeben</t>
  </si>
  <si>
    <t>Pflichtenheft des Auftragnehmers vorgelegt und abgenommen.</t>
  </si>
  <si>
    <t>Erste Testversion</t>
  </si>
  <si>
    <t>Funktionsfähige Testversion der Kernmodule.</t>
  </si>
  <si>
    <t>Integrationstest</t>
  </si>
  <si>
    <t>Test aller Schnittstellen zu Bestandssystemen.</t>
  </si>
  <si>
    <t>Anwenderschulung</t>
  </si>
  <si>
    <t>Schulung aller Endanwender abgeschlossen.</t>
  </si>
  <si>
    <t xml:space="preserve">31.10.2026 </t>
  </si>
  <si>
    <t>Go-Live</t>
  </si>
  <si>
    <t>Produktivsetzung der Plattform.</t>
  </si>
  <si>
    <t>Abnahme</t>
  </si>
  <si>
    <t>Unterschriebenes Abnahmeprotokoll vorhanden.</t>
  </si>
  <si>
    <t>Abnahmekriterien &amp; Testfälle</t>
  </si>
  <si>
    <t>Anf.-ID (Bezug)</t>
  </si>
  <si>
    <t>Sollwert</t>
  </si>
  <si>
    <t>Istwert</t>
  </si>
  <si>
    <t>Bestanden?</t>
  </si>
  <si>
    <t>Datum / Tester</t>
  </si>
  <si>
    <t>AK-001</t>
  </si>
  <si>
    <t>Rollenverwaltung funktioniert</t>
  </si>
  <si>
    <t>Alle 3 Rollen zugänglich</t>
  </si>
  <si>
    <t>AK-002</t>
  </si>
  <si>
    <t>Stammdatenpflege fehlerfrei</t>
  </si>
  <si>
    <t>0 Datenfehler</t>
  </si>
  <si>
    <t>AK-003</t>
  </si>
  <si>
    <t>Auftragserfassung mit Pflichtfeldprüfung</t>
  </si>
  <si>
    <t>0 Fehler bei 50 Tests</t>
  </si>
  <si>
    <t>AK-004</t>
  </si>
  <si>
    <t>ERP-Synchronisation aktiv</t>
  </si>
  <si>
    <t>Alle Datensätze abgeglichen</t>
  </si>
  <si>
    <t>AK-005</t>
  </si>
  <si>
    <t>Antwortzeit unter 2 s (p95)</t>
  </si>
  <si>
    <t>p95 &lt; 2 000 ms</t>
  </si>
  <si>
    <t>AK-006</t>
  </si>
  <si>
    <t>Verfügbarkeit ≥ 99,5 %</t>
  </si>
  <si>
    <t>≥ 99,5 % über 3 Monate</t>
  </si>
  <si>
    <t>AK-007</t>
  </si>
  <si>
    <t>DSGVO-Konformität geprüft</t>
  </si>
  <si>
    <t>DSFA freigegeben</t>
  </si>
  <si>
    <t>AK-008</t>
  </si>
  <si>
    <t>Quellcode vollständig übergeben</t>
  </si>
  <si>
    <t>Repository nutzbar</t>
  </si>
  <si>
    <t>Abnahme-Übersicht</t>
  </si>
  <si>
    <t>Abnahmekriterien gesamt</t>
  </si>
  <si>
    <t>Davon bestanden</t>
  </si>
  <si>
    <t>Davon nicht bestanden</t>
  </si>
  <si>
    <t>Bestehensquote</t>
  </si>
  <si>
    <t xml:space="preserve">  07 — ÄNDERUNGSHISTORIE</t>
  </si>
  <si>
    <t xml:space="preserve">  Vollständige Versions- und Änderungsverfolgung</t>
  </si>
  <si>
    <t>Änderungsprotokoll</t>
  </si>
  <si>
    <t>Betroffene Abschnitte</t>
  </si>
  <si>
    <t>Art der Änderung</t>
  </si>
  <si>
    <t>Alle</t>
  </si>
  <si>
    <t>Ersterstellung</t>
  </si>
  <si>
    <t>Grundgerüst des Lastenhefts angelegt, Projektziel und Metadaten erfasst.</t>
  </si>
  <si>
    <t>03_Stakeholder, Anforderungen</t>
  </si>
  <si>
    <t>Ergänzung</t>
  </si>
  <si>
    <t>Stakeholder-Register vervollständigt, funktionale Anforderungen FA-001 bis FA-008 ergänzt.</t>
  </si>
  <si>
    <t>Anforderungen, 05_Rahmenbedingungen</t>
  </si>
  <si>
    <t>Nicht-funktionale Anforderungen NFA-001 bis NFA-010 sowie Rahmenbedingungen erfasst.</t>
  </si>
  <si>
    <t>0.4</t>
  </si>
  <si>
    <t>19.02.2026</t>
  </si>
  <si>
    <t>Korrektur</t>
  </si>
  <si>
    <t>Schnittstellen-Anforderung FA-008 konkretisiert (REST statt SOAP).</t>
  </si>
  <si>
    <t>Freigabe</t>
  </si>
  <si>
    <t>Erste freigegebene Version für die externe Ausschreibung.</t>
  </si>
  <si>
    <t>Jede materielle Änderung nach Erstfreigabe (Version 1.0) ist mit neuer Versionsnummer und Freigabe zu dokumentieren.</t>
  </si>
  <si>
    <t xml:space="preserve">  08 — GLOSSAR &amp; REFERENZEN</t>
  </si>
  <si>
    <t xml:space="preserve">  Fachbegriffe, Abkürzungen und Bezugsdokumente</t>
  </si>
  <si>
    <t>Fachbegriffe und Abkürzungen</t>
  </si>
  <si>
    <t>Begriff / Abkürzung</t>
  </si>
  <si>
    <t>Bedeutung / Definition</t>
  </si>
  <si>
    <t>AG</t>
  </si>
  <si>
    <t>Auftraggeber – Partei, die das Lastenheft erstellt und das Projekt vergibt.</t>
  </si>
  <si>
    <t>Rolle</t>
  </si>
  <si>
    <t>AN</t>
  </si>
  <si>
    <t>Auftragnehmer – Partei, die das Pflichtenheft erstellt und die Leistung erbringt.</t>
  </si>
  <si>
    <t>Lastenheft</t>
  </si>
  <si>
    <t>Dokument des Auftraggebers, das alle Anforderungen aus seiner Sicht beschreibt (das „Was?“).</t>
  </si>
  <si>
    <t>Dokument</t>
  </si>
  <si>
    <t>Pflichtenheft</t>
  </si>
  <si>
    <t>Dokument des Auftragnehmers, das die technische Umsetzung beschreibt (das „Wie?“).</t>
  </si>
  <si>
    <t>FA</t>
  </si>
  <si>
    <t>Funktionale Anforderung – beschreibt, was das System leisten muss.</t>
  </si>
  <si>
    <t>Anforderungstyp</t>
  </si>
  <si>
    <t>NFA</t>
  </si>
  <si>
    <t>Nicht-funktionale Anforderung – Qualitätsmerkmale (Leistung, Sicherheit, Verfügbarkeit usw.).</t>
  </si>
  <si>
    <t>MoSCoW</t>
  </si>
  <si>
    <t>Priorisierungsmethode: Must have, Should have, Could have, Won't have.</t>
  </si>
  <si>
    <t>Methodik</t>
  </si>
  <si>
    <t>SMART</t>
  </si>
  <si>
    <t>Zielformulierung: Spezifisch, Messbar, Akzeptiert, Realistisch, Terminiert.</t>
  </si>
  <si>
    <t>KPI</t>
  </si>
  <si>
    <t>Key Performance Indicator – messbarer Leistungsindikator zur Zielkontrolle.</t>
  </si>
  <si>
    <t>Scope</t>
  </si>
  <si>
    <t>Projektumfang – Gesamtheit der zu erbringenden Leistungen und Lieferobjekte.</t>
  </si>
  <si>
    <t>Projektmanagement</t>
  </si>
  <si>
    <t>Scope Creep</t>
  </si>
  <si>
    <t>Unkontrollierte Ausweitung des Projektumfangs ohne Anpassung von Zeit oder Budget.</t>
  </si>
  <si>
    <t>Risiko</t>
  </si>
  <si>
    <t>Stakeholder</t>
  </si>
  <si>
    <t>Person oder Gruppe, die vom Projekt betroffen ist oder Einfluss darauf nimmt.</t>
  </si>
  <si>
    <t>Deutsche Norm für Projektmanagement; definiert Begriffe und Prozesse.</t>
  </si>
  <si>
    <t>Datenschutz-Grundverordnung – europäische Verordnung zum Schutz personenbezogener Daten.</t>
  </si>
  <si>
    <t>DSFA</t>
  </si>
  <si>
    <t>Datenschutz-Folgenabschätzung gemäß DSGVO Art. 35.</t>
  </si>
  <si>
    <t>Grundsätze ordnungsmäßiger Buchführung in elektronischer Form.</t>
  </si>
  <si>
    <t>BetrVG</t>
  </si>
  <si>
    <t>Betriebsverfassungsgesetz – regelt Mitbestimmungsrechte des Betriebsrats.</t>
  </si>
  <si>
    <t>SSO</t>
  </si>
  <si>
    <t>Single Sign-On – einmaliges Anmelden für mehrere Anwendungen.</t>
  </si>
  <si>
    <t>Technologie</t>
  </si>
  <si>
    <t>API</t>
  </si>
  <si>
    <t>Application Programming Interface – Programmierschnittstelle zwischen Systemen.</t>
  </si>
  <si>
    <t>REST</t>
  </si>
  <si>
    <t>Architekturstil für Web-Schnittstellen, typischerweise über HTTP.</t>
  </si>
  <si>
    <t>BITV 2.0</t>
  </si>
  <si>
    <t>Barrierefreie-Informationstechnik-Verordnung; Grundlage für barrierefreie Anwendungen.</t>
  </si>
  <si>
    <t>Recht / Norm</t>
  </si>
  <si>
    <t>WCAG</t>
  </si>
  <si>
    <t>Web Content Accessibility Guidelines des W3C zur barrierefreien Gestaltung.</t>
  </si>
  <si>
    <t>Bezugsdokumente</t>
  </si>
  <si>
    <t>Beschreibung / Inhalt</t>
  </si>
  <si>
    <t>Version / Datum</t>
  </si>
  <si>
    <t>Ablageort</t>
  </si>
  <si>
    <t>DIN 69901-5</t>
  </si>
  <si>
    <t>Projektmanagement – Begriffe und Strukturen</t>
  </si>
  <si>
    <t>Aktuell</t>
  </si>
  <si>
    <t>Norm-Bezugsstelle</t>
  </si>
  <si>
    <t>Projektauftrag</t>
  </si>
  <si>
    <t>Interner Projektauftrag mit Zielsetzung und Budgetfreigabe.</t>
  </si>
  <si>
    <t>v1.0 / 01.2026</t>
  </si>
  <si>
    <t>Projektablage</t>
  </si>
  <si>
    <t>IT-Architekturübersicht</t>
  </si>
  <si>
    <t>Beschreibung der bestehenden System- und Netzwerklandschaft.</t>
  </si>
  <si>
    <t>v2.4 / 12.2025</t>
  </si>
  <si>
    <t>Datenschutzkonzept</t>
  </si>
  <si>
    <t>Internes Konzept zur Umsetzung der DSGVO.</t>
  </si>
  <si>
    <t>v1.3 / 09.2025</t>
  </si>
  <si>
    <t>Datenschutz-Ordner</t>
  </si>
  <si>
    <t>Vorhandene Prozessdokumentation</t>
  </si>
  <si>
    <t>Beschreibung der heutigen Geschäftsprozesse.</t>
  </si>
  <si>
    <t>v1.0 / 06.2025</t>
  </si>
  <si>
    <t>QM-System</t>
  </si>
  <si>
    <t>Betriebsvereinbarung IT</t>
  </si>
  <si>
    <t>Vereinbarung zwischen Arbeitgeber und Betriebsrat zur IT-Nutzung.</t>
  </si>
  <si>
    <t>v3.0 / 03.2024</t>
  </si>
  <si>
    <t>HR-Ablage</t>
  </si>
  <si>
    <t>Ende des Lastenhefts.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</si>
</sst>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quot; €&quot;"/>
    <numFmt numFmtId="166" formatCode="0\ %"/>
  </numFmts>
  <fonts count="16" x14ac:knownFonts="1">
    <font>
      <sz val="11"/>
      <color theme="1"/>
      <name val="Calibri"/>
      <family val="2"/>
      <charset val="1"/>
    </font>
    <font>
      <b/>
      <sz val="18"/>
      <color rgb="FFFAF5EB"/>
      <name val="Calibri"/>
      <charset val="1"/>
    </font>
    <font>
      <i/>
      <sz val="10"/>
      <color rgb="FFD9C3B5"/>
      <name val="Calibri"/>
      <charset val="1"/>
    </font>
    <font>
      <b/>
      <sz val="12"/>
      <color rgb="FF4A1E2C"/>
      <name val="Calibri"/>
      <charset val="1"/>
    </font>
    <font>
      <b/>
      <sz val="10"/>
      <color rgb="FF2E121B"/>
      <name val="Calibri"/>
      <charset val="1"/>
    </font>
    <font>
      <sz val="10"/>
      <color rgb="FF0000FF"/>
      <name val="Calibri"/>
      <charset val="1"/>
    </font>
    <font>
      <b/>
      <sz val="11"/>
      <color rgb="FFFAF5EB"/>
      <name val="Calibri"/>
      <charset val="1"/>
    </font>
    <font>
      <b/>
      <sz val="10"/>
      <color rgb="FF1A1A1A"/>
      <name val="Calibri"/>
      <charset val="1"/>
    </font>
    <font>
      <b/>
      <sz val="10"/>
      <color rgb="FFFAF5EB"/>
      <name val="Calibri"/>
      <charset val="1"/>
    </font>
    <font>
      <sz val="10"/>
      <color rgb="FF1A1A1A"/>
      <name val="Calibri"/>
      <charset val="1"/>
    </font>
    <font>
      <i/>
      <sz val="9"/>
      <color rgb="FF6B5D52"/>
      <name val="Calibri"/>
      <charset val="1"/>
    </font>
    <font>
      <b/>
      <sz val="10"/>
      <color rgb="FF2C4A1E"/>
      <name val="Calibri"/>
      <charset val="1"/>
    </font>
    <font>
      <b/>
      <sz val="10"/>
      <color rgb="FF5C231E"/>
      <name val="Calibri"/>
      <charset val="1"/>
    </font>
    <font>
      <b/>
      <sz val="9"/>
      <color rgb="FF2E121B"/>
      <name val="Calibri"/>
      <charset val="1"/>
    </font>
    <font>
      <i/>
      <sz val="10"/>
      <color rgb="FF6B5D52"/>
      <name val="Calibri"/>
      <charset val="1"/>
    </font>
    <font>
      <b/>
      <sz val="22"/>
      <color rgb="FFFAF5EB"/>
      <name val="Calibri"/>
      <family val="2"/>
    </font>
  </fonts>
  <fills count="11">
    <fill>
      <patternFill patternType="none"/>
    </fill>
    <fill>
      <patternFill patternType="gray125"/>
    </fill>
    <fill>
      <patternFill patternType="solid">
        <fgColor rgb="FF4A1E2C"/>
        <bgColor rgb="FF5C231E"/>
      </patternFill>
    </fill>
    <fill>
      <patternFill patternType="solid">
        <fgColor rgb="FF2E121B"/>
        <bgColor rgb="FF1A1A1A"/>
      </patternFill>
    </fill>
    <fill>
      <patternFill patternType="solid">
        <fgColor rgb="FFFAF5EB"/>
        <bgColor rgb="FFF5EDE3"/>
      </patternFill>
    </fill>
    <fill>
      <patternFill patternType="solid">
        <fgColor rgb="FFF5EDE3"/>
        <bgColor rgb="FFF7E4DE"/>
      </patternFill>
    </fill>
    <fill>
      <patternFill patternType="solid">
        <fgColor rgb="FFFFFFFF"/>
        <bgColor rgb="FFFAF5EB"/>
      </patternFill>
    </fill>
    <fill>
      <patternFill patternType="solid">
        <fgColor rgb="FFB8743D"/>
        <bgColor rgb="FF8B7967"/>
      </patternFill>
    </fill>
    <fill>
      <patternFill patternType="solid">
        <fgColor rgb="FFC8D7C0"/>
        <bgColor rgb="FFD9D2C8"/>
      </patternFill>
    </fill>
    <fill>
      <patternFill patternType="solid">
        <fgColor rgb="FFE8C0B5"/>
        <bgColor rgb="FFD9C3B5"/>
      </patternFill>
    </fill>
    <fill>
      <patternFill patternType="solid">
        <fgColor rgb="FFD9C3B5"/>
        <bgColor rgb="FFE8C0B5"/>
      </patternFill>
    </fill>
  </fills>
  <borders count="7">
    <border>
      <left/>
      <right/>
      <top/>
      <bottom/>
      <diagonal/>
    </border>
    <border>
      <left/>
      <right/>
      <top/>
      <bottom style="medium">
        <color rgb="FFB8743D"/>
      </bottom>
      <diagonal/>
    </border>
    <border>
      <left style="thin">
        <color rgb="FF8B7967"/>
      </left>
      <right style="thin">
        <color rgb="FF8B7967"/>
      </right>
      <top style="thin">
        <color rgb="FF8B7967"/>
      </top>
      <bottom style="thin">
        <color rgb="FF8B7967"/>
      </bottom>
      <diagonal/>
    </border>
    <border>
      <left style="thin">
        <color rgb="FF8B7967"/>
      </left>
      <right/>
      <top style="thin">
        <color rgb="FF8B7967"/>
      </top>
      <bottom style="thin">
        <color rgb="FF8B7967"/>
      </bottom>
      <diagonal/>
    </border>
    <border>
      <left style="thin">
        <color rgb="FF2E121B"/>
      </left>
      <right/>
      <top style="thin">
        <color rgb="FF2E121B"/>
      </top>
      <bottom style="thin">
        <color rgb="FF2E121B"/>
      </bottom>
      <diagonal/>
    </border>
    <border>
      <left style="thin">
        <color rgb="FF2E121B"/>
      </left>
      <right style="thin">
        <color rgb="FF2E121B"/>
      </right>
      <top style="thin">
        <color rgb="FF2E121B"/>
      </top>
      <bottom style="thin">
        <color rgb="FF2E121B"/>
      </bottom>
      <diagonal/>
    </border>
    <border>
      <left style="thin">
        <color rgb="FF8B7967"/>
      </left>
      <right/>
      <top style="thin">
        <color rgb="FF8B7967"/>
      </top>
      <bottom/>
      <diagonal/>
    </border>
  </borders>
  <cellStyleXfs count="1">
    <xf numFmtId="0" fontId="0" fillId="0" borderId="0"/>
  </cellStyleXfs>
  <cellXfs count="33">
    <xf numFmtId="0" fontId="0" fillId="0" borderId="0" xfId="0"/>
    <xf numFmtId="0" fontId="7" fillId="5" borderId="3" xfId="0" applyFont="1" applyFill="1" applyBorder="1" applyAlignment="1">
      <alignment horizontal="center" vertical="center" wrapText="1"/>
    </xf>
    <xf numFmtId="166" fontId="7" fillId="5" borderId="3" xfId="0" applyNumberFormat="1" applyFont="1" applyFill="1" applyBorder="1" applyAlignment="1">
      <alignment horizontal="left" vertical="center" wrapText="1" indent="1"/>
    </xf>
    <xf numFmtId="0" fontId="4" fillId="10"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5" fillId="6" borderId="6" xfId="0" applyFont="1" applyFill="1" applyBorder="1" applyAlignment="1">
      <alignment horizontal="left" vertical="top" wrapText="1" indent="1"/>
    </xf>
    <xf numFmtId="0" fontId="10" fillId="0" borderId="0" xfId="0" applyFont="1" applyAlignment="1">
      <alignment horizontal="center" vertical="center"/>
    </xf>
    <xf numFmtId="0" fontId="7" fillId="5" borderId="3" xfId="0" applyFont="1" applyFill="1" applyBorder="1" applyAlignment="1">
      <alignment horizontal="left" vertical="center" wrapText="1" indent="1"/>
    </xf>
    <xf numFmtId="165" fontId="5" fillId="6" borderId="3" xfId="0" applyNumberFormat="1" applyFont="1" applyFill="1" applyBorder="1" applyAlignment="1">
      <alignment horizontal="right" vertical="center" wrapText="1" indent="1"/>
    </xf>
    <xf numFmtId="0" fontId="6" fillId="7" borderId="4" xfId="0" applyFont="1" applyFill="1" applyBorder="1" applyAlignment="1">
      <alignment horizontal="center" vertical="center" wrapText="1"/>
    </xf>
    <xf numFmtId="0" fontId="5" fillId="6" borderId="3" xfId="0" applyFont="1" applyFill="1" applyBorder="1" applyAlignment="1">
      <alignment horizontal="left" vertical="center" wrapText="1" indent="1"/>
    </xf>
    <xf numFmtId="0" fontId="3" fillId="4" borderId="1" xfId="0" applyFont="1" applyFill="1" applyBorder="1" applyAlignment="1">
      <alignment horizontal="left" vertical="center" indent="1"/>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4" fillId="5" borderId="2" xfId="0" applyFont="1" applyFill="1" applyBorder="1" applyAlignment="1">
      <alignment horizontal="left" vertical="center" wrapText="1" indent="1"/>
    </xf>
    <xf numFmtId="0" fontId="7" fillId="5" borderId="2" xfId="0"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left" vertical="center" wrapText="1" indent="1"/>
    </xf>
    <xf numFmtId="0" fontId="4" fillId="10"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13" fillId="10" borderId="2" xfId="0" applyFont="1" applyFill="1" applyBorder="1" applyAlignment="1">
      <alignment horizontal="center" vertical="center" wrapText="1"/>
    </xf>
    <xf numFmtId="0" fontId="0" fillId="4" borderId="0" xfId="0" applyFill="1"/>
    <xf numFmtId="0" fontId="3" fillId="5" borderId="2" xfId="0" applyFont="1" applyFill="1" applyBorder="1" applyAlignment="1">
      <alignment horizontal="center" vertical="center" wrapText="1"/>
    </xf>
    <xf numFmtId="164" fontId="3" fillId="5"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left" vertical="center" indent="1"/>
    </xf>
  </cellXfs>
  <cellStyles count="1">
    <cellStyle name="Standard" xfId="0" builtinId="0"/>
  </cellStyles>
  <dxfs count="31">
    <dxf>
      <font>
        <b/>
        <sz val="10"/>
        <color rgb="FF5C231E"/>
        <name val="Calibri"/>
        <charset val="1"/>
      </font>
      <fill>
        <patternFill>
          <bgColor rgb="FFE8C0B5"/>
        </patternFill>
      </fill>
    </dxf>
    <dxf>
      <font>
        <b/>
        <sz val="10"/>
        <color rgb="FF2C4A1E"/>
        <name val="Calibri"/>
        <charset val="1"/>
      </font>
      <fill>
        <patternFill>
          <bgColor rgb="FFC8D7C0"/>
        </patternFill>
      </fill>
    </dxf>
    <dxf>
      <font>
        <b/>
        <sz val="10"/>
        <color rgb="FF5C4A1E"/>
        <name val="Calibri"/>
        <charset val="1"/>
      </font>
      <fill>
        <patternFill>
          <bgColor rgb="FFF0DCA8"/>
        </patternFill>
      </fill>
    </dxf>
    <dxf>
      <font>
        <sz val="10"/>
        <color rgb="FF3C3530"/>
        <name val="Calibri"/>
        <charset val="1"/>
      </font>
      <fill>
        <patternFill>
          <bgColor rgb="FFD9D2C8"/>
        </patternFill>
      </fill>
    </dxf>
    <dxf>
      <font>
        <b/>
        <sz val="10"/>
        <color rgb="FF2C4A1E"/>
        <name val="Calibri"/>
        <charset val="1"/>
      </font>
      <fill>
        <patternFill>
          <bgColor rgb="FFC8D7C0"/>
        </patternFill>
      </fill>
    </dxf>
    <dxf>
      <font>
        <b/>
        <sz val="10"/>
        <color rgb="FF3C3530"/>
        <name val="Calibri"/>
        <charset val="1"/>
      </font>
      <fill>
        <patternFill>
          <bgColor rgb="FFD9D2C8"/>
        </patternFill>
      </fill>
    </dxf>
    <dxf>
      <font>
        <b/>
        <sz val="10"/>
        <color rgb="FF5C4A1E"/>
        <name val="Calibri"/>
        <charset val="1"/>
      </font>
      <fill>
        <patternFill>
          <bgColor rgb="FFF0DCA8"/>
        </patternFill>
      </fill>
    </dxf>
    <dxf>
      <font>
        <b/>
        <sz val="10"/>
        <color rgb="FF5C231E"/>
        <name val="Calibri"/>
        <charset val="1"/>
      </font>
      <fill>
        <patternFill>
          <bgColor rgb="FFE8C0B5"/>
        </patternFill>
      </fill>
    </dxf>
    <dxf>
      <font>
        <sz val="10"/>
        <color rgb="FF5C4A1E"/>
        <name val="Calibri"/>
        <charset val="1"/>
      </font>
      <fill>
        <patternFill>
          <bgColor rgb="FFF0DCA8"/>
        </patternFill>
      </fill>
    </dxf>
    <dxf>
      <font>
        <b/>
        <sz val="10"/>
        <color rgb="FF5C231E"/>
        <name val="Calibri"/>
        <charset val="1"/>
      </font>
      <fill>
        <patternFill>
          <bgColor rgb="FFE8C0B5"/>
        </patternFill>
      </fill>
    </dxf>
    <dxf>
      <font>
        <b/>
        <sz val="10"/>
        <color rgb="FF2C4A1E"/>
        <name val="Calibri"/>
        <charset val="1"/>
      </font>
      <fill>
        <patternFill>
          <bgColor rgb="FFC8D7C0"/>
        </patternFill>
      </fill>
    </dxf>
    <dxf>
      <font>
        <b/>
        <sz val="10"/>
        <color rgb="FF2C4A1E"/>
        <name val="Calibri"/>
        <charset val="1"/>
      </font>
      <fill>
        <patternFill>
          <bgColor rgb="FFC8D7C0"/>
        </patternFill>
      </fill>
    </dxf>
    <dxf>
      <font>
        <b/>
        <sz val="10"/>
        <color rgb="FF5C4A1E"/>
        <name val="Calibri"/>
        <charset val="1"/>
      </font>
      <fill>
        <patternFill>
          <bgColor rgb="FFF0DCA8"/>
        </patternFill>
      </fill>
    </dxf>
    <dxf>
      <font>
        <b/>
        <sz val="10"/>
        <color rgb="FF5C231E"/>
        <name val="Calibri"/>
        <charset val="1"/>
      </font>
      <fill>
        <patternFill>
          <bgColor rgb="FFE8C0B5"/>
        </patternFill>
      </fill>
    </dxf>
    <dxf>
      <font>
        <i/>
        <sz val="10"/>
        <color rgb="FF3C3530"/>
        <name val="Calibri"/>
        <charset val="1"/>
      </font>
      <fill>
        <patternFill>
          <bgColor rgb="FFD9D2C8"/>
        </patternFill>
      </fill>
    </dxf>
    <dxf>
      <font>
        <b/>
        <sz val="10"/>
        <color rgb="FF2C4A1E"/>
        <name val="Calibri"/>
        <charset val="1"/>
      </font>
      <fill>
        <patternFill>
          <bgColor rgb="FFC8D7C0"/>
        </patternFill>
      </fill>
    </dxf>
    <dxf>
      <font>
        <b/>
        <sz val="10"/>
        <color rgb="FF5C4A1E"/>
        <name val="Calibri"/>
        <charset val="1"/>
      </font>
      <fill>
        <patternFill>
          <bgColor rgb="FFF0DCA8"/>
        </patternFill>
      </fill>
    </dxf>
    <dxf>
      <font>
        <b/>
        <sz val="10"/>
        <color rgb="FF5C231E"/>
        <name val="Calibri"/>
        <charset val="1"/>
      </font>
      <fill>
        <patternFill>
          <bgColor rgb="FFE8C0B5"/>
        </patternFill>
      </fill>
    </dxf>
    <dxf>
      <font>
        <i/>
        <sz val="10"/>
        <color rgb="FF3C3530"/>
        <name val="Calibri"/>
        <charset val="1"/>
      </font>
      <fill>
        <patternFill>
          <bgColor rgb="FFD9D2C8"/>
        </patternFill>
      </fill>
    </dxf>
    <dxf>
      <font>
        <b/>
        <sz val="10"/>
        <color rgb="FF2C4A1E"/>
        <name val="Calibri"/>
        <charset val="1"/>
      </font>
      <fill>
        <patternFill>
          <bgColor rgb="FFC8D7C0"/>
        </patternFill>
      </fill>
    </dxf>
    <dxf>
      <font>
        <b/>
        <sz val="10"/>
        <color rgb="FF5C4A1E"/>
        <name val="Calibri"/>
        <charset val="1"/>
      </font>
      <fill>
        <patternFill>
          <bgColor rgb="FFF0DCA8"/>
        </patternFill>
      </fill>
    </dxf>
    <dxf>
      <font>
        <b/>
        <sz val="10"/>
        <color rgb="FF5C231E"/>
        <name val="Calibri"/>
        <charset val="1"/>
      </font>
      <fill>
        <patternFill>
          <bgColor rgb="FFE8C0B5"/>
        </patternFill>
      </fill>
    </dxf>
    <dxf>
      <fill>
        <patternFill>
          <bgColor rgb="FFF7E4DE"/>
        </patternFill>
      </fill>
    </dxf>
    <dxf>
      <font>
        <b/>
        <sz val="10"/>
        <color rgb="FF2C4A1E"/>
        <name val="Calibri"/>
        <charset val="1"/>
      </font>
      <fill>
        <patternFill>
          <bgColor rgb="FFC8D7C0"/>
        </patternFill>
      </fill>
    </dxf>
    <dxf>
      <font>
        <b/>
        <sz val="10"/>
        <color rgb="FF5C4A1E"/>
        <name val="Calibri"/>
        <charset val="1"/>
      </font>
      <fill>
        <patternFill>
          <bgColor rgb="FFF0DCA8"/>
        </patternFill>
      </fill>
    </dxf>
    <dxf>
      <font>
        <b/>
        <sz val="10"/>
        <color rgb="FF5C231E"/>
        <name val="Calibri"/>
        <charset val="1"/>
      </font>
      <fill>
        <patternFill>
          <bgColor rgb="FFE8C0B5"/>
        </patternFill>
      </fill>
    </dxf>
    <dxf>
      <font>
        <b/>
        <sz val="10"/>
        <color rgb="FF5C231E"/>
        <name val="Calibri"/>
        <charset val="1"/>
      </font>
      <fill>
        <patternFill>
          <bgColor rgb="FFE8C0B5"/>
        </patternFill>
      </fill>
    </dxf>
    <dxf>
      <font>
        <b/>
        <sz val="10"/>
        <color rgb="FF5C4A1E"/>
        <name val="Calibri"/>
        <charset val="1"/>
      </font>
      <fill>
        <patternFill>
          <bgColor rgb="FFF0DCA8"/>
        </patternFill>
      </fill>
    </dxf>
    <dxf>
      <font>
        <b/>
        <sz val="10"/>
        <color rgb="FF2C4A1E"/>
        <name val="Calibri"/>
        <charset val="1"/>
      </font>
      <fill>
        <patternFill>
          <bgColor rgb="FFC8D7C0"/>
        </patternFill>
      </fill>
    </dxf>
    <dxf>
      <font>
        <b/>
        <sz val="10"/>
        <color rgb="FF2C4A1E"/>
        <name val="Calibri"/>
        <charset val="1"/>
      </font>
      <fill>
        <patternFill>
          <bgColor rgb="FFC8D7C0"/>
        </patternFill>
      </fill>
    </dxf>
    <dxf>
      <font>
        <b/>
        <sz val="10"/>
        <color rgb="FF5C231E"/>
        <name val="Calibri"/>
        <charset val="1"/>
      </font>
      <fill>
        <patternFill>
          <bgColor rgb="FFE8C0B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5C231E"/>
      <rgbColor rgb="FF008000"/>
      <rgbColor rgb="FF000080"/>
      <rgbColor rgb="FFB8743D"/>
      <rgbColor rgb="FF800080"/>
      <rgbColor rgb="FF008080"/>
      <rgbColor rgb="FFD9C3B5"/>
      <rgbColor rgb="FF8B7967"/>
      <rgbColor rgb="FF9999FF"/>
      <rgbColor rgb="FF993366"/>
      <rgbColor rgb="FFFAF5EB"/>
      <rgbColor rgb="FFCCFFFF"/>
      <rgbColor rgb="FF4A1E2C"/>
      <rgbColor rgb="FFFF8080"/>
      <rgbColor rgb="FF0066CC"/>
      <rgbColor rgb="FFD9D2C8"/>
      <rgbColor rgb="FF000080"/>
      <rgbColor rgb="FFFF00FF"/>
      <rgbColor rgb="FFFFFF00"/>
      <rgbColor rgb="FF00FFFF"/>
      <rgbColor rgb="FF800080"/>
      <rgbColor rgb="FF800000"/>
      <rgbColor rgb="FF008080"/>
      <rgbColor rgb="FF0000FF"/>
      <rgbColor rgb="FF00CCFF"/>
      <rgbColor rgb="FFCCFFFF"/>
      <rgbColor rgb="FFF5EDE3"/>
      <rgbColor rgb="FFF7E4DE"/>
      <rgbColor rgb="FFC8D7C0"/>
      <rgbColor rgb="FFE8C0B5"/>
      <rgbColor rgb="FFCC99FF"/>
      <rgbColor rgb="FFF0DCA8"/>
      <rgbColor rgb="FF3366FF"/>
      <rgbColor rgb="FF33CCCC"/>
      <rgbColor rgb="FF99CC00"/>
      <rgbColor rgb="FFFFCC00"/>
      <rgbColor rgb="FFFF9900"/>
      <rgbColor rgb="FFFF6600"/>
      <rgbColor rgb="FF6B5D52"/>
      <rgbColor rgb="FF969696"/>
      <rgbColor rgb="FF2E121B"/>
      <rgbColor rgb="FF339966"/>
      <rgbColor rgb="FF1A1A1A"/>
      <rgbColor rgb="FF2C4A1E"/>
      <rgbColor rgb="FF5C4A1E"/>
      <rgbColor rgb="FF993366"/>
      <rgbColor rgb="FF333399"/>
      <rgbColor rgb="FF3C353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zoomScaleNormal="100" workbookViewId="0">
      <selection activeCell="X20" sqref="X20"/>
    </sheetView>
  </sheetViews>
  <sheetFormatPr baseColWidth="10" defaultColWidth="8.7109375" defaultRowHeight="15" x14ac:dyDescent="0.25"/>
  <cols>
    <col min="1" max="1" width="2" bestFit="1" customWidth="1"/>
    <col min="2" max="2" width="25.7109375" bestFit="1" customWidth="1"/>
    <col min="3" max="3" width="9.85546875" bestFit="1" customWidth="1"/>
    <col min="4" max="4" width="10.7109375" bestFit="1" customWidth="1"/>
    <col min="5" max="5" width="10.28515625" bestFit="1" customWidth="1"/>
    <col min="6" max="6" width="36.140625" customWidth="1"/>
    <col min="7" max="7" width="14.140625" bestFit="1" customWidth="1"/>
  </cols>
  <sheetData>
    <row r="1" spans="1:7" ht="37.5" customHeight="1" x14ac:dyDescent="0.25">
      <c r="A1" s="32" t="s">
        <v>0</v>
      </c>
      <c r="B1" s="32"/>
      <c r="C1" s="32"/>
      <c r="D1" s="32"/>
      <c r="E1" s="32"/>
      <c r="F1" s="32"/>
      <c r="G1" s="32"/>
    </row>
    <row r="2" spans="1:7" ht="19.5" customHeight="1" x14ac:dyDescent="0.25">
      <c r="A2" s="13" t="s">
        <v>1</v>
      </c>
      <c r="B2" s="13"/>
      <c r="C2" s="13"/>
      <c r="D2" s="13"/>
      <c r="E2" s="13"/>
      <c r="F2" s="13"/>
      <c r="G2" s="13"/>
    </row>
    <row r="3" spans="1:7" ht="7.5" customHeight="1" x14ac:dyDescent="0.25"/>
    <row r="4" spans="1:7" ht="25.5" customHeight="1" x14ac:dyDescent="0.25">
      <c r="A4" s="12" t="s">
        <v>2</v>
      </c>
      <c r="B4" s="12"/>
      <c r="C4" s="12"/>
      <c r="D4" s="12"/>
      <c r="E4" s="12"/>
      <c r="F4" s="12"/>
      <c r="G4" s="12"/>
    </row>
    <row r="5" spans="1:7" ht="25.5" customHeight="1" x14ac:dyDescent="0.25">
      <c r="B5" s="15" t="s">
        <v>3</v>
      </c>
      <c r="C5" s="11" t="s">
        <v>4</v>
      </c>
      <c r="D5" s="11"/>
      <c r="E5" s="11"/>
      <c r="F5" s="10" t="s">
        <v>5</v>
      </c>
      <c r="G5" s="10"/>
    </row>
    <row r="6" spans="1:7" ht="19.5" customHeight="1" x14ac:dyDescent="0.25">
      <c r="B6" s="15" t="s">
        <v>6</v>
      </c>
      <c r="C6" s="11" t="s">
        <v>7</v>
      </c>
      <c r="D6" s="11"/>
      <c r="E6" s="11"/>
      <c r="F6" s="15" t="s">
        <v>8</v>
      </c>
      <c r="G6" s="16">
        <f>COUNTA('04_Anforderungen'!B9:B100)</f>
        <v>20</v>
      </c>
    </row>
    <row r="7" spans="1:7" ht="19.5" customHeight="1" x14ac:dyDescent="0.25">
      <c r="B7" s="15" t="s">
        <v>9</v>
      </c>
      <c r="C7" s="11" t="s">
        <v>10</v>
      </c>
      <c r="D7" s="11"/>
      <c r="E7" s="11"/>
      <c r="F7" s="15" t="s">
        <v>11</v>
      </c>
      <c r="G7" s="16">
        <f>COUNTIF('04_Anforderungen'!F9:F100,"Must have")</f>
        <v>12</v>
      </c>
    </row>
    <row r="8" spans="1:7" ht="24" customHeight="1" x14ac:dyDescent="0.25">
      <c r="B8" s="15" t="s">
        <v>12</v>
      </c>
      <c r="C8" s="11" t="s">
        <v>13</v>
      </c>
      <c r="D8" s="11"/>
      <c r="E8" s="11"/>
      <c r="F8" s="15" t="s">
        <v>14</v>
      </c>
      <c r="G8" s="16">
        <f>COUNTIF('04_Anforderungen'!F9:F100,"Should have")</f>
        <v>6</v>
      </c>
    </row>
    <row r="9" spans="1:7" ht="19.5" customHeight="1" x14ac:dyDescent="0.25">
      <c r="B9" s="15" t="s">
        <v>15</v>
      </c>
      <c r="C9" s="11" t="s">
        <v>16</v>
      </c>
      <c r="D9" s="11"/>
      <c r="E9" s="11"/>
      <c r="F9" s="15" t="s">
        <v>17</v>
      </c>
      <c r="G9" s="16">
        <f>COUNTIF('04_Anforderungen'!F9:F100,"Could have")</f>
        <v>1</v>
      </c>
    </row>
    <row r="10" spans="1:7" ht="19.5" customHeight="1" x14ac:dyDescent="0.25">
      <c r="B10" s="15" t="s">
        <v>18</v>
      </c>
      <c r="C10" s="11" t="s">
        <v>19</v>
      </c>
      <c r="D10" s="11"/>
      <c r="E10" s="11"/>
      <c r="F10" s="15" t="s">
        <v>20</v>
      </c>
      <c r="G10" s="16">
        <f>COUNTIF('04_Anforderungen'!G9:G100,"Offen")</f>
        <v>18</v>
      </c>
    </row>
    <row r="11" spans="1:7" ht="19.5" customHeight="1" x14ac:dyDescent="0.25">
      <c r="B11" s="15" t="s">
        <v>21</v>
      </c>
      <c r="C11" s="11" t="s">
        <v>22</v>
      </c>
      <c r="D11" s="11"/>
      <c r="E11" s="11"/>
      <c r="F11" s="15" t="s">
        <v>23</v>
      </c>
      <c r="G11" s="16">
        <f>COUNTIF('04_Anforderungen'!G9:G100,"In Bearbeitung")</f>
        <v>1</v>
      </c>
    </row>
    <row r="12" spans="1:7" ht="19.5" customHeight="1" x14ac:dyDescent="0.25">
      <c r="B12" s="15" t="s">
        <v>24</v>
      </c>
      <c r="C12" s="11" t="s">
        <v>25</v>
      </c>
      <c r="D12" s="11"/>
      <c r="E12" s="11"/>
      <c r="F12" s="15" t="s">
        <v>26</v>
      </c>
      <c r="G12" s="16">
        <f>COUNTIF('04_Anforderungen'!G9:G100,"Umgesetzt")</f>
        <v>0</v>
      </c>
    </row>
    <row r="13" spans="1:7" ht="19.5" customHeight="1" x14ac:dyDescent="0.25">
      <c r="B13" s="15" t="s">
        <v>27</v>
      </c>
      <c r="C13" s="11" t="s">
        <v>28</v>
      </c>
      <c r="D13" s="11"/>
      <c r="E13" s="11"/>
      <c r="F13" s="15" t="s">
        <v>29</v>
      </c>
      <c r="G13" s="17">
        <f>IFERROR(COUNTIF('04_Anforderungen'!G9:G100,"Umgesetzt")/COUNTA('04_Anforderungen'!B9:B100),0)</f>
        <v>0</v>
      </c>
    </row>
    <row r="14" spans="1:7" ht="19.5" customHeight="1" x14ac:dyDescent="0.25">
      <c r="B14" s="15" t="s">
        <v>30</v>
      </c>
      <c r="C14" s="11" t="s">
        <v>31</v>
      </c>
      <c r="D14" s="11"/>
      <c r="E14" s="11"/>
      <c r="F14" s="15" t="s">
        <v>32</v>
      </c>
      <c r="G14" s="16">
        <f>COUNTIFS('04_Anforderungen'!F9:F100,"Must have",'04_Anforderungen'!G9:G100,"Offen")</f>
        <v>11</v>
      </c>
    </row>
    <row r="15" spans="1:7" ht="19.5" customHeight="1" x14ac:dyDescent="0.25">
      <c r="B15" s="15" t="s">
        <v>33</v>
      </c>
      <c r="C15" s="9">
        <v>320000</v>
      </c>
      <c r="D15" s="9"/>
      <c r="E15" s="9"/>
      <c r="F15" s="15" t="s">
        <v>34</v>
      </c>
      <c r="G15" s="16">
        <f>COUNTA('03_Stakeholder'!B6:B23)</f>
        <v>10</v>
      </c>
    </row>
    <row r="16" spans="1:7" ht="19.5" customHeight="1" x14ac:dyDescent="0.25">
      <c r="B16" s="15" t="s">
        <v>35</v>
      </c>
      <c r="C16" s="11" t="s">
        <v>36</v>
      </c>
      <c r="D16" s="11"/>
      <c r="E16" s="11"/>
      <c r="F16" s="15" t="s">
        <v>37</v>
      </c>
      <c r="G16" s="16">
        <f>COUNTA('05_Rahmenbedingungen'!B6:B25)</f>
        <v>14</v>
      </c>
    </row>
    <row r="17" spans="1:7" ht="19.5" customHeight="1" x14ac:dyDescent="0.25">
      <c r="F17" s="15" t="s">
        <v>38</v>
      </c>
      <c r="G17" s="16">
        <f>COUNTA('06_Abnahme'!A30:A50)</f>
        <v>9</v>
      </c>
    </row>
    <row r="18" spans="1:7" ht="9.75" customHeight="1" x14ac:dyDescent="0.25"/>
    <row r="19" spans="1:7" ht="25.5" customHeight="1" x14ac:dyDescent="0.25">
      <c r="A19" s="12" t="s">
        <v>39</v>
      </c>
      <c r="B19" s="12"/>
      <c r="C19" s="12"/>
      <c r="D19" s="12"/>
      <c r="E19" s="12"/>
      <c r="F19" s="12"/>
      <c r="G19" s="12"/>
    </row>
    <row r="20" spans="1:7" ht="31.5" customHeight="1" x14ac:dyDescent="0.25">
      <c r="A20" s="18" t="s">
        <v>40</v>
      </c>
      <c r="B20" s="18" t="s">
        <v>41</v>
      </c>
      <c r="C20" s="18" t="s">
        <v>42</v>
      </c>
      <c r="D20" s="18" t="s">
        <v>43</v>
      </c>
      <c r="E20" s="18" t="s">
        <v>44</v>
      </c>
      <c r="F20" s="18" t="s">
        <v>45</v>
      </c>
      <c r="G20" s="18" t="s">
        <v>46</v>
      </c>
    </row>
    <row r="21" spans="1:7" ht="25.5" customHeight="1" x14ac:dyDescent="0.25">
      <c r="A21" s="19">
        <v>1</v>
      </c>
      <c r="B21" s="20" t="s">
        <v>47</v>
      </c>
      <c r="C21" s="20" t="s">
        <v>25</v>
      </c>
      <c r="D21" s="21" t="s">
        <v>48</v>
      </c>
      <c r="E21" s="20" t="s">
        <v>49</v>
      </c>
      <c r="F21" s="21" t="s">
        <v>50</v>
      </c>
      <c r="G21" s="20" t="s">
        <v>51</v>
      </c>
    </row>
    <row r="22" spans="1:7" ht="25.5" customHeight="1" x14ac:dyDescent="0.25">
      <c r="A22" s="19">
        <v>2</v>
      </c>
      <c r="B22" s="20" t="s">
        <v>52</v>
      </c>
      <c r="C22" s="20" t="s">
        <v>53</v>
      </c>
      <c r="D22" s="21" t="s">
        <v>54</v>
      </c>
      <c r="E22" s="20" t="s">
        <v>55</v>
      </c>
      <c r="F22" s="21" t="s">
        <v>56</v>
      </c>
      <c r="G22" s="20" t="s">
        <v>51</v>
      </c>
    </row>
    <row r="23" spans="1:7" ht="25.5" customHeight="1" x14ac:dyDescent="0.25">
      <c r="A23" s="19">
        <v>3</v>
      </c>
      <c r="B23" s="20" t="s">
        <v>57</v>
      </c>
      <c r="C23" s="20" t="s">
        <v>58</v>
      </c>
      <c r="D23" s="21" t="s">
        <v>48</v>
      </c>
      <c r="E23" s="20" t="s">
        <v>55</v>
      </c>
      <c r="F23" s="21" t="s">
        <v>59</v>
      </c>
      <c r="G23" s="20" t="s">
        <v>51</v>
      </c>
    </row>
    <row r="24" spans="1:7" ht="25.5" customHeight="1" x14ac:dyDescent="0.25">
      <c r="A24" s="19">
        <v>4</v>
      </c>
      <c r="B24" s="20" t="s">
        <v>60</v>
      </c>
      <c r="C24" s="20" t="s">
        <v>61</v>
      </c>
      <c r="D24" s="21" t="s">
        <v>48</v>
      </c>
      <c r="E24" s="20" t="s">
        <v>62</v>
      </c>
      <c r="F24" s="21" t="s">
        <v>63</v>
      </c>
      <c r="G24" s="20" t="s">
        <v>64</v>
      </c>
    </row>
    <row r="25" spans="1:7" ht="25.5" customHeight="1" x14ac:dyDescent="0.25">
      <c r="A25" s="19"/>
      <c r="B25" s="20"/>
      <c r="C25" s="20"/>
      <c r="D25" s="21"/>
      <c r="E25" s="20"/>
      <c r="F25" s="21"/>
      <c r="G25" s="20"/>
    </row>
    <row r="26" spans="1:7" ht="25.5" customHeight="1" x14ac:dyDescent="0.25">
      <c r="A26" s="19"/>
      <c r="B26" s="20"/>
      <c r="C26" s="20"/>
      <c r="D26" s="21"/>
      <c r="E26" s="20"/>
      <c r="F26" s="21"/>
      <c r="G26" s="20"/>
    </row>
    <row r="27" spans="1:7" ht="25.5" customHeight="1" x14ac:dyDescent="0.25">
      <c r="A27" s="19"/>
      <c r="B27" s="20"/>
      <c r="C27" s="20"/>
      <c r="D27" s="21"/>
      <c r="E27" s="20"/>
      <c r="F27" s="21"/>
      <c r="G27" s="20"/>
    </row>
    <row r="28" spans="1:7" ht="25.5" customHeight="1" x14ac:dyDescent="0.25">
      <c r="A28" s="19"/>
      <c r="B28" s="20"/>
      <c r="C28" s="20"/>
      <c r="D28" s="21"/>
      <c r="E28" s="20"/>
      <c r="F28" s="21"/>
      <c r="G28" s="20"/>
    </row>
    <row r="30" spans="1:7" ht="25.5" customHeight="1" x14ac:dyDescent="0.25">
      <c r="A30" s="12" t="s">
        <v>65</v>
      </c>
      <c r="B30" s="12"/>
      <c r="C30" s="12"/>
      <c r="D30" s="12"/>
      <c r="E30" s="12"/>
      <c r="F30" s="12"/>
      <c r="G30" s="12"/>
    </row>
    <row r="31" spans="1:7" ht="21.75" customHeight="1" x14ac:dyDescent="0.25">
      <c r="B31" s="15" t="s">
        <v>66</v>
      </c>
      <c r="C31" s="8" t="str">
        <f>IFERROR(INDEX(B21:B28,COUNTA(B21:B28)),"")</f>
        <v>1.0</v>
      </c>
      <c r="D31" s="8"/>
      <c r="E31" s="8"/>
      <c r="F31" s="8"/>
      <c r="G31" s="8"/>
    </row>
    <row r="32" spans="1:7" ht="21.75" customHeight="1" x14ac:dyDescent="0.25">
      <c r="B32" s="15" t="s">
        <v>67</v>
      </c>
      <c r="C32" s="8" t="str">
        <f>IFERROR(INDEX(C21:C28,COUNTA(C21:C28)),"")</f>
        <v>26.02.2026</v>
      </c>
      <c r="D32" s="8"/>
      <c r="E32" s="8"/>
      <c r="F32" s="8"/>
      <c r="G32" s="8"/>
    </row>
    <row r="33" spans="1:7" ht="21.75" customHeight="1" x14ac:dyDescent="0.25">
      <c r="B33" s="15" t="s">
        <v>68</v>
      </c>
      <c r="C33" s="8" t="str">
        <f>IFERROR(INDEX(G21:G28,COUNTA(G21:G28)),"")</f>
        <v>Geschäftsleitung</v>
      </c>
      <c r="D33" s="8"/>
      <c r="E33" s="8"/>
      <c r="F33" s="8"/>
      <c r="G33" s="8"/>
    </row>
    <row r="34" spans="1:7" ht="21.75" customHeight="1" x14ac:dyDescent="0.25">
      <c r="B34" s="15" t="s">
        <v>69</v>
      </c>
      <c r="C34" s="11" t="s">
        <v>70</v>
      </c>
      <c r="D34" s="11"/>
      <c r="E34" s="11"/>
      <c r="F34" s="11"/>
      <c r="G34" s="11"/>
    </row>
    <row r="36" spans="1:7" x14ac:dyDescent="0.25">
      <c r="A36" s="7" t="s">
        <v>71</v>
      </c>
      <c r="B36" s="7"/>
      <c r="C36" s="7"/>
      <c r="D36" s="7"/>
      <c r="E36" s="7"/>
      <c r="F36" s="7"/>
      <c r="G36" s="7"/>
    </row>
  </sheetData>
  <mergeCells count="23">
    <mergeCell ref="C33:G33"/>
    <mergeCell ref="C34:G34"/>
    <mergeCell ref="A36:G36"/>
    <mergeCell ref="C16:E16"/>
    <mergeCell ref="A19:G19"/>
    <mergeCell ref="A30:G30"/>
    <mergeCell ref="C31:G31"/>
    <mergeCell ref="C32:G32"/>
    <mergeCell ref="C11:E11"/>
    <mergeCell ref="C12:E12"/>
    <mergeCell ref="C13:E13"/>
    <mergeCell ref="C14:E14"/>
    <mergeCell ref="C15:E15"/>
    <mergeCell ref="C6:E6"/>
    <mergeCell ref="C7:E7"/>
    <mergeCell ref="C8:E8"/>
    <mergeCell ref="C9:E9"/>
    <mergeCell ref="C10:E10"/>
    <mergeCell ref="A1:G1"/>
    <mergeCell ref="A2:G2"/>
    <mergeCell ref="A4:G4"/>
    <mergeCell ref="C5:E5"/>
    <mergeCell ref="F5:G5"/>
  </mergeCells>
  <conditionalFormatting sqref="G14">
    <cfRule type="cellIs" dxfId="30" priority="2" operator="greaterThan">
      <formula>0</formula>
    </cfRule>
    <cfRule type="cellIs" dxfId="29" priority="3" operator="equal">
      <formula>0</formula>
    </cfRule>
  </conditionalFormatting>
  <printOptions horizontalCentered="1"/>
  <pageMargins left="0.5" right="0.5" top="0.6" bottom="0.6"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4"/>
  <sheetViews>
    <sheetView showGridLines="0" zoomScaleNormal="100" workbookViewId="0">
      <selection sqref="A1:F1"/>
    </sheetView>
  </sheetViews>
  <sheetFormatPr baseColWidth="10" defaultColWidth="8.7109375" defaultRowHeight="15" x14ac:dyDescent="0.25"/>
  <cols>
    <col min="1" max="1" width="3" customWidth="1"/>
    <col min="2" max="2" width="28" customWidth="1"/>
    <col min="3" max="4" width="35" customWidth="1"/>
    <col min="5" max="5" width="25" customWidth="1"/>
    <col min="6" max="6" width="18" customWidth="1"/>
  </cols>
  <sheetData>
    <row r="1" spans="1:6" ht="37.5" customHeight="1" x14ac:dyDescent="0.25">
      <c r="A1" s="14" t="s">
        <v>72</v>
      </c>
      <c r="B1" s="14"/>
      <c r="C1" s="14"/>
      <c r="D1" s="14"/>
      <c r="E1" s="14"/>
      <c r="F1" s="14"/>
    </row>
    <row r="2" spans="1:6" ht="19.5" customHeight="1" x14ac:dyDescent="0.25">
      <c r="A2" s="13" t="s">
        <v>73</v>
      </c>
      <c r="B2" s="13"/>
      <c r="C2" s="13"/>
      <c r="D2" s="13"/>
      <c r="E2" s="13"/>
      <c r="F2" s="13"/>
    </row>
    <row r="4" spans="1:6" ht="25.5" customHeight="1" x14ac:dyDescent="0.25">
      <c r="A4" s="12" t="s">
        <v>74</v>
      </c>
      <c r="B4" s="12"/>
      <c r="C4" s="12"/>
      <c r="D4" s="12"/>
      <c r="E4" s="12"/>
      <c r="F4" s="12"/>
    </row>
    <row r="5" spans="1:6" ht="30" customHeight="1" x14ac:dyDescent="0.25">
      <c r="B5" s="6" t="s">
        <v>75</v>
      </c>
      <c r="C5" s="6"/>
      <c r="D5" s="6"/>
      <c r="E5" s="6"/>
      <c r="F5" s="6"/>
    </row>
    <row r="6" spans="1:6" ht="30" customHeight="1" x14ac:dyDescent="0.25">
      <c r="B6" s="6"/>
      <c r="C6" s="6"/>
      <c r="D6" s="6"/>
      <c r="E6" s="6"/>
      <c r="F6" s="6"/>
    </row>
    <row r="7" spans="1:6" ht="30" customHeight="1" x14ac:dyDescent="0.25">
      <c r="B7" s="6"/>
      <c r="C7" s="6"/>
      <c r="D7" s="6"/>
      <c r="E7" s="6"/>
      <c r="F7" s="6"/>
    </row>
    <row r="8" spans="1:6" ht="30" customHeight="1" x14ac:dyDescent="0.25">
      <c r="B8" s="6"/>
      <c r="C8" s="6"/>
      <c r="D8" s="6"/>
      <c r="E8" s="6"/>
      <c r="F8" s="6"/>
    </row>
    <row r="10" spans="1:6" ht="25.5" customHeight="1" x14ac:dyDescent="0.25">
      <c r="A10" s="12" t="s">
        <v>76</v>
      </c>
      <c r="B10" s="12"/>
      <c r="C10" s="12"/>
      <c r="D10" s="12"/>
      <c r="E10" s="12"/>
      <c r="F10" s="12"/>
    </row>
    <row r="11" spans="1:6" ht="27.75" customHeight="1" x14ac:dyDescent="0.25">
      <c r="B11" s="6" t="s">
        <v>77</v>
      </c>
      <c r="C11" s="6"/>
      <c r="D11" s="6"/>
      <c r="E11" s="6"/>
      <c r="F11" s="6"/>
    </row>
    <row r="12" spans="1:6" ht="27.75" customHeight="1" x14ac:dyDescent="0.25">
      <c r="B12" s="6"/>
      <c r="C12" s="6"/>
      <c r="D12" s="6"/>
      <c r="E12" s="6"/>
      <c r="F12" s="6"/>
    </row>
    <row r="13" spans="1:6" ht="27.75" customHeight="1" x14ac:dyDescent="0.25">
      <c r="B13" s="6"/>
      <c r="C13" s="6"/>
      <c r="D13" s="6"/>
      <c r="E13" s="6"/>
      <c r="F13" s="6"/>
    </row>
    <row r="15" spans="1:6" ht="25.5" customHeight="1" x14ac:dyDescent="0.25">
      <c r="A15" s="12" t="s">
        <v>78</v>
      </c>
      <c r="B15" s="12"/>
      <c r="C15" s="12"/>
      <c r="D15" s="12"/>
      <c r="E15" s="12"/>
      <c r="F15" s="12"/>
    </row>
    <row r="16" spans="1:6" ht="27.75" customHeight="1" x14ac:dyDescent="0.25">
      <c r="B16" s="6" t="s">
        <v>79</v>
      </c>
      <c r="C16" s="6"/>
      <c r="D16" s="6"/>
      <c r="E16" s="6"/>
      <c r="F16" s="6"/>
    </row>
    <row r="17" spans="1:6" ht="27.75" customHeight="1" x14ac:dyDescent="0.25">
      <c r="B17" s="6"/>
      <c r="C17" s="6"/>
      <c r="D17" s="6"/>
      <c r="E17" s="6"/>
      <c r="F17" s="6"/>
    </row>
    <row r="18" spans="1:6" ht="27.75" customHeight="1" x14ac:dyDescent="0.25">
      <c r="B18" s="6"/>
      <c r="C18" s="6"/>
      <c r="D18" s="6"/>
      <c r="E18" s="6"/>
      <c r="F18" s="6"/>
    </row>
    <row r="20" spans="1:6" ht="25.5" customHeight="1" x14ac:dyDescent="0.25">
      <c r="A20" s="12" t="s">
        <v>80</v>
      </c>
      <c r="B20" s="12"/>
      <c r="C20" s="12"/>
      <c r="D20" s="12"/>
      <c r="E20" s="12"/>
      <c r="F20" s="12"/>
    </row>
    <row r="21" spans="1:6" ht="24" customHeight="1" x14ac:dyDescent="0.25">
      <c r="B21" s="5" t="s">
        <v>81</v>
      </c>
      <c r="C21" s="5"/>
      <c r="D21" s="4" t="s">
        <v>82</v>
      </c>
      <c r="E21" s="4"/>
      <c r="F21" s="4"/>
    </row>
    <row r="22" spans="1:6" ht="21.75" customHeight="1" x14ac:dyDescent="0.25">
      <c r="B22" s="11" t="s">
        <v>83</v>
      </c>
      <c r="C22" s="11"/>
      <c r="D22" s="11" t="s">
        <v>84</v>
      </c>
      <c r="E22" s="11"/>
      <c r="F22" s="11"/>
    </row>
    <row r="23" spans="1:6" ht="21.75" customHeight="1" x14ac:dyDescent="0.25">
      <c r="B23" s="11" t="s">
        <v>85</v>
      </c>
      <c r="C23" s="11"/>
      <c r="D23" s="11" t="s">
        <v>86</v>
      </c>
      <c r="E23" s="11"/>
      <c r="F23" s="11"/>
    </row>
    <row r="24" spans="1:6" ht="21.75" customHeight="1" x14ac:dyDescent="0.25">
      <c r="B24" s="11" t="s">
        <v>87</v>
      </c>
      <c r="C24" s="11"/>
      <c r="D24" s="11" t="s">
        <v>88</v>
      </c>
      <c r="E24" s="11"/>
      <c r="F24" s="11"/>
    </row>
    <row r="25" spans="1:6" ht="21.75" customHeight="1" x14ac:dyDescent="0.25">
      <c r="B25" s="11" t="s">
        <v>89</v>
      </c>
      <c r="C25" s="11"/>
      <c r="D25" s="11" t="s">
        <v>90</v>
      </c>
      <c r="E25" s="11"/>
      <c r="F25" s="11"/>
    </row>
    <row r="26" spans="1:6" ht="21.75" customHeight="1" x14ac:dyDescent="0.25">
      <c r="B26" s="11" t="s">
        <v>91</v>
      </c>
      <c r="C26" s="11"/>
      <c r="D26" s="11" t="s">
        <v>92</v>
      </c>
      <c r="E26" s="11"/>
      <c r="F26" s="11"/>
    </row>
    <row r="28" spans="1:6" ht="25.5" customHeight="1" x14ac:dyDescent="0.25">
      <c r="A28" s="12" t="s">
        <v>93</v>
      </c>
      <c r="B28" s="12"/>
      <c r="C28" s="12"/>
      <c r="D28" s="12"/>
      <c r="E28" s="12"/>
      <c r="F28" s="12"/>
    </row>
    <row r="29" spans="1:6" ht="25.5" customHeight="1" x14ac:dyDescent="0.25">
      <c r="B29" s="22" t="s">
        <v>94</v>
      </c>
      <c r="C29" s="22" t="s">
        <v>95</v>
      </c>
      <c r="D29" s="22" t="s">
        <v>96</v>
      </c>
      <c r="E29" s="22" t="s">
        <v>97</v>
      </c>
      <c r="F29" s="22" t="s">
        <v>98</v>
      </c>
    </row>
    <row r="30" spans="1:6" ht="24" customHeight="1" x14ac:dyDescent="0.25">
      <c r="B30" s="21" t="s">
        <v>99</v>
      </c>
      <c r="C30" s="20" t="s">
        <v>100</v>
      </c>
      <c r="D30" s="20" t="s">
        <v>101</v>
      </c>
      <c r="E30" s="21" t="s">
        <v>102</v>
      </c>
      <c r="F30" s="21" t="s">
        <v>103</v>
      </c>
    </row>
    <row r="31" spans="1:6" ht="24" customHeight="1" x14ac:dyDescent="0.25">
      <c r="B31" s="21" t="s">
        <v>104</v>
      </c>
      <c r="C31" s="20" t="s">
        <v>105</v>
      </c>
      <c r="D31" s="20" t="s">
        <v>106</v>
      </c>
      <c r="E31" s="21" t="s">
        <v>107</v>
      </c>
      <c r="F31" s="21" t="s">
        <v>108</v>
      </c>
    </row>
    <row r="32" spans="1:6" ht="24" customHeight="1" x14ac:dyDescent="0.25">
      <c r="B32" s="21" t="s">
        <v>109</v>
      </c>
      <c r="C32" s="20" t="s">
        <v>110</v>
      </c>
      <c r="D32" s="20" t="s">
        <v>111</v>
      </c>
      <c r="E32" s="21" t="s">
        <v>112</v>
      </c>
      <c r="F32" s="21" t="s">
        <v>113</v>
      </c>
    </row>
    <row r="33" spans="1:6" ht="24" customHeight="1" x14ac:dyDescent="0.25">
      <c r="B33" s="21" t="s">
        <v>114</v>
      </c>
      <c r="C33" s="20" t="s">
        <v>115</v>
      </c>
      <c r="D33" s="20" t="s">
        <v>116</v>
      </c>
      <c r="E33" s="21" t="s">
        <v>117</v>
      </c>
      <c r="F33" s="21" t="s">
        <v>118</v>
      </c>
    </row>
    <row r="34" spans="1:6" ht="24" customHeight="1" x14ac:dyDescent="0.25">
      <c r="B34" s="21" t="s">
        <v>119</v>
      </c>
      <c r="C34" s="20" t="s">
        <v>115</v>
      </c>
      <c r="D34" s="20" t="s">
        <v>120</v>
      </c>
      <c r="E34" s="21" t="s">
        <v>121</v>
      </c>
      <c r="F34" s="21" t="s">
        <v>122</v>
      </c>
    </row>
    <row r="36" spans="1:6" ht="25.5" customHeight="1" x14ac:dyDescent="0.25">
      <c r="A36" s="12" t="s">
        <v>123</v>
      </c>
      <c r="B36" s="12"/>
      <c r="C36" s="12"/>
      <c r="D36" s="12"/>
      <c r="E36" s="12"/>
      <c r="F36" s="12"/>
    </row>
    <row r="37" spans="1:6" ht="25.5" customHeight="1" x14ac:dyDescent="0.25">
      <c r="B37" s="22" t="s">
        <v>124</v>
      </c>
      <c r="C37" s="22" t="s">
        <v>125</v>
      </c>
      <c r="D37" s="22" t="s">
        <v>126</v>
      </c>
      <c r="E37" s="3" t="s">
        <v>127</v>
      </c>
      <c r="F37" s="3"/>
    </row>
    <row r="38" spans="1:6" ht="24" customHeight="1" x14ac:dyDescent="0.25">
      <c r="B38" s="23" t="s">
        <v>128</v>
      </c>
      <c r="C38" s="21" t="s">
        <v>129</v>
      </c>
      <c r="D38" s="20" t="s">
        <v>130</v>
      </c>
      <c r="E38" s="11" t="s">
        <v>131</v>
      </c>
      <c r="F38" s="11"/>
    </row>
    <row r="39" spans="1:6" ht="24" customHeight="1" x14ac:dyDescent="0.25">
      <c r="B39" s="23" t="s">
        <v>132</v>
      </c>
      <c r="C39" s="21" t="s">
        <v>133</v>
      </c>
      <c r="D39" s="20" t="s">
        <v>130</v>
      </c>
      <c r="E39" s="11" t="s">
        <v>134</v>
      </c>
      <c r="F39" s="11"/>
    </row>
    <row r="40" spans="1:6" ht="24" customHeight="1" x14ac:dyDescent="0.25">
      <c r="B40" s="23" t="s">
        <v>135</v>
      </c>
      <c r="C40" s="21" t="s">
        <v>136</v>
      </c>
      <c r="D40" s="20" t="s">
        <v>137</v>
      </c>
      <c r="E40" s="11" t="s">
        <v>138</v>
      </c>
      <c r="F40" s="11"/>
    </row>
    <row r="41" spans="1:6" ht="24" customHeight="1" x14ac:dyDescent="0.25">
      <c r="B41" s="23" t="s">
        <v>139</v>
      </c>
      <c r="C41" s="21" t="s">
        <v>140</v>
      </c>
      <c r="D41" s="20" t="s">
        <v>130</v>
      </c>
      <c r="E41" s="11" t="s">
        <v>141</v>
      </c>
      <c r="F41" s="11"/>
    </row>
    <row r="42" spans="1:6" ht="24" customHeight="1" x14ac:dyDescent="0.25">
      <c r="B42" s="23" t="s">
        <v>142</v>
      </c>
      <c r="C42" s="21" t="s">
        <v>143</v>
      </c>
      <c r="D42" s="20" t="s">
        <v>130</v>
      </c>
      <c r="E42" s="11" t="s">
        <v>144</v>
      </c>
      <c r="F42" s="11"/>
    </row>
    <row r="44" spans="1:6" ht="24" customHeight="1" x14ac:dyDescent="0.25">
      <c r="B44" s="15" t="s">
        <v>145</v>
      </c>
      <c r="C44" s="2">
        <f>COUNTIF(D38:D42,"Ja")/COUNTA(D38:D42)</f>
        <v>0.8</v>
      </c>
      <c r="D44" s="2"/>
      <c r="E44" s="2"/>
      <c r="F44" s="2"/>
    </row>
  </sheetData>
  <mergeCells count="30">
    <mergeCell ref="E41:F41"/>
    <mergeCell ref="E42:F42"/>
    <mergeCell ref="C44:F44"/>
    <mergeCell ref="A36:F36"/>
    <mergeCell ref="E37:F37"/>
    <mergeCell ref="E38:F38"/>
    <mergeCell ref="E39:F39"/>
    <mergeCell ref="E40:F40"/>
    <mergeCell ref="B25:C25"/>
    <mergeCell ref="D25:F25"/>
    <mergeCell ref="B26:C26"/>
    <mergeCell ref="D26:F26"/>
    <mergeCell ref="A28:F28"/>
    <mergeCell ref="B22:C22"/>
    <mergeCell ref="D22:F22"/>
    <mergeCell ref="B23:C23"/>
    <mergeCell ref="D23:F23"/>
    <mergeCell ref="B24:C24"/>
    <mergeCell ref="D24:F24"/>
    <mergeCell ref="B11:F13"/>
    <mergeCell ref="A15:F15"/>
    <mergeCell ref="B16:F18"/>
    <mergeCell ref="A20:F20"/>
    <mergeCell ref="B21:C21"/>
    <mergeCell ref="D21:F21"/>
    <mergeCell ref="A1:F1"/>
    <mergeCell ref="A2:F2"/>
    <mergeCell ref="A4:F4"/>
    <mergeCell ref="B5:F8"/>
    <mergeCell ref="A10:F10"/>
  </mergeCells>
  <conditionalFormatting sqref="D38:D42">
    <cfRule type="cellIs" dxfId="28" priority="2" operator="equal">
      <formula>"Ja"</formula>
    </cfRule>
    <cfRule type="cellIs" dxfId="27" priority="3" operator="equal">
      <formula>"Teilw."</formula>
    </cfRule>
    <cfRule type="cellIs" dxfId="26" priority="4" operator="equal">
      <formula>"Nein"</formula>
    </cfRule>
  </conditionalFormatting>
  <dataValidations count="1">
    <dataValidation type="list" allowBlank="1" errorTitle="Ungültige Eingabe" error="Bitte Ja / Teilw. / Nein wählen" sqref="D38:D42" xr:uid="{00000000-0002-0000-0100-000000000000}">
      <formula1>"Ja,Teilw.,Nein"</formula1>
      <formula2>0</formula2>
    </dataValidation>
  </dataValidations>
  <printOptions horizontalCentered="1"/>
  <pageMargins left="0.5" right="0.5" top="0.6" bottom="0.6"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9"/>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8.7109375" defaultRowHeight="15" x14ac:dyDescent="0.25"/>
  <cols>
    <col min="1" max="1" width="4" customWidth="1"/>
    <col min="2" max="3" width="26" customWidth="1"/>
    <col min="4" max="4" width="22" customWidth="1"/>
    <col min="5" max="6" width="14" customWidth="1"/>
    <col min="7" max="7" width="28" customWidth="1"/>
    <col min="8" max="9" width="22" customWidth="1"/>
  </cols>
  <sheetData>
    <row r="1" spans="1:9" ht="37.5" customHeight="1" x14ac:dyDescent="0.25">
      <c r="A1" s="14" t="s">
        <v>146</v>
      </c>
      <c r="B1" s="14"/>
      <c r="C1" s="14"/>
      <c r="D1" s="14"/>
      <c r="E1" s="14"/>
      <c r="F1" s="14"/>
      <c r="G1" s="14"/>
      <c r="H1" s="14"/>
      <c r="I1" s="14"/>
    </row>
    <row r="2" spans="1:9" ht="19.5" customHeight="1" x14ac:dyDescent="0.25">
      <c r="A2" s="13" t="s">
        <v>147</v>
      </c>
      <c r="B2" s="13"/>
      <c r="C2" s="13"/>
      <c r="D2" s="13"/>
      <c r="E2" s="13"/>
      <c r="F2" s="13"/>
      <c r="G2" s="13"/>
      <c r="H2" s="13"/>
      <c r="I2" s="13"/>
    </row>
    <row r="4" spans="1:9" ht="25.5" customHeight="1" x14ac:dyDescent="0.25">
      <c r="A4" s="12" t="s">
        <v>148</v>
      </c>
      <c r="B4" s="12"/>
      <c r="C4" s="12"/>
      <c r="D4" s="12"/>
      <c r="E4" s="12"/>
      <c r="F4" s="12"/>
      <c r="G4" s="12"/>
      <c r="H4" s="12"/>
      <c r="I4" s="12"/>
    </row>
    <row r="5" spans="1:9" ht="31.5" customHeight="1" x14ac:dyDescent="0.25">
      <c r="A5" s="18" t="s">
        <v>40</v>
      </c>
      <c r="B5" s="18" t="s">
        <v>149</v>
      </c>
      <c r="C5" s="18" t="s">
        <v>150</v>
      </c>
      <c r="D5" s="18" t="s">
        <v>151</v>
      </c>
      <c r="E5" s="18" t="s">
        <v>152</v>
      </c>
      <c r="F5" s="18" t="s">
        <v>153</v>
      </c>
      <c r="G5" s="18" t="s">
        <v>154</v>
      </c>
      <c r="H5" s="18" t="s">
        <v>155</v>
      </c>
      <c r="I5" s="18" t="s">
        <v>156</v>
      </c>
    </row>
    <row r="6" spans="1:9" ht="30" customHeight="1" x14ac:dyDescent="0.25">
      <c r="A6" s="19">
        <v>1</v>
      </c>
      <c r="B6" s="21" t="s">
        <v>64</v>
      </c>
      <c r="C6" s="21" t="s">
        <v>9</v>
      </c>
      <c r="D6" s="21" t="s">
        <v>157</v>
      </c>
      <c r="E6" s="20" t="s">
        <v>158</v>
      </c>
      <c r="F6" s="20" t="s">
        <v>158</v>
      </c>
      <c r="G6" s="21" t="s">
        <v>159</v>
      </c>
      <c r="H6" s="21" t="s">
        <v>160</v>
      </c>
      <c r="I6" s="21" t="s">
        <v>161</v>
      </c>
    </row>
    <row r="7" spans="1:9" ht="30" customHeight="1" x14ac:dyDescent="0.25">
      <c r="A7" s="19">
        <v>2</v>
      </c>
      <c r="B7" s="21" t="s">
        <v>103</v>
      </c>
      <c r="C7" s="21" t="s">
        <v>162</v>
      </c>
      <c r="D7" s="21" t="s">
        <v>163</v>
      </c>
      <c r="E7" s="20" t="s">
        <v>158</v>
      </c>
      <c r="F7" s="20" t="s">
        <v>158</v>
      </c>
      <c r="G7" s="21" t="s">
        <v>164</v>
      </c>
      <c r="H7" s="21" t="s">
        <v>54</v>
      </c>
      <c r="I7" s="21" t="s">
        <v>165</v>
      </c>
    </row>
    <row r="8" spans="1:9" ht="30" customHeight="1" x14ac:dyDescent="0.25">
      <c r="A8" s="19">
        <v>3</v>
      </c>
      <c r="B8" s="21" t="s">
        <v>166</v>
      </c>
      <c r="C8" s="21" t="s">
        <v>162</v>
      </c>
      <c r="D8" s="21" t="s">
        <v>167</v>
      </c>
      <c r="E8" s="20" t="s">
        <v>168</v>
      </c>
      <c r="F8" s="20" t="s">
        <v>158</v>
      </c>
      <c r="G8" s="21" t="s">
        <v>169</v>
      </c>
      <c r="H8" s="21" t="s">
        <v>170</v>
      </c>
      <c r="I8" s="21" t="s">
        <v>171</v>
      </c>
    </row>
    <row r="9" spans="1:9" ht="30" customHeight="1" x14ac:dyDescent="0.25">
      <c r="A9" s="19">
        <v>4</v>
      </c>
      <c r="B9" s="21" t="s">
        <v>172</v>
      </c>
      <c r="C9" s="21" t="s">
        <v>173</v>
      </c>
      <c r="D9" s="21" t="s">
        <v>174</v>
      </c>
      <c r="E9" s="20" t="s">
        <v>168</v>
      </c>
      <c r="F9" s="20" t="s">
        <v>158</v>
      </c>
      <c r="G9" s="21" t="s">
        <v>175</v>
      </c>
      <c r="H9" s="21" t="s">
        <v>176</v>
      </c>
      <c r="I9" s="21" t="s">
        <v>177</v>
      </c>
    </row>
    <row r="10" spans="1:9" ht="30" customHeight="1" x14ac:dyDescent="0.25">
      <c r="A10" s="19">
        <v>5</v>
      </c>
      <c r="B10" s="21" t="s">
        <v>178</v>
      </c>
      <c r="C10" s="21" t="s">
        <v>179</v>
      </c>
      <c r="D10" s="21" t="s">
        <v>180</v>
      </c>
      <c r="E10" s="20" t="s">
        <v>158</v>
      </c>
      <c r="F10" s="20" t="s">
        <v>168</v>
      </c>
      <c r="G10" s="21" t="s">
        <v>181</v>
      </c>
      <c r="H10" s="21" t="s">
        <v>182</v>
      </c>
      <c r="I10" s="21" t="s">
        <v>183</v>
      </c>
    </row>
    <row r="11" spans="1:9" ht="30" customHeight="1" x14ac:dyDescent="0.25">
      <c r="A11" s="19">
        <v>6</v>
      </c>
      <c r="B11" s="21" t="s">
        <v>184</v>
      </c>
      <c r="C11" s="21" t="s">
        <v>185</v>
      </c>
      <c r="D11" s="21" t="s">
        <v>186</v>
      </c>
      <c r="E11" s="20" t="s">
        <v>168</v>
      </c>
      <c r="F11" s="20" t="s">
        <v>168</v>
      </c>
      <c r="G11" s="21" t="s">
        <v>187</v>
      </c>
      <c r="H11" s="21" t="s">
        <v>188</v>
      </c>
      <c r="I11" s="21" t="s">
        <v>189</v>
      </c>
    </row>
    <row r="12" spans="1:9" ht="30" customHeight="1" x14ac:dyDescent="0.25">
      <c r="A12" s="19">
        <v>7</v>
      </c>
      <c r="B12" s="21" t="s">
        <v>190</v>
      </c>
      <c r="C12" s="21" t="s">
        <v>191</v>
      </c>
      <c r="D12" s="21" t="s">
        <v>192</v>
      </c>
      <c r="E12" s="20" t="s">
        <v>168</v>
      </c>
      <c r="F12" s="20" t="s">
        <v>168</v>
      </c>
      <c r="G12" s="21" t="s">
        <v>193</v>
      </c>
      <c r="H12" s="21" t="s">
        <v>194</v>
      </c>
      <c r="I12" s="21" t="s">
        <v>195</v>
      </c>
    </row>
    <row r="13" spans="1:9" ht="30" customHeight="1" x14ac:dyDescent="0.25">
      <c r="A13" s="19">
        <v>8</v>
      </c>
      <c r="B13" s="21" t="s">
        <v>196</v>
      </c>
      <c r="C13" s="21" t="s">
        <v>197</v>
      </c>
      <c r="D13" s="21" t="s">
        <v>198</v>
      </c>
      <c r="E13" s="20" t="s">
        <v>199</v>
      </c>
      <c r="F13" s="20" t="s">
        <v>158</v>
      </c>
      <c r="G13" s="21" t="s">
        <v>200</v>
      </c>
      <c r="H13" s="21" t="s">
        <v>201</v>
      </c>
      <c r="I13" s="21" t="s">
        <v>202</v>
      </c>
    </row>
    <row r="14" spans="1:9" ht="30" customHeight="1" x14ac:dyDescent="0.25">
      <c r="A14" s="19">
        <v>9</v>
      </c>
      <c r="B14" s="21" t="s">
        <v>203</v>
      </c>
      <c r="C14" s="21" t="s">
        <v>204</v>
      </c>
      <c r="D14" s="21" t="s">
        <v>205</v>
      </c>
      <c r="E14" s="20" t="s">
        <v>199</v>
      </c>
      <c r="F14" s="20" t="s">
        <v>199</v>
      </c>
      <c r="G14" s="21" t="s">
        <v>206</v>
      </c>
      <c r="H14" s="21" t="s">
        <v>207</v>
      </c>
      <c r="I14" s="21" t="s">
        <v>202</v>
      </c>
    </row>
    <row r="15" spans="1:9" ht="30" customHeight="1" x14ac:dyDescent="0.25">
      <c r="A15" s="19">
        <v>10</v>
      </c>
      <c r="B15" s="21" t="s">
        <v>208</v>
      </c>
      <c r="C15" s="21" t="s">
        <v>209</v>
      </c>
      <c r="D15" s="21" t="s">
        <v>210</v>
      </c>
      <c r="E15" s="20" t="s">
        <v>199</v>
      </c>
      <c r="F15" s="20" t="s">
        <v>168</v>
      </c>
      <c r="G15" s="21" t="s">
        <v>211</v>
      </c>
      <c r="H15" s="21" t="s">
        <v>212</v>
      </c>
      <c r="I15" s="21" t="s">
        <v>213</v>
      </c>
    </row>
    <row r="16" spans="1:9" ht="25.5" customHeight="1" x14ac:dyDescent="0.25">
      <c r="A16" s="19"/>
      <c r="B16" s="21"/>
      <c r="C16" s="21"/>
      <c r="D16" s="21"/>
      <c r="E16" s="20"/>
      <c r="F16" s="20"/>
      <c r="G16" s="21"/>
      <c r="H16" s="21"/>
      <c r="I16" s="21"/>
    </row>
    <row r="17" spans="1:9" ht="25.5" customHeight="1" x14ac:dyDescent="0.25">
      <c r="A17" s="19"/>
      <c r="B17" s="21"/>
      <c r="C17" s="21"/>
      <c r="D17" s="21"/>
      <c r="E17" s="20"/>
      <c r="F17" s="20"/>
      <c r="G17" s="21"/>
      <c r="H17" s="21"/>
      <c r="I17" s="21"/>
    </row>
    <row r="18" spans="1:9" ht="25.5" customHeight="1" x14ac:dyDescent="0.25">
      <c r="A18" s="19"/>
      <c r="B18" s="21"/>
      <c r="C18" s="21"/>
      <c r="D18" s="21"/>
      <c r="E18" s="20"/>
      <c r="F18" s="20"/>
      <c r="G18" s="21"/>
      <c r="H18" s="21"/>
      <c r="I18" s="21"/>
    </row>
    <row r="19" spans="1:9" ht="25.5" customHeight="1" x14ac:dyDescent="0.25">
      <c r="A19" s="19"/>
      <c r="B19" s="21"/>
      <c r="C19" s="21"/>
      <c r="D19" s="21"/>
      <c r="E19" s="20"/>
      <c r="F19" s="20"/>
      <c r="G19" s="21"/>
      <c r="H19" s="21"/>
      <c r="I19" s="21"/>
    </row>
    <row r="20" spans="1:9" ht="25.5" customHeight="1" x14ac:dyDescent="0.25">
      <c r="A20" s="19"/>
      <c r="B20" s="21"/>
      <c r="C20" s="21"/>
      <c r="D20" s="21"/>
      <c r="E20" s="20"/>
      <c r="F20" s="20"/>
      <c r="G20" s="21"/>
      <c r="H20" s="21"/>
      <c r="I20" s="21"/>
    </row>
    <row r="21" spans="1:9" ht="25.5" customHeight="1" x14ac:dyDescent="0.25">
      <c r="A21" s="19"/>
      <c r="B21" s="21"/>
      <c r="C21" s="21"/>
      <c r="D21" s="21"/>
      <c r="E21" s="20"/>
      <c r="F21" s="20"/>
      <c r="G21" s="21"/>
      <c r="H21" s="21"/>
      <c r="I21" s="21"/>
    </row>
    <row r="22" spans="1:9" ht="25.5" customHeight="1" x14ac:dyDescent="0.25">
      <c r="A22" s="19"/>
      <c r="B22" s="21"/>
      <c r="C22" s="21"/>
      <c r="D22" s="21"/>
      <c r="E22" s="20"/>
      <c r="F22" s="20"/>
      <c r="G22" s="21"/>
      <c r="H22" s="21"/>
      <c r="I22" s="21"/>
    </row>
    <row r="23" spans="1:9" ht="25.5" customHeight="1" x14ac:dyDescent="0.25">
      <c r="A23" s="19"/>
      <c r="B23" s="21"/>
      <c r="C23" s="21"/>
      <c r="D23" s="21"/>
      <c r="E23" s="20"/>
      <c r="F23" s="20"/>
      <c r="G23" s="21"/>
      <c r="H23" s="21"/>
      <c r="I23" s="21"/>
    </row>
    <row r="25" spans="1:9" ht="25.5" customHeight="1" x14ac:dyDescent="0.25">
      <c r="A25" s="12" t="s">
        <v>214</v>
      </c>
      <c r="B25" s="12"/>
      <c r="C25" s="12"/>
      <c r="D25" s="12"/>
      <c r="E25" s="12"/>
      <c r="F25" s="12"/>
      <c r="G25" s="12"/>
      <c r="H25" s="12"/>
      <c r="I25" s="12"/>
    </row>
    <row r="26" spans="1:9" ht="21.75" customHeight="1" x14ac:dyDescent="0.25">
      <c r="B26" s="15" t="s">
        <v>215</v>
      </c>
      <c r="C26" s="1">
        <f>COUNTA(B6:B23)</f>
        <v>10</v>
      </c>
      <c r="D26" s="1"/>
    </row>
    <row r="27" spans="1:9" ht="21.75" customHeight="1" x14ac:dyDescent="0.25">
      <c r="B27" s="15" t="s">
        <v>216</v>
      </c>
      <c r="C27" s="1">
        <f>COUNTIF(E6:E23,"Hoch")</f>
        <v>3</v>
      </c>
      <c r="D27" s="1"/>
    </row>
    <row r="28" spans="1:9" ht="21.75" customHeight="1" x14ac:dyDescent="0.25">
      <c r="B28" s="15" t="s">
        <v>217</v>
      </c>
      <c r="C28" s="1">
        <f>COUNTIF(F6:F23,"Hoch")</f>
        <v>5</v>
      </c>
      <c r="D28" s="1"/>
    </row>
    <row r="29" spans="1:9" ht="21.75" customHeight="1" x14ac:dyDescent="0.25">
      <c r="B29" s="15" t="s">
        <v>218</v>
      </c>
      <c r="C29" s="1">
        <f>COUNTIFS(E6:E23,"Hoch",F6:F23,"Hoch")</f>
        <v>2</v>
      </c>
      <c r="D29" s="1"/>
    </row>
  </sheetData>
  <mergeCells count="8">
    <mergeCell ref="C27:D27"/>
    <mergeCell ref="C28:D28"/>
    <mergeCell ref="C29:D29"/>
    <mergeCell ref="A1:I1"/>
    <mergeCell ref="A2:I2"/>
    <mergeCell ref="A4:I4"/>
    <mergeCell ref="A25:I25"/>
    <mergeCell ref="C26:D26"/>
  </mergeCells>
  <conditionalFormatting sqref="E6:F23">
    <cfRule type="cellIs" dxfId="25" priority="2" operator="equal">
      <formula>"Hoch"</formula>
    </cfRule>
    <cfRule type="cellIs" dxfId="24" priority="3" operator="equal">
      <formula>"Mittel"</formula>
    </cfRule>
    <cfRule type="cellIs" dxfId="23" priority="4" operator="equal">
      <formula>"Niedrig"</formula>
    </cfRule>
  </conditionalFormatting>
  <dataValidations count="1">
    <dataValidation type="list" allowBlank="1" sqref="E6:F23" xr:uid="{00000000-0002-0000-0200-000000000000}">
      <formula1>"Hoch,Mittel,Niedrig"</formula1>
      <formula2>0</formula2>
    </dataValidation>
  </dataValidations>
  <printOptions horizontalCentered="1"/>
  <pageMargins left="0.5" right="0.5" top="0.6" bottom="0.6"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8"/>
  <sheetViews>
    <sheetView showGridLines="0" zoomScaleNormal="100" workbookViewId="0">
      <pane xSplit="1" ySplit="8" topLeftCell="B9" activePane="bottomRight" state="frozen"/>
      <selection pane="topRight" activeCell="B1" sqref="B1"/>
      <selection pane="bottomLeft" activeCell="A9" sqref="A9"/>
      <selection pane="bottomRight" sqref="A1:K1"/>
    </sheetView>
  </sheetViews>
  <sheetFormatPr baseColWidth="10" defaultColWidth="8.7109375" defaultRowHeight="15" x14ac:dyDescent="0.25"/>
  <cols>
    <col min="1" max="1" width="10" customWidth="1"/>
    <col min="2" max="2" width="14" customWidth="1"/>
    <col min="3" max="3" width="22" customWidth="1"/>
    <col min="4" max="4" width="50" customWidth="1"/>
    <col min="5" max="6" width="14" customWidth="1"/>
    <col min="7" max="7" width="16" customWidth="1"/>
    <col min="8" max="9" width="14" customWidth="1"/>
    <col min="10" max="10" width="18" customWidth="1"/>
    <col min="11" max="11" width="22" customWidth="1"/>
  </cols>
  <sheetData>
    <row r="1" spans="1:11" ht="37.5" customHeight="1" x14ac:dyDescent="0.25">
      <c r="A1" s="14" t="s">
        <v>219</v>
      </c>
      <c r="B1" s="14"/>
      <c r="C1" s="14"/>
      <c r="D1" s="14"/>
      <c r="E1" s="14"/>
      <c r="F1" s="14"/>
      <c r="G1" s="14"/>
      <c r="H1" s="14"/>
      <c r="I1" s="14"/>
      <c r="J1" s="14"/>
      <c r="K1" s="14"/>
    </row>
    <row r="2" spans="1:11" ht="19.5" customHeight="1" x14ac:dyDescent="0.25">
      <c r="A2" s="13" t="s">
        <v>220</v>
      </c>
      <c r="B2" s="13"/>
      <c r="C2" s="13"/>
      <c r="D2" s="13"/>
      <c r="E2" s="13"/>
      <c r="F2" s="13"/>
      <c r="G2" s="13"/>
      <c r="H2" s="13"/>
      <c r="I2" s="13"/>
      <c r="J2" s="13"/>
      <c r="K2" s="13"/>
    </row>
    <row r="4" spans="1:11" ht="25.5" customHeight="1" x14ac:dyDescent="0.25">
      <c r="A4" s="12" t="s">
        <v>221</v>
      </c>
      <c r="B4" s="12"/>
      <c r="C4" s="12"/>
      <c r="D4" s="12"/>
      <c r="E4" s="12"/>
      <c r="F4" s="12"/>
      <c r="G4" s="12"/>
      <c r="H4" s="12"/>
      <c r="I4" s="12"/>
      <c r="J4" s="12"/>
      <c r="K4" s="12"/>
    </row>
    <row r="5" spans="1:11" ht="30" customHeight="1" x14ac:dyDescent="0.25">
      <c r="A5" s="24" t="s">
        <v>222</v>
      </c>
      <c r="B5" s="24" t="s">
        <v>223</v>
      </c>
      <c r="C5" s="24" t="s">
        <v>224</v>
      </c>
      <c r="D5" s="24" t="s">
        <v>225</v>
      </c>
      <c r="E5" s="24" t="s">
        <v>226</v>
      </c>
      <c r="F5" s="24" t="s">
        <v>20</v>
      </c>
      <c r="G5" s="24" t="s">
        <v>23</v>
      </c>
      <c r="H5" s="24" t="s">
        <v>26</v>
      </c>
      <c r="I5" s="24" t="s">
        <v>227</v>
      </c>
      <c r="J5" s="24" t="s">
        <v>228</v>
      </c>
      <c r="K5" s="25"/>
    </row>
    <row r="6" spans="1:11" ht="30" customHeight="1" x14ac:dyDescent="0.25">
      <c r="A6" s="26">
        <f>COUNTA(B9:B100)</f>
        <v>20</v>
      </c>
      <c r="B6" s="26">
        <f>COUNTIF(F9:F100,"Must have")</f>
        <v>12</v>
      </c>
      <c r="C6" s="26">
        <f>COUNTIF(F9:F100,"Should have")</f>
        <v>6</v>
      </c>
      <c r="D6" s="26">
        <f>COUNTIF(F9:F100,"Could have")</f>
        <v>1</v>
      </c>
      <c r="E6" s="26">
        <f>COUNTIF(F9:F100,"Won't have")</f>
        <v>1</v>
      </c>
      <c r="F6" s="26">
        <f>COUNTIF(G9:G100,"Offen")</f>
        <v>18</v>
      </c>
      <c r="G6" s="26">
        <f>COUNTIF(G9:G100,"In Bearbeitung")</f>
        <v>1</v>
      </c>
      <c r="H6" s="26">
        <f>COUNTIF(G9:G100,"Umgesetzt")</f>
        <v>0</v>
      </c>
      <c r="I6" s="26">
        <f>COUNTIF(G9:G100,"Verworfen")</f>
        <v>1</v>
      </c>
      <c r="J6" s="27">
        <f>IFERROR(COUNTIF(G9:G100,"Umgesetzt")/COUNTA(B9:B100),0)</f>
        <v>0</v>
      </c>
      <c r="K6" s="25"/>
    </row>
    <row r="8" spans="1:11" ht="31.5" customHeight="1" x14ac:dyDescent="0.25">
      <c r="A8" s="18" t="s">
        <v>229</v>
      </c>
      <c r="B8" s="18" t="s">
        <v>230</v>
      </c>
      <c r="C8" s="18" t="s">
        <v>231</v>
      </c>
      <c r="D8" s="18" t="s">
        <v>232</v>
      </c>
      <c r="E8" s="18" t="s">
        <v>233</v>
      </c>
      <c r="F8" s="18" t="s">
        <v>234</v>
      </c>
      <c r="G8" s="18" t="s">
        <v>44</v>
      </c>
      <c r="H8" s="18" t="s">
        <v>98</v>
      </c>
      <c r="I8" s="18" t="s">
        <v>235</v>
      </c>
      <c r="J8" s="18" t="s">
        <v>236</v>
      </c>
      <c r="K8" s="18" t="s">
        <v>237</v>
      </c>
    </row>
    <row r="9" spans="1:11" ht="43.5" customHeight="1" x14ac:dyDescent="0.25">
      <c r="A9" s="28" t="s">
        <v>238</v>
      </c>
      <c r="B9" s="19" t="s">
        <v>239</v>
      </c>
      <c r="C9" s="21" t="s">
        <v>240</v>
      </c>
      <c r="D9" s="21" t="s">
        <v>241</v>
      </c>
      <c r="E9" s="21" t="s">
        <v>178</v>
      </c>
      <c r="F9" s="20" t="s">
        <v>223</v>
      </c>
      <c r="G9" s="20" t="s">
        <v>20</v>
      </c>
      <c r="H9" s="21" t="s">
        <v>242</v>
      </c>
      <c r="I9" s="20" t="s">
        <v>243</v>
      </c>
      <c r="J9" s="21" t="s">
        <v>244</v>
      </c>
      <c r="K9" s="21"/>
    </row>
    <row r="10" spans="1:11" ht="43.5" customHeight="1" x14ac:dyDescent="0.25">
      <c r="A10" s="28" t="s">
        <v>245</v>
      </c>
      <c r="B10" s="19" t="s">
        <v>239</v>
      </c>
      <c r="C10" s="21" t="s">
        <v>246</v>
      </c>
      <c r="D10" s="21" t="s">
        <v>247</v>
      </c>
      <c r="E10" s="21" t="s">
        <v>248</v>
      </c>
      <c r="F10" s="20" t="s">
        <v>223</v>
      </c>
      <c r="G10" s="20" t="s">
        <v>20</v>
      </c>
      <c r="H10" s="21" t="s">
        <v>249</v>
      </c>
      <c r="I10" s="20" t="s">
        <v>250</v>
      </c>
      <c r="J10" s="21" t="s">
        <v>251</v>
      </c>
      <c r="K10" s="21"/>
    </row>
    <row r="11" spans="1:11" ht="43.5" customHeight="1" x14ac:dyDescent="0.25">
      <c r="A11" s="28" t="s">
        <v>252</v>
      </c>
      <c r="B11" s="19" t="s">
        <v>239</v>
      </c>
      <c r="C11" s="21" t="s">
        <v>253</v>
      </c>
      <c r="D11" s="21" t="s">
        <v>254</v>
      </c>
      <c r="E11" s="21" t="s">
        <v>166</v>
      </c>
      <c r="F11" s="20" t="s">
        <v>223</v>
      </c>
      <c r="G11" s="20" t="s">
        <v>23</v>
      </c>
      <c r="H11" s="21" t="s">
        <v>249</v>
      </c>
      <c r="I11" s="20" t="s">
        <v>250</v>
      </c>
      <c r="J11" s="21" t="s">
        <v>255</v>
      </c>
      <c r="K11" s="21"/>
    </row>
    <row r="12" spans="1:11" ht="43.5" customHeight="1" x14ac:dyDescent="0.25">
      <c r="A12" s="28" t="s">
        <v>256</v>
      </c>
      <c r="B12" s="19" t="s">
        <v>239</v>
      </c>
      <c r="C12" s="21" t="s">
        <v>257</v>
      </c>
      <c r="D12" s="21" t="s">
        <v>258</v>
      </c>
      <c r="E12" s="21" t="s">
        <v>64</v>
      </c>
      <c r="F12" s="20" t="s">
        <v>224</v>
      </c>
      <c r="G12" s="20" t="s">
        <v>20</v>
      </c>
      <c r="H12" s="21" t="s">
        <v>259</v>
      </c>
      <c r="I12" s="20" t="s">
        <v>260</v>
      </c>
      <c r="J12" s="21" t="s">
        <v>261</v>
      </c>
      <c r="K12" s="21"/>
    </row>
    <row r="13" spans="1:11" ht="43.5" customHeight="1" x14ac:dyDescent="0.25">
      <c r="A13" s="28" t="s">
        <v>262</v>
      </c>
      <c r="B13" s="19" t="s">
        <v>239</v>
      </c>
      <c r="C13" s="21" t="s">
        <v>263</v>
      </c>
      <c r="D13" s="21" t="s">
        <v>264</v>
      </c>
      <c r="E13" s="21" t="s">
        <v>166</v>
      </c>
      <c r="F13" s="20" t="s">
        <v>224</v>
      </c>
      <c r="G13" s="20" t="s">
        <v>20</v>
      </c>
      <c r="H13" s="21" t="s">
        <v>249</v>
      </c>
      <c r="I13" s="20" t="s">
        <v>265</v>
      </c>
      <c r="J13" s="21" t="s">
        <v>266</v>
      </c>
      <c r="K13" s="21"/>
    </row>
    <row r="14" spans="1:11" ht="43.5" customHeight="1" x14ac:dyDescent="0.25">
      <c r="A14" s="28" t="s">
        <v>267</v>
      </c>
      <c r="B14" s="19" t="s">
        <v>239</v>
      </c>
      <c r="C14" s="21" t="s">
        <v>268</v>
      </c>
      <c r="D14" s="21" t="s">
        <v>269</v>
      </c>
      <c r="E14" s="21" t="s">
        <v>64</v>
      </c>
      <c r="F14" s="20" t="s">
        <v>225</v>
      </c>
      <c r="G14" s="20" t="s">
        <v>20</v>
      </c>
      <c r="H14" s="21" t="s">
        <v>259</v>
      </c>
      <c r="I14" s="20" t="s">
        <v>270</v>
      </c>
      <c r="J14" s="21" t="s">
        <v>271</v>
      </c>
      <c r="K14" s="21"/>
    </row>
    <row r="15" spans="1:11" ht="43.5" customHeight="1" x14ac:dyDescent="0.25">
      <c r="A15" s="28" t="s">
        <v>272</v>
      </c>
      <c r="B15" s="19" t="s">
        <v>239</v>
      </c>
      <c r="C15" s="21" t="s">
        <v>273</v>
      </c>
      <c r="D15" s="21" t="s">
        <v>274</v>
      </c>
      <c r="E15" s="21" t="s">
        <v>248</v>
      </c>
      <c r="F15" s="20" t="s">
        <v>223</v>
      </c>
      <c r="G15" s="20" t="s">
        <v>20</v>
      </c>
      <c r="H15" s="21" t="s">
        <v>249</v>
      </c>
      <c r="I15" s="20" t="s">
        <v>260</v>
      </c>
      <c r="J15" s="21" t="s">
        <v>275</v>
      </c>
      <c r="K15" s="21"/>
    </row>
    <row r="16" spans="1:11" ht="43.5" customHeight="1" x14ac:dyDescent="0.25">
      <c r="A16" s="28" t="s">
        <v>276</v>
      </c>
      <c r="B16" s="19" t="s">
        <v>239</v>
      </c>
      <c r="C16" s="21" t="s">
        <v>277</v>
      </c>
      <c r="D16" s="21" t="s">
        <v>278</v>
      </c>
      <c r="E16" s="21" t="s">
        <v>178</v>
      </c>
      <c r="F16" s="20" t="s">
        <v>223</v>
      </c>
      <c r="G16" s="20" t="s">
        <v>20</v>
      </c>
      <c r="H16" s="21" t="s">
        <v>242</v>
      </c>
      <c r="I16" s="20" t="s">
        <v>265</v>
      </c>
      <c r="J16" s="21" t="s">
        <v>279</v>
      </c>
      <c r="K16" s="21"/>
    </row>
    <row r="17" spans="1:11" ht="43.5" customHeight="1" x14ac:dyDescent="0.25">
      <c r="A17" s="28" t="s">
        <v>280</v>
      </c>
      <c r="B17" s="19" t="s">
        <v>239</v>
      </c>
      <c r="C17" s="21" t="s">
        <v>281</v>
      </c>
      <c r="D17" s="21" t="s">
        <v>282</v>
      </c>
      <c r="E17" s="21" t="s">
        <v>248</v>
      </c>
      <c r="F17" s="20" t="s">
        <v>224</v>
      </c>
      <c r="G17" s="20" t="s">
        <v>20</v>
      </c>
      <c r="H17" s="21" t="s">
        <v>249</v>
      </c>
      <c r="I17" s="20" t="s">
        <v>260</v>
      </c>
      <c r="J17" s="21" t="s">
        <v>283</v>
      </c>
      <c r="K17" s="21"/>
    </row>
    <row r="18" spans="1:11" ht="43.5" customHeight="1" x14ac:dyDescent="0.25">
      <c r="A18" s="28" t="s">
        <v>284</v>
      </c>
      <c r="B18" s="19" t="s">
        <v>239</v>
      </c>
      <c r="C18" s="21" t="s">
        <v>285</v>
      </c>
      <c r="D18" s="21" t="s">
        <v>286</v>
      </c>
      <c r="E18" s="21" t="s">
        <v>64</v>
      </c>
      <c r="F18" s="20" t="s">
        <v>226</v>
      </c>
      <c r="G18" s="20" t="s">
        <v>227</v>
      </c>
      <c r="H18" s="21" t="s">
        <v>202</v>
      </c>
      <c r="I18" s="20" t="s">
        <v>202</v>
      </c>
      <c r="J18" s="21" t="s">
        <v>202</v>
      </c>
      <c r="K18" s="21" t="s">
        <v>287</v>
      </c>
    </row>
    <row r="19" spans="1:11" ht="43.5" customHeight="1" x14ac:dyDescent="0.25">
      <c r="A19" s="28" t="s">
        <v>288</v>
      </c>
      <c r="B19" s="19" t="s">
        <v>289</v>
      </c>
      <c r="C19" s="21" t="s">
        <v>290</v>
      </c>
      <c r="D19" s="21" t="s">
        <v>291</v>
      </c>
      <c r="E19" s="21" t="s">
        <v>178</v>
      </c>
      <c r="F19" s="20" t="s">
        <v>223</v>
      </c>
      <c r="G19" s="20" t="s">
        <v>20</v>
      </c>
      <c r="H19" s="21" t="s">
        <v>242</v>
      </c>
      <c r="I19" s="20" t="s">
        <v>270</v>
      </c>
      <c r="J19" s="21" t="s">
        <v>292</v>
      </c>
      <c r="K19" s="21"/>
    </row>
    <row r="20" spans="1:11" ht="43.5" customHeight="1" x14ac:dyDescent="0.25">
      <c r="A20" s="28" t="s">
        <v>293</v>
      </c>
      <c r="B20" s="19" t="s">
        <v>289</v>
      </c>
      <c r="C20" s="21" t="s">
        <v>294</v>
      </c>
      <c r="D20" s="21" t="s">
        <v>295</v>
      </c>
      <c r="E20" s="21" t="s">
        <v>64</v>
      </c>
      <c r="F20" s="20" t="s">
        <v>223</v>
      </c>
      <c r="G20" s="20" t="s">
        <v>20</v>
      </c>
      <c r="H20" s="21" t="s">
        <v>242</v>
      </c>
      <c r="I20" s="20" t="s">
        <v>31</v>
      </c>
      <c r="J20" s="21" t="s">
        <v>296</v>
      </c>
      <c r="K20" s="21"/>
    </row>
    <row r="21" spans="1:11" ht="43.5" customHeight="1" x14ac:dyDescent="0.25">
      <c r="A21" s="28" t="s">
        <v>297</v>
      </c>
      <c r="B21" s="19" t="s">
        <v>289</v>
      </c>
      <c r="C21" s="21" t="s">
        <v>298</v>
      </c>
      <c r="D21" s="21" t="s">
        <v>299</v>
      </c>
      <c r="E21" s="21" t="s">
        <v>298</v>
      </c>
      <c r="F21" s="20" t="s">
        <v>223</v>
      </c>
      <c r="G21" s="20" t="s">
        <v>20</v>
      </c>
      <c r="H21" s="21" t="s">
        <v>300</v>
      </c>
      <c r="I21" s="20" t="s">
        <v>243</v>
      </c>
      <c r="J21" s="21" t="s">
        <v>301</v>
      </c>
      <c r="K21" s="21"/>
    </row>
    <row r="22" spans="1:11" ht="43.5" customHeight="1" x14ac:dyDescent="0.25">
      <c r="A22" s="28" t="s">
        <v>302</v>
      </c>
      <c r="B22" s="19" t="s">
        <v>289</v>
      </c>
      <c r="C22" s="21" t="s">
        <v>303</v>
      </c>
      <c r="D22" s="21" t="s">
        <v>304</v>
      </c>
      <c r="E22" s="21" t="s">
        <v>178</v>
      </c>
      <c r="F22" s="20" t="s">
        <v>223</v>
      </c>
      <c r="G22" s="20" t="s">
        <v>20</v>
      </c>
      <c r="H22" s="21" t="s">
        <v>242</v>
      </c>
      <c r="I22" s="20" t="s">
        <v>265</v>
      </c>
      <c r="J22" s="21" t="s">
        <v>305</v>
      </c>
      <c r="K22" s="21"/>
    </row>
    <row r="23" spans="1:11" ht="43.5" customHeight="1" x14ac:dyDescent="0.25">
      <c r="A23" s="28" t="s">
        <v>306</v>
      </c>
      <c r="B23" s="19" t="s">
        <v>289</v>
      </c>
      <c r="C23" s="21" t="s">
        <v>307</v>
      </c>
      <c r="D23" s="21" t="s">
        <v>308</v>
      </c>
      <c r="E23" s="21" t="s">
        <v>178</v>
      </c>
      <c r="F23" s="20" t="s">
        <v>224</v>
      </c>
      <c r="G23" s="20" t="s">
        <v>20</v>
      </c>
      <c r="H23" s="21" t="s">
        <v>242</v>
      </c>
      <c r="I23" s="20" t="s">
        <v>260</v>
      </c>
      <c r="J23" s="21" t="s">
        <v>309</v>
      </c>
      <c r="K23" s="21"/>
    </row>
    <row r="24" spans="1:11" ht="43.5" customHeight="1" x14ac:dyDescent="0.25">
      <c r="A24" s="28" t="s">
        <v>310</v>
      </c>
      <c r="B24" s="19" t="s">
        <v>289</v>
      </c>
      <c r="C24" s="21" t="s">
        <v>311</v>
      </c>
      <c r="D24" s="21" t="s">
        <v>312</v>
      </c>
      <c r="E24" s="21" t="s">
        <v>248</v>
      </c>
      <c r="F24" s="20" t="s">
        <v>224</v>
      </c>
      <c r="G24" s="20" t="s">
        <v>20</v>
      </c>
      <c r="H24" s="21" t="s">
        <v>313</v>
      </c>
      <c r="I24" s="20" t="s">
        <v>270</v>
      </c>
      <c r="J24" s="21" t="s">
        <v>314</v>
      </c>
      <c r="K24" s="21"/>
    </row>
    <row r="25" spans="1:11" ht="43.5" customHeight="1" x14ac:dyDescent="0.25">
      <c r="A25" s="28" t="s">
        <v>315</v>
      </c>
      <c r="B25" s="19" t="s">
        <v>289</v>
      </c>
      <c r="C25" s="21" t="s">
        <v>316</v>
      </c>
      <c r="D25" s="21" t="s">
        <v>317</v>
      </c>
      <c r="E25" s="21" t="s">
        <v>178</v>
      </c>
      <c r="F25" s="20" t="s">
        <v>223</v>
      </c>
      <c r="G25" s="20" t="s">
        <v>20</v>
      </c>
      <c r="H25" s="21" t="s">
        <v>242</v>
      </c>
      <c r="I25" s="20" t="s">
        <v>270</v>
      </c>
      <c r="J25" s="21" t="s">
        <v>318</v>
      </c>
      <c r="K25" s="21"/>
    </row>
    <row r="26" spans="1:11" ht="43.5" customHeight="1" x14ac:dyDescent="0.25">
      <c r="A26" s="28" t="s">
        <v>319</v>
      </c>
      <c r="B26" s="19" t="s">
        <v>289</v>
      </c>
      <c r="C26" s="21" t="s">
        <v>320</v>
      </c>
      <c r="D26" s="21" t="s">
        <v>321</v>
      </c>
      <c r="E26" s="21" t="s">
        <v>322</v>
      </c>
      <c r="F26" s="20" t="s">
        <v>224</v>
      </c>
      <c r="G26" s="20" t="s">
        <v>20</v>
      </c>
      <c r="H26" s="21" t="s">
        <v>249</v>
      </c>
      <c r="I26" s="20" t="s">
        <v>260</v>
      </c>
      <c r="J26" s="21" t="s">
        <v>323</v>
      </c>
      <c r="K26" s="21"/>
    </row>
    <row r="27" spans="1:11" ht="43.5" customHeight="1" x14ac:dyDescent="0.25">
      <c r="A27" s="28" t="s">
        <v>324</v>
      </c>
      <c r="B27" s="19" t="s">
        <v>289</v>
      </c>
      <c r="C27" s="21" t="s">
        <v>325</v>
      </c>
      <c r="D27" s="21" t="s">
        <v>326</v>
      </c>
      <c r="E27" s="21" t="s">
        <v>172</v>
      </c>
      <c r="F27" s="20" t="s">
        <v>223</v>
      </c>
      <c r="G27" s="20" t="s">
        <v>20</v>
      </c>
      <c r="H27" s="21" t="s">
        <v>172</v>
      </c>
      <c r="I27" s="20" t="s">
        <v>31</v>
      </c>
      <c r="J27" s="21" t="s">
        <v>327</v>
      </c>
      <c r="K27" s="21"/>
    </row>
    <row r="28" spans="1:11" ht="43.5" customHeight="1" x14ac:dyDescent="0.25">
      <c r="A28" s="28" t="s">
        <v>328</v>
      </c>
      <c r="B28" s="19" t="s">
        <v>289</v>
      </c>
      <c r="C28" s="21" t="s">
        <v>329</v>
      </c>
      <c r="D28" s="21" t="s">
        <v>330</v>
      </c>
      <c r="E28" s="21" t="s">
        <v>178</v>
      </c>
      <c r="F28" s="20" t="s">
        <v>223</v>
      </c>
      <c r="G28" s="20" t="s">
        <v>20</v>
      </c>
      <c r="H28" s="21" t="s">
        <v>242</v>
      </c>
      <c r="I28" s="20" t="s">
        <v>270</v>
      </c>
      <c r="J28" s="21" t="s">
        <v>331</v>
      </c>
      <c r="K28" s="21"/>
    </row>
    <row r="29" spans="1:11" ht="21.75" customHeight="1" x14ac:dyDescent="0.25">
      <c r="A29" s="19"/>
      <c r="B29" s="19"/>
      <c r="C29" s="21"/>
      <c r="D29" s="21"/>
      <c r="E29" s="21"/>
      <c r="F29" s="20"/>
      <c r="G29" s="20"/>
      <c r="H29" s="21"/>
      <c r="I29" s="20"/>
      <c r="J29" s="21"/>
      <c r="K29" s="21"/>
    </row>
    <row r="30" spans="1:11" ht="21.75" customHeight="1" x14ac:dyDescent="0.25">
      <c r="A30" s="19"/>
      <c r="B30" s="19"/>
      <c r="C30" s="21"/>
      <c r="D30" s="21"/>
      <c r="E30" s="21"/>
      <c r="F30" s="20"/>
      <c r="G30" s="20"/>
      <c r="H30" s="21"/>
      <c r="I30" s="20"/>
      <c r="J30" s="21"/>
      <c r="K30" s="21"/>
    </row>
    <row r="31" spans="1:11" ht="21.75" customHeight="1" x14ac:dyDescent="0.25">
      <c r="A31" s="19"/>
      <c r="B31" s="19"/>
      <c r="C31" s="21"/>
      <c r="D31" s="21"/>
      <c r="E31" s="21"/>
      <c r="F31" s="20"/>
      <c r="G31" s="20"/>
      <c r="H31" s="21"/>
      <c r="I31" s="20"/>
      <c r="J31" s="21"/>
      <c r="K31" s="21"/>
    </row>
    <row r="32" spans="1:11" ht="21.75" customHeight="1" x14ac:dyDescent="0.25">
      <c r="A32" s="19"/>
      <c r="B32" s="19"/>
      <c r="C32" s="21"/>
      <c r="D32" s="21"/>
      <c r="E32" s="21"/>
      <c r="F32" s="20"/>
      <c r="G32" s="20"/>
      <c r="H32" s="21"/>
      <c r="I32" s="20"/>
      <c r="J32" s="21"/>
      <c r="K32" s="21"/>
    </row>
    <row r="33" spans="1:11" ht="21.75" customHeight="1" x14ac:dyDescent="0.25">
      <c r="A33" s="19"/>
      <c r="B33" s="19"/>
      <c r="C33" s="21"/>
      <c r="D33" s="21"/>
      <c r="E33" s="21"/>
      <c r="F33" s="20"/>
      <c r="G33" s="20"/>
      <c r="H33" s="21"/>
      <c r="I33" s="20"/>
      <c r="J33" s="21"/>
      <c r="K33" s="21"/>
    </row>
    <row r="34" spans="1:11" ht="21.75" customHeight="1" x14ac:dyDescent="0.25">
      <c r="A34" s="19"/>
      <c r="B34" s="19"/>
      <c r="C34" s="21"/>
      <c r="D34" s="21"/>
      <c r="E34" s="21"/>
      <c r="F34" s="20"/>
      <c r="G34" s="20"/>
      <c r="H34" s="21"/>
      <c r="I34" s="20"/>
      <c r="J34" s="21"/>
      <c r="K34" s="21"/>
    </row>
    <row r="35" spans="1:11" ht="21.75" customHeight="1" x14ac:dyDescent="0.25">
      <c r="A35" s="19"/>
      <c r="B35" s="19"/>
      <c r="C35" s="21"/>
      <c r="D35" s="21"/>
      <c r="E35" s="21"/>
      <c r="F35" s="20"/>
      <c r="G35" s="20"/>
      <c r="H35" s="21"/>
      <c r="I35" s="20"/>
      <c r="J35" s="21"/>
      <c r="K35" s="21"/>
    </row>
    <row r="36" spans="1:11" ht="21.75" customHeight="1" x14ac:dyDescent="0.25">
      <c r="A36" s="19"/>
      <c r="B36" s="19"/>
      <c r="C36" s="21"/>
      <c r="D36" s="21"/>
      <c r="E36" s="21"/>
      <c r="F36" s="20"/>
      <c r="G36" s="20"/>
      <c r="H36" s="21"/>
      <c r="I36" s="20"/>
      <c r="J36" s="21"/>
      <c r="K36" s="21"/>
    </row>
    <row r="37" spans="1:11" ht="21.75" customHeight="1" x14ac:dyDescent="0.25">
      <c r="A37" s="19"/>
      <c r="B37" s="19"/>
      <c r="C37" s="21"/>
      <c r="D37" s="21"/>
      <c r="E37" s="21"/>
      <c r="F37" s="20"/>
      <c r="G37" s="20"/>
      <c r="H37" s="21"/>
      <c r="I37" s="20"/>
      <c r="J37" s="21"/>
      <c r="K37" s="21"/>
    </row>
    <row r="38" spans="1:11" ht="21.75" customHeight="1" x14ac:dyDescent="0.25">
      <c r="A38" s="19"/>
      <c r="B38" s="19"/>
      <c r="C38" s="21"/>
      <c r="D38" s="21"/>
      <c r="E38" s="21"/>
      <c r="F38" s="20"/>
      <c r="G38" s="20"/>
      <c r="H38" s="21"/>
      <c r="I38" s="20"/>
      <c r="J38" s="21"/>
      <c r="K38" s="21"/>
    </row>
    <row r="39" spans="1:11" ht="21.75" customHeight="1" x14ac:dyDescent="0.25">
      <c r="A39" s="19"/>
      <c r="B39" s="19"/>
      <c r="C39" s="21"/>
      <c r="D39" s="21"/>
      <c r="E39" s="21"/>
      <c r="F39" s="20"/>
      <c r="G39" s="20"/>
      <c r="H39" s="21"/>
      <c r="I39" s="20"/>
      <c r="J39" s="21"/>
      <c r="K39" s="21"/>
    </row>
    <row r="40" spans="1:11" ht="21.75" customHeight="1" x14ac:dyDescent="0.25">
      <c r="A40" s="19"/>
      <c r="B40" s="19"/>
      <c r="C40" s="21"/>
      <c r="D40" s="21"/>
      <c r="E40" s="21"/>
      <c r="F40" s="20"/>
      <c r="G40" s="20"/>
      <c r="H40" s="21"/>
      <c r="I40" s="20"/>
      <c r="J40" s="21"/>
      <c r="K40" s="21"/>
    </row>
    <row r="41" spans="1:11" ht="21.75" customHeight="1" x14ac:dyDescent="0.25">
      <c r="A41" s="19"/>
      <c r="B41" s="19"/>
      <c r="C41" s="21"/>
      <c r="D41" s="21"/>
      <c r="E41" s="21"/>
      <c r="F41" s="20"/>
      <c r="G41" s="20"/>
      <c r="H41" s="21"/>
      <c r="I41" s="20"/>
      <c r="J41" s="21"/>
      <c r="K41" s="21"/>
    </row>
    <row r="42" spans="1:11" ht="21.75" customHeight="1" x14ac:dyDescent="0.25">
      <c r="A42" s="19"/>
      <c r="B42" s="19"/>
      <c r="C42" s="21"/>
      <c r="D42" s="21"/>
      <c r="E42" s="21"/>
      <c r="F42" s="20"/>
      <c r="G42" s="20"/>
      <c r="H42" s="21"/>
      <c r="I42" s="20"/>
      <c r="J42" s="21"/>
      <c r="K42" s="21"/>
    </row>
    <row r="43" spans="1:11" ht="21.75" customHeight="1" x14ac:dyDescent="0.25">
      <c r="A43" s="19"/>
      <c r="B43" s="19"/>
      <c r="C43" s="21"/>
      <c r="D43" s="21"/>
      <c r="E43" s="21"/>
      <c r="F43" s="20"/>
      <c r="G43" s="20"/>
      <c r="H43" s="21"/>
      <c r="I43" s="20"/>
      <c r="J43" s="21"/>
      <c r="K43" s="21"/>
    </row>
    <row r="44" spans="1:11" ht="21.75" customHeight="1" x14ac:dyDescent="0.25">
      <c r="A44" s="19"/>
      <c r="B44" s="19"/>
      <c r="C44" s="21"/>
      <c r="D44" s="21"/>
      <c r="E44" s="21"/>
      <c r="F44" s="20"/>
      <c r="G44" s="20"/>
      <c r="H44" s="21"/>
      <c r="I44" s="20"/>
      <c r="J44" s="21"/>
      <c r="K44" s="21"/>
    </row>
    <row r="45" spans="1:11" ht="21.75" customHeight="1" x14ac:dyDescent="0.25">
      <c r="A45" s="19"/>
      <c r="B45" s="19"/>
      <c r="C45" s="21"/>
      <c r="D45" s="21"/>
      <c r="E45" s="21"/>
      <c r="F45" s="20"/>
      <c r="G45" s="20"/>
      <c r="H45" s="21"/>
      <c r="I45" s="20"/>
      <c r="J45" s="21"/>
      <c r="K45" s="21"/>
    </row>
    <row r="46" spans="1:11" ht="21.75" customHeight="1" x14ac:dyDescent="0.25">
      <c r="A46" s="19"/>
      <c r="B46" s="19"/>
      <c r="C46" s="21"/>
      <c r="D46" s="21"/>
      <c r="E46" s="21"/>
      <c r="F46" s="20"/>
      <c r="G46" s="20"/>
      <c r="H46" s="21"/>
      <c r="I46" s="20"/>
      <c r="J46" s="21"/>
      <c r="K46" s="21"/>
    </row>
    <row r="47" spans="1:11" ht="21.75" customHeight="1" x14ac:dyDescent="0.25">
      <c r="A47" s="19"/>
      <c r="B47" s="19"/>
      <c r="C47" s="21"/>
      <c r="D47" s="21"/>
      <c r="E47" s="21"/>
      <c r="F47" s="20"/>
      <c r="G47" s="20"/>
      <c r="H47" s="21"/>
      <c r="I47" s="20"/>
      <c r="J47" s="21"/>
      <c r="K47" s="21"/>
    </row>
    <row r="48" spans="1:11" ht="21.75" customHeight="1" x14ac:dyDescent="0.25">
      <c r="A48" s="19"/>
      <c r="B48" s="19"/>
      <c r="C48" s="21"/>
      <c r="D48" s="21"/>
      <c r="E48" s="21"/>
      <c r="F48" s="20"/>
      <c r="G48" s="20"/>
      <c r="H48" s="21"/>
      <c r="I48" s="20"/>
      <c r="J48" s="21"/>
      <c r="K48" s="21"/>
    </row>
    <row r="49" spans="1:11" ht="21.75" customHeight="1" x14ac:dyDescent="0.25">
      <c r="A49" s="19"/>
      <c r="B49" s="19"/>
      <c r="C49" s="21"/>
      <c r="D49" s="21"/>
      <c r="E49" s="21"/>
      <c r="F49" s="20"/>
      <c r="G49" s="20"/>
      <c r="H49" s="21"/>
      <c r="I49" s="20"/>
      <c r="J49" s="21"/>
      <c r="K49" s="21"/>
    </row>
    <row r="50" spans="1:11" ht="21.75" customHeight="1" x14ac:dyDescent="0.25">
      <c r="A50" s="19"/>
      <c r="B50" s="19"/>
      <c r="C50" s="21"/>
      <c r="D50" s="21"/>
      <c r="E50" s="21"/>
      <c r="F50" s="20"/>
      <c r="G50" s="20"/>
      <c r="H50" s="21"/>
      <c r="I50" s="20"/>
      <c r="J50" s="21"/>
      <c r="K50" s="21"/>
    </row>
    <row r="51" spans="1:11" ht="21.75" customHeight="1" x14ac:dyDescent="0.25">
      <c r="A51" s="19"/>
      <c r="B51" s="19"/>
      <c r="C51" s="21"/>
      <c r="D51" s="21"/>
      <c r="E51" s="21"/>
      <c r="F51" s="20"/>
      <c r="G51" s="20"/>
      <c r="H51" s="21"/>
      <c r="I51" s="20"/>
      <c r="J51" s="21"/>
      <c r="K51" s="21"/>
    </row>
    <row r="52" spans="1:11" ht="21.75" customHeight="1" x14ac:dyDescent="0.25">
      <c r="A52" s="19"/>
      <c r="B52" s="19"/>
      <c r="C52" s="21"/>
      <c r="D52" s="21"/>
      <c r="E52" s="21"/>
      <c r="F52" s="20"/>
      <c r="G52" s="20"/>
      <c r="H52" s="21"/>
      <c r="I52" s="20"/>
      <c r="J52" s="21"/>
      <c r="K52" s="21"/>
    </row>
    <row r="53" spans="1:11" ht="21.75" customHeight="1" x14ac:dyDescent="0.25">
      <c r="A53" s="19"/>
      <c r="B53" s="19"/>
      <c r="C53" s="21"/>
      <c r="D53" s="21"/>
      <c r="E53" s="21"/>
      <c r="F53" s="20"/>
      <c r="G53" s="20"/>
      <c r="H53" s="21"/>
      <c r="I53" s="20"/>
      <c r="J53" s="21"/>
      <c r="K53" s="21"/>
    </row>
    <row r="54" spans="1:11" ht="21.75" customHeight="1" x14ac:dyDescent="0.25">
      <c r="A54" s="19"/>
      <c r="B54" s="19"/>
      <c r="C54" s="21"/>
      <c r="D54" s="21"/>
      <c r="E54" s="21"/>
      <c r="F54" s="20"/>
      <c r="G54" s="20"/>
      <c r="H54" s="21"/>
      <c r="I54" s="20"/>
      <c r="J54" s="21"/>
      <c r="K54" s="21"/>
    </row>
    <row r="55" spans="1:11" ht="21.75" customHeight="1" x14ac:dyDescent="0.25">
      <c r="A55" s="19"/>
      <c r="B55" s="19"/>
      <c r="C55" s="21"/>
      <c r="D55" s="21"/>
      <c r="E55" s="21"/>
      <c r="F55" s="20"/>
      <c r="G55" s="20"/>
      <c r="H55" s="21"/>
      <c r="I55" s="20"/>
      <c r="J55" s="21"/>
      <c r="K55" s="21"/>
    </row>
    <row r="56" spans="1:11" ht="21.75" customHeight="1" x14ac:dyDescent="0.25">
      <c r="A56" s="19"/>
      <c r="B56" s="19"/>
      <c r="C56" s="21"/>
      <c r="D56" s="21"/>
      <c r="E56" s="21"/>
      <c r="F56" s="20"/>
      <c r="G56" s="20"/>
      <c r="H56" s="21"/>
      <c r="I56" s="20"/>
      <c r="J56" s="21"/>
      <c r="K56" s="21"/>
    </row>
    <row r="57" spans="1:11" ht="21.75" customHeight="1" x14ac:dyDescent="0.25">
      <c r="A57" s="19"/>
      <c r="B57" s="19"/>
      <c r="C57" s="21"/>
      <c r="D57" s="21"/>
      <c r="E57" s="21"/>
      <c r="F57" s="20"/>
      <c r="G57" s="20"/>
      <c r="H57" s="21"/>
      <c r="I57" s="20"/>
      <c r="J57" s="21"/>
      <c r="K57" s="21"/>
    </row>
    <row r="58" spans="1:11" ht="21.75" customHeight="1" x14ac:dyDescent="0.25">
      <c r="A58" s="19"/>
      <c r="B58" s="19"/>
      <c r="C58" s="21"/>
      <c r="D58" s="21"/>
      <c r="E58" s="21"/>
      <c r="F58" s="20"/>
      <c r="G58" s="20"/>
      <c r="H58" s="21"/>
      <c r="I58" s="20"/>
      <c r="J58" s="21"/>
      <c r="K58" s="21"/>
    </row>
  </sheetData>
  <autoFilter ref="A8:K58" xr:uid="{00000000-0009-0000-0000-000003000000}"/>
  <mergeCells count="3">
    <mergeCell ref="A1:K1"/>
    <mergeCell ref="A2:K2"/>
    <mergeCell ref="A4:K4"/>
  </mergeCells>
  <conditionalFormatting sqref="A9:K58">
    <cfRule type="expression" dxfId="22" priority="10">
      <formula>AND($F9="Must have",$G9="Offen")</formula>
    </cfRule>
  </conditionalFormatting>
  <conditionalFormatting sqref="F9:F58">
    <cfRule type="cellIs" dxfId="21" priority="2" operator="equal">
      <formula>"Must have"</formula>
    </cfRule>
    <cfRule type="cellIs" dxfId="20" priority="3" operator="equal">
      <formula>"Should have"</formula>
    </cfRule>
    <cfRule type="cellIs" dxfId="19" priority="4" operator="equal">
      <formula>"Could have"</formula>
    </cfRule>
    <cfRule type="cellIs" dxfId="18" priority="5" operator="equal">
      <formula>"Won't have"</formula>
    </cfRule>
  </conditionalFormatting>
  <conditionalFormatting sqref="G9:G58">
    <cfRule type="cellIs" dxfId="17" priority="6" operator="equal">
      <formula>"Offen"</formula>
    </cfRule>
    <cfRule type="cellIs" dxfId="16" priority="7" operator="equal">
      <formula>"In Bearbeitung"</formula>
    </cfRule>
    <cfRule type="cellIs" dxfId="15" priority="8" operator="equal">
      <formula>"Umgesetzt"</formula>
    </cfRule>
    <cfRule type="cellIs" dxfId="14" priority="9" operator="equal">
      <formula>"Verworfen"</formula>
    </cfRule>
  </conditionalFormatting>
  <dataValidations count="3">
    <dataValidation type="list" allowBlank="1" errorTitle="Ungültig" error="Bitte Typ wählen" sqref="B9:B58" xr:uid="{00000000-0002-0000-0300-000000000000}">
      <formula1>"Funktional,Nicht-funktional"</formula1>
      <formula2>0</formula2>
    </dataValidation>
    <dataValidation type="list" allowBlank="1" sqref="F9:F58" xr:uid="{00000000-0002-0000-0300-000001000000}">
      <formula1>"Must have,Should have,Could have,Won't have"</formula1>
      <formula2>0</formula2>
    </dataValidation>
    <dataValidation type="list" allowBlank="1" sqref="G9:G58" xr:uid="{00000000-0002-0000-0300-000002000000}">
      <formula1>"Offen,In Bearbeitung,Umgesetzt,Verworfen"</formula1>
      <formula2>0</formula2>
    </dataValidation>
  </dataValidations>
  <printOptions horizontalCentered="1"/>
  <pageMargins left="0.5" right="0.5" top="0.6" bottom="0.6"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3"/>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8.7109375" defaultRowHeight="15" x14ac:dyDescent="0.25"/>
  <cols>
    <col min="1" max="1" width="10" customWidth="1"/>
    <col min="2" max="2" width="22" customWidth="1"/>
    <col min="3" max="3" width="50" customWidth="1"/>
    <col min="4" max="4" width="18" customWidth="1"/>
    <col min="5" max="7" width="22" customWidth="1"/>
  </cols>
  <sheetData>
    <row r="1" spans="1:7" ht="37.5" customHeight="1" x14ac:dyDescent="0.25">
      <c r="A1" s="14" t="s">
        <v>332</v>
      </c>
      <c r="B1" s="14"/>
      <c r="C1" s="14"/>
      <c r="D1" s="14"/>
      <c r="E1" s="14"/>
      <c r="F1" s="14"/>
      <c r="G1" s="14"/>
    </row>
    <row r="2" spans="1:7" ht="19.5" customHeight="1" x14ac:dyDescent="0.25">
      <c r="A2" s="13" t="s">
        <v>333</v>
      </c>
      <c r="B2" s="13"/>
      <c r="C2" s="13"/>
      <c r="D2" s="13"/>
      <c r="E2" s="13"/>
      <c r="F2" s="13"/>
      <c r="G2" s="13"/>
    </row>
    <row r="4" spans="1:7" ht="25.5" customHeight="1" x14ac:dyDescent="0.25">
      <c r="A4" s="12" t="s">
        <v>334</v>
      </c>
      <c r="B4" s="12"/>
      <c r="C4" s="12"/>
      <c r="D4" s="12"/>
      <c r="E4" s="12"/>
      <c r="F4" s="12"/>
      <c r="G4" s="12"/>
    </row>
    <row r="5" spans="1:7" ht="31.5" customHeight="1" x14ac:dyDescent="0.25">
      <c r="A5" s="18" t="s">
        <v>229</v>
      </c>
      <c r="B5" s="18" t="s">
        <v>231</v>
      </c>
      <c r="C5" s="18" t="s">
        <v>335</v>
      </c>
      <c r="D5" s="18" t="s">
        <v>336</v>
      </c>
      <c r="E5" s="18" t="s">
        <v>337</v>
      </c>
      <c r="F5" s="18" t="s">
        <v>98</v>
      </c>
      <c r="G5" s="18" t="s">
        <v>237</v>
      </c>
    </row>
    <row r="6" spans="1:7" ht="31.5" customHeight="1" x14ac:dyDescent="0.25">
      <c r="A6" s="28" t="s">
        <v>338</v>
      </c>
      <c r="B6" s="21" t="s">
        <v>339</v>
      </c>
      <c r="C6" s="21" t="s">
        <v>340</v>
      </c>
      <c r="D6" s="20" t="s">
        <v>341</v>
      </c>
      <c r="E6" s="21" t="s">
        <v>64</v>
      </c>
      <c r="F6" s="21" t="s">
        <v>259</v>
      </c>
      <c r="G6" s="21"/>
    </row>
    <row r="7" spans="1:7" ht="31.5" customHeight="1" x14ac:dyDescent="0.25">
      <c r="A7" s="28" t="s">
        <v>342</v>
      </c>
      <c r="B7" s="21" t="s">
        <v>339</v>
      </c>
      <c r="C7" s="21" t="s">
        <v>343</v>
      </c>
      <c r="D7" s="20" t="s">
        <v>341</v>
      </c>
      <c r="E7" s="21" t="s">
        <v>344</v>
      </c>
      <c r="F7" s="21" t="s">
        <v>345</v>
      </c>
      <c r="G7" s="21"/>
    </row>
    <row r="8" spans="1:7" ht="31.5" customHeight="1" x14ac:dyDescent="0.25">
      <c r="A8" s="28" t="s">
        <v>346</v>
      </c>
      <c r="B8" s="21" t="s">
        <v>347</v>
      </c>
      <c r="C8" s="21" t="s">
        <v>348</v>
      </c>
      <c r="D8" s="20" t="s">
        <v>341</v>
      </c>
      <c r="E8" s="21" t="s">
        <v>64</v>
      </c>
      <c r="F8" s="21" t="s">
        <v>259</v>
      </c>
      <c r="G8" s="21"/>
    </row>
    <row r="9" spans="1:7" ht="31.5" customHeight="1" x14ac:dyDescent="0.25">
      <c r="A9" s="28" t="s">
        <v>349</v>
      </c>
      <c r="B9" s="21" t="s">
        <v>347</v>
      </c>
      <c r="C9" s="21" t="s">
        <v>350</v>
      </c>
      <c r="D9" s="20" t="s">
        <v>341</v>
      </c>
      <c r="E9" s="21" t="s">
        <v>351</v>
      </c>
      <c r="F9" s="21" t="s">
        <v>259</v>
      </c>
      <c r="G9" s="21"/>
    </row>
    <row r="10" spans="1:7" ht="31.5" customHeight="1" x14ac:dyDescent="0.25">
      <c r="A10" s="28" t="s">
        <v>352</v>
      </c>
      <c r="B10" s="21" t="s">
        <v>353</v>
      </c>
      <c r="C10" s="21" t="s">
        <v>354</v>
      </c>
      <c r="D10" s="20" t="s">
        <v>341</v>
      </c>
      <c r="E10" s="21" t="s">
        <v>355</v>
      </c>
      <c r="F10" s="21" t="s">
        <v>242</v>
      </c>
      <c r="G10" s="21"/>
    </row>
    <row r="11" spans="1:7" ht="31.5" customHeight="1" x14ac:dyDescent="0.25">
      <c r="A11" s="28" t="s">
        <v>356</v>
      </c>
      <c r="B11" s="21" t="s">
        <v>353</v>
      </c>
      <c r="C11" s="21" t="s">
        <v>357</v>
      </c>
      <c r="D11" s="20" t="s">
        <v>341</v>
      </c>
      <c r="E11" s="21" t="s">
        <v>355</v>
      </c>
      <c r="F11" s="21" t="s">
        <v>242</v>
      </c>
      <c r="G11" s="21"/>
    </row>
    <row r="12" spans="1:7" ht="31.5" customHeight="1" x14ac:dyDescent="0.25">
      <c r="A12" s="28" t="s">
        <v>358</v>
      </c>
      <c r="B12" s="21" t="s">
        <v>353</v>
      </c>
      <c r="C12" s="21" t="s">
        <v>359</v>
      </c>
      <c r="D12" s="20" t="s">
        <v>360</v>
      </c>
      <c r="E12" s="21" t="s">
        <v>355</v>
      </c>
      <c r="F12" s="21" t="s">
        <v>242</v>
      </c>
      <c r="G12" s="21"/>
    </row>
    <row r="13" spans="1:7" ht="31.5" customHeight="1" x14ac:dyDescent="0.25">
      <c r="A13" s="28" t="s">
        <v>361</v>
      </c>
      <c r="B13" s="21" t="s">
        <v>362</v>
      </c>
      <c r="C13" s="21" t="s">
        <v>363</v>
      </c>
      <c r="D13" s="20" t="s">
        <v>341</v>
      </c>
      <c r="E13" s="21" t="s">
        <v>364</v>
      </c>
      <c r="F13" s="21" t="s">
        <v>300</v>
      </c>
      <c r="G13" s="21"/>
    </row>
    <row r="14" spans="1:7" ht="31.5" customHeight="1" x14ac:dyDescent="0.25">
      <c r="A14" s="28" t="s">
        <v>365</v>
      </c>
      <c r="B14" s="21" t="s">
        <v>362</v>
      </c>
      <c r="C14" s="21" t="s">
        <v>366</v>
      </c>
      <c r="D14" s="20" t="s">
        <v>341</v>
      </c>
      <c r="E14" s="21" t="s">
        <v>367</v>
      </c>
      <c r="F14" s="21" t="s">
        <v>172</v>
      </c>
      <c r="G14" s="21"/>
    </row>
    <row r="15" spans="1:7" ht="31.5" customHeight="1" x14ac:dyDescent="0.25">
      <c r="A15" s="28" t="s">
        <v>368</v>
      </c>
      <c r="B15" s="21" t="s">
        <v>362</v>
      </c>
      <c r="C15" s="21" t="s">
        <v>369</v>
      </c>
      <c r="D15" s="20" t="s">
        <v>341</v>
      </c>
      <c r="E15" s="21" t="s">
        <v>370</v>
      </c>
      <c r="F15" s="21" t="s">
        <v>300</v>
      </c>
      <c r="G15" s="21"/>
    </row>
    <row r="16" spans="1:7" ht="31.5" customHeight="1" x14ac:dyDescent="0.25">
      <c r="A16" s="28" t="s">
        <v>371</v>
      </c>
      <c r="B16" s="21" t="s">
        <v>372</v>
      </c>
      <c r="C16" s="21" t="s">
        <v>373</v>
      </c>
      <c r="D16" s="20" t="s">
        <v>360</v>
      </c>
      <c r="E16" s="21" t="s">
        <v>374</v>
      </c>
      <c r="F16" s="21" t="s">
        <v>259</v>
      </c>
      <c r="G16" s="21"/>
    </row>
    <row r="17" spans="1:7" ht="31.5" customHeight="1" x14ac:dyDescent="0.25">
      <c r="A17" s="28" t="s">
        <v>375</v>
      </c>
      <c r="B17" s="21" t="s">
        <v>376</v>
      </c>
      <c r="C17" s="21" t="s">
        <v>377</v>
      </c>
      <c r="D17" s="20" t="s">
        <v>360</v>
      </c>
      <c r="E17" s="21" t="s">
        <v>378</v>
      </c>
      <c r="F17" s="21" t="s">
        <v>379</v>
      </c>
      <c r="G17" s="21"/>
    </row>
    <row r="18" spans="1:7" ht="31.5" customHeight="1" x14ac:dyDescent="0.25">
      <c r="A18" s="28" t="s">
        <v>380</v>
      </c>
      <c r="B18" s="21" t="s">
        <v>376</v>
      </c>
      <c r="C18" s="21" t="s">
        <v>381</v>
      </c>
      <c r="D18" s="20" t="s">
        <v>341</v>
      </c>
      <c r="E18" s="21" t="s">
        <v>382</v>
      </c>
      <c r="F18" s="21" t="s">
        <v>383</v>
      </c>
      <c r="G18" s="21"/>
    </row>
    <row r="19" spans="1:7" ht="31.5" customHeight="1" x14ac:dyDescent="0.25">
      <c r="A19" s="28" t="s">
        <v>384</v>
      </c>
      <c r="B19" s="21" t="s">
        <v>376</v>
      </c>
      <c r="C19" s="21" t="s">
        <v>385</v>
      </c>
      <c r="D19" s="20" t="s">
        <v>360</v>
      </c>
      <c r="E19" s="21" t="s">
        <v>351</v>
      </c>
      <c r="F19" s="21" t="s">
        <v>259</v>
      </c>
      <c r="G19" s="21"/>
    </row>
    <row r="20" spans="1:7" ht="24" customHeight="1" x14ac:dyDescent="0.25">
      <c r="A20" s="19"/>
      <c r="B20" s="21"/>
      <c r="C20" s="21"/>
      <c r="D20" s="20"/>
      <c r="E20" s="21"/>
      <c r="F20" s="21"/>
      <c r="G20" s="21"/>
    </row>
    <row r="21" spans="1:7" ht="24" customHeight="1" x14ac:dyDescent="0.25">
      <c r="A21" s="19"/>
      <c r="B21" s="21"/>
      <c r="C21" s="21"/>
      <c r="D21" s="20"/>
      <c r="E21" s="21"/>
      <c r="F21" s="21"/>
      <c r="G21" s="21"/>
    </row>
    <row r="22" spans="1:7" ht="24" customHeight="1" x14ac:dyDescent="0.25">
      <c r="A22" s="19"/>
      <c r="B22" s="21"/>
      <c r="C22" s="21"/>
      <c r="D22" s="20"/>
      <c r="E22" s="21"/>
      <c r="F22" s="21"/>
      <c r="G22" s="21"/>
    </row>
    <row r="23" spans="1:7" ht="24" customHeight="1" x14ac:dyDescent="0.25">
      <c r="A23" s="19"/>
      <c r="B23" s="21"/>
      <c r="C23" s="21"/>
      <c r="D23" s="20"/>
      <c r="E23" s="21"/>
      <c r="F23" s="21"/>
      <c r="G23" s="21"/>
    </row>
    <row r="24" spans="1:7" ht="24" customHeight="1" x14ac:dyDescent="0.25">
      <c r="A24" s="19"/>
      <c r="B24" s="21"/>
      <c r="C24" s="21"/>
      <c r="D24" s="20"/>
      <c r="E24" s="21"/>
      <c r="F24" s="21"/>
      <c r="G24" s="21"/>
    </row>
    <row r="25" spans="1:7" ht="24" customHeight="1" x14ac:dyDescent="0.25">
      <c r="A25" s="19"/>
      <c r="B25" s="21"/>
      <c r="C25" s="21"/>
      <c r="D25" s="20"/>
      <c r="E25" s="21"/>
      <c r="F25" s="21"/>
      <c r="G25" s="21"/>
    </row>
    <row r="26" spans="1:7" ht="24" customHeight="1" x14ac:dyDescent="0.25">
      <c r="A26" s="19"/>
      <c r="B26" s="21"/>
      <c r="C26" s="21"/>
      <c r="D26" s="20"/>
      <c r="E26" s="21"/>
      <c r="F26" s="21"/>
      <c r="G26" s="21"/>
    </row>
    <row r="27" spans="1:7" ht="24" customHeight="1" x14ac:dyDescent="0.25">
      <c r="A27" s="19"/>
      <c r="B27" s="21"/>
      <c r="C27" s="21"/>
      <c r="D27" s="20"/>
      <c r="E27" s="21"/>
      <c r="F27" s="21"/>
      <c r="G27" s="21"/>
    </row>
    <row r="29" spans="1:7" ht="25.5" customHeight="1" x14ac:dyDescent="0.25">
      <c r="A29" s="12" t="s">
        <v>386</v>
      </c>
      <c r="B29" s="12"/>
      <c r="C29" s="12"/>
      <c r="D29" s="12"/>
      <c r="E29" s="12"/>
      <c r="F29" s="12"/>
      <c r="G29" s="12"/>
    </row>
    <row r="30" spans="1:7" ht="21.75" customHeight="1" x14ac:dyDescent="0.25">
      <c r="B30" s="15" t="s">
        <v>387</v>
      </c>
      <c r="C30" s="1">
        <f>COUNTA(B6:B27)</f>
        <v>14</v>
      </c>
      <c r="D30" s="1"/>
    </row>
    <row r="31" spans="1:7" ht="21.75" customHeight="1" x14ac:dyDescent="0.25">
      <c r="B31" s="15" t="s">
        <v>388</v>
      </c>
      <c r="C31" s="1">
        <f>COUNTIF(D6:D27,"Zwingend")</f>
        <v>10</v>
      </c>
      <c r="D31" s="1"/>
    </row>
    <row r="32" spans="1:7" ht="21.75" customHeight="1" x14ac:dyDescent="0.25">
      <c r="B32" s="15" t="s">
        <v>389</v>
      </c>
      <c r="C32" s="1">
        <f>COUNTIF(D6:D27,"Soll")</f>
        <v>4</v>
      </c>
      <c r="D32" s="1"/>
    </row>
    <row r="33" spans="2:4" ht="21.75" customHeight="1" x14ac:dyDescent="0.25">
      <c r="B33" s="15" t="s">
        <v>390</v>
      </c>
      <c r="C33" s="1">
        <f>COUNTIF(D6:D27,"Kann")</f>
        <v>0</v>
      </c>
      <c r="D33" s="1"/>
    </row>
  </sheetData>
  <autoFilter ref="A5:G27" xr:uid="{00000000-0009-0000-0000-000004000000}"/>
  <mergeCells count="8">
    <mergeCell ref="C31:D31"/>
    <mergeCell ref="C32:D32"/>
    <mergeCell ref="C33:D33"/>
    <mergeCell ref="A1:G1"/>
    <mergeCell ref="A2:G2"/>
    <mergeCell ref="A4:G4"/>
    <mergeCell ref="A29:G29"/>
    <mergeCell ref="C30:D30"/>
  </mergeCells>
  <conditionalFormatting sqref="D6:D27">
    <cfRule type="cellIs" dxfId="13" priority="2" operator="equal">
      <formula>"Zwingend"</formula>
    </cfRule>
    <cfRule type="cellIs" dxfId="12" priority="3" operator="equal">
      <formula>"Soll"</formula>
    </cfRule>
    <cfRule type="cellIs" dxfId="11" priority="4" operator="equal">
      <formula>"Kann"</formula>
    </cfRule>
  </conditionalFormatting>
  <dataValidations count="1">
    <dataValidation type="list" allowBlank="1" sqref="D6:D27" xr:uid="{00000000-0002-0000-0400-000000000000}">
      <formula1>"Zwingend,Soll,Kann"</formula1>
      <formula2>0</formula2>
    </dataValidation>
  </dataValidations>
  <printOptions horizontalCentered="1"/>
  <pageMargins left="0.5" right="0.5" top="0.6" bottom="0.6"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7"/>
  <sheetViews>
    <sheetView showGridLines="0" zoomScaleNormal="100" workbookViewId="0">
      <selection sqref="A1:G1"/>
    </sheetView>
  </sheetViews>
  <sheetFormatPr baseColWidth="10" defaultColWidth="8.7109375" defaultRowHeight="15" x14ac:dyDescent="0.25"/>
  <cols>
    <col min="1" max="1" width="10" customWidth="1"/>
    <col min="2" max="2" width="28" customWidth="1"/>
    <col min="3" max="3" width="35" customWidth="1"/>
    <col min="4" max="5" width="16" customWidth="1"/>
    <col min="6" max="6" width="22" customWidth="1"/>
    <col min="7" max="7" width="16" customWidth="1"/>
  </cols>
  <sheetData>
    <row r="1" spans="1:7" ht="37.5" customHeight="1" x14ac:dyDescent="0.25">
      <c r="A1" s="14" t="s">
        <v>391</v>
      </c>
      <c r="B1" s="14"/>
      <c r="C1" s="14"/>
      <c r="D1" s="14"/>
      <c r="E1" s="14"/>
      <c r="F1" s="14"/>
      <c r="G1" s="14"/>
    </row>
    <row r="2" spans="1:7" ht="19.5" customHeight="1" x14ac:dyDescent="0.25">
      <c r="A2" s="13" t="s">
        <v>392</v>
      </c>
      <c r="B2" s="13"/>
      <c r="C2" s="13"/>
      <c r="D2" s="13"/>
      <c r="E2" s="13"/>
      <c r="F2" s="13"/>
      <c r="G2" s="13"/>
    </row>
    <row r="4" spans="1:7" ht="25.5" customHeight="1" x14ac:dyDescent="0.25">
      <c r="A4" s="12" t="s">
        <v>393</v>
      </c>
      <c r="B4" s="12"/>
      <c r="C4" s="12"/>
      <c r="D4" s="12"/>
      <c r="E4" s="12"/>
      <c r="F4" s="12"/>
      <c r="G4" s="12"/>
    </row>
    <row r="5" spans="1:7" ht="31.5" customHeight="1" x14ac:dyDescent="0.25">
      <c r="A5" s="18" t="s">
        <v>40</v>
      </c>
      <c r="B5" s="18" t="s">
        <v>394</v>
      </c>
      <c r="C5" s="18" t="s">
        <v>335</v>
      </c>
      <c r="D5" s="18" t="s">
        <v>395</v>
      </c>
      <c r="E5" s="18" t="s">
        <v>396</v>
      </c>
      <c r="F5" s="18" t="s">
        <v>98</v>
      </c>
      <c r="G5" s="18" t="s">
        <v>44</v>
      </c>
    </row>
    <row r="6" spans="1:7" ht="27.75" customHeight="1" x14ac:dyDescent="0.25">
      <c r="A6" s="28">
        <v>1</v>
      </c>
      <c r="B6" s="21" t="s">
        <v>397</v>
      </c>
      <c r="C6" s="21" t="s">
        <v>398</v>
      </c>
      <c r="D6" s="20" t="s">
        <v>399</v>
      </c>
      <c r="E6" s="20" t="s">
        <v>31</v>
      </c>
      <c r="F6" s="21" t="s">
        <v>12</v>
      </c>
      <c r="G6" s="20" t="s">
        <v>20</v>
      </c>
    </row>
    <row r="7" spans="1:7" ht="27.75" customHeight="1" x14ac:dyDescent="0.25">
      <c r="A7" s="28">
        <v>2</v>
      </c>
      <c r="B7" s="21" t="s">
        <v>400</v>
      </c>
      <c r="C7" s="21" t="s">
        <v>401</v>
      </c>
      <c r="D7" s="20" t="s">
        <v>402</v>
      </c>
      <c r="E7" s="20" t="s">
        <v>31</v>
      </c>
      <c r="F7" s="21" t="s">
        <v>12</v>
      </c>
      <c r="G7" s="20" t="s">
        <v>20</v>
      </c>
    </row>
    <row r="8" spans="1:7" ht="27.75" customHeight="1" x14ac:dyDescent="0.25">
      <c r="A8" s="28">
        <v>3</v>
      </c>
      <c r="B8" s="21" t="s">
        <v>403</v>
      </c>
      <c r="C8" s="21" t="s">
        <v>404</v>
      </c>
      <c r="D8" s="20" t="s">
        <v>405</v>
      </c>
      <c r="E8" s="20" t="s">
        <v>270</v>
      </c>
      <c r="F8" s="21" t="s">
        <v>12</v>
      </c>
      <c r="G8" s="20" t="s">
        <v>20</v>
      </c>
    </row>
    <row r="9" spans="1:7" ht="27.75" customHeight="1" x14ac:dyDescent="0.25">
      <c r="A9" s="28">
        <v>4</v>
      </c>
      <c r="B9" s="21" t="s">
        <v>406</v>
      </c>
      <c r="C9" s="21" t="s">
        <v>407</v>
      </c>
      <c r="D9" s="20" t="s">
        <v>408</v>
      </c>
      <c r="E9" s="20" t="s">
        <v>409</v>
      </c>
      <c r="F9" s="21" t="s">
        <v>12</v>
      </c>
      <c r="G9" s="20" t="s">
        <v>20</v>
      </c>
    </row>
    <row r="10" spans="1:7" ht="27.75" customHeight="1" x14ac:dyDescent="0.25">
      <c r="A10" s="28">
        <v>5</v>
      </c>
      <c r="B10" s="21" t="s">
        <v>410</v>
      </c>
      <c r="C10" s="21" t="s">
        <v>411</v>
      </c>
      <c r="D10" s="20" t="s">
        <v>412</v>
      </c>
      <c r="E10" s="20" t="s">
        <v>31</v>
      </c>
      <c r="F10" s="21" t="s">
        <v>12</v>
      </c>
      <c r="G10" s="20" t="s">
        <v>20</v>
      </c>
    </row>
    <row r="11" spans="1:7" ht="27.75" customHeight="1" x14ac:dyDescent="0.25">
      <c r="A11" s="28">
        <v>6</v>
      </c>
      <c r="B11" s="21" t="s">
        <v>413</v>
      </c>
      <c r="C11" s="21" t="s">
        <v>414</v>
      </c>
      <c r="D11" s="20" t="s">
        <v>405</v>
      </c>
      <c r="E11" s="20" t="s">
        <v>31</v>
      </c>
      <c r="F11" s="21" t="s">
        <v>415</v>
      </c>
      <c r="G11" s="20" t="s">
        <v>20</v>
      </c>
    </row>
    <row r="12" spans="1:7" ht="27.75" customHeight="1" x14ac:dyDescent="0.25">
      <c r="A12" s="28">
        <v>7</v>
      </c>
      <c r="B12" s="21" t="s">
        <v>416</v>
      </c>
      <c r="C12" s="21" t="s">
        <v>417</v>
      </c>
      <c r="D12" s="20" t="s">
        <v>405</v>
      </c>
      <c r="E12" s="20" t="s">
        <v>418</v>
      </c>
      <c r="F12" s="21" t="s">
        <v>9</v>
      </c>
      <c r="G12" s="20" t="s">
        <v>20</v>
      </c>
    </row>
    <row r="13" spans="1:7" ht="21.75" customHeight="1" x14ac:dyDescent="0.25">
      <c r="A13" s="19"/>
      <c r="B13" s="21"/>
      <c r="C13" s="21"/>
      <c r="D13" s="20"/>
      <c r="E13" s="20"/>
      <c r="F13" s="21"/>
      <c r="G13" s="20"/>
    </row>
    <row r="14" spans="1:7" ht="21.75" customHeight="1" x14ac:dyDescent="0.25">
      <c r="A14" s="19"/>
      <c r="B14" s="21"/>
      <c r="C14" s="21"/>
      <c r="D14" s="20"/>
      <c r="E14" s="20"/>
      <c r="F14" s="21"/>
      <c r="G14" s="20"/>
    </row>
    <row r="15" spans="1:7" ht="21.75" customHeight="1" x14ac:dyDescent="0.25">
      <c r="A15" s="19"/>
      <c r="B15" s="21"/>
      <c r="C15" s="21"/>
      <c r="D15" s="20"/>
      <c r="E15" s="20"/>
      <c r="F15" s="21"/>
      <c r="G15" s="20"/>
    </row>
    <row r="16" spans="1:7" ht="21.75" customHeight="1" x14ac:dyDescent="0.25">
      <c r="A16" s="19"/>
      <c r="B16" s="21"/>
      <c r="C16" s="21"/>
      <c r="D16" s="20"/>
      <c r="E16" s="20"/>
      <c r="F16" s="21"/>
      <c r="G16" s="20"/>
    </row>
    <row r="18" spans="1:7" ht="25.5" customHeight="1" x14ac:dyDescent="0.25">
      <c r="A18" s="12" t="s">
        <v>419</v>
      </c>
      <c r="B18" s="12"/>
      <c r="C18" s="12"/>
      <c r="D18" s="12"/>
      <c r="E18" s="12"/>
      <c r="F18" s="12"/>
      <c r="G18" s="12"/>
    </row>
    <row r="19" spans="1:7" ht="31.5" customHeight="1" x14ac:dyDescent="0.25">
      <c r="A19" s="18" t="s">
        <v>40</v>
      </c>
      <c r="B19" s="18" t="s">
        <v>420</v>
      </c>
      <c r="C19" s="18" t="s">
        <v>335</v>
      </c>
      <c r="D19" s="18" t="s">
        <v>421</v>
      </c>
      <c r="E19" s="18" t="s">
        <v>422</v>
      </c>
      <c r="F19" s="18" t="s">
        <v>98</v>
      </c>
      <c r="G19" s="18" t="s">
        <v>44</v>
      </c>
    </row>
    <row r="20" spans="1:7" ht="24" customHeight="1" x14ac:dyDescent="0.25">
      <c r="A20" s="28">
        <v>1</v>
      </c>
      <c r="B20" s="21" t="s">
        <v>423</v>
      </c>
      <c r="C20" s="21" t="s">
        <v>424</v>
      </c>
      <c r="D20" s="20" t="s">
        <v>28</v>
      </c>
      <c r="E20" s="20"/>
      <c r="F20" s="21" t="s">
        <v>259</v>
      </c>
      <c r="G20" s="20" t="s">
        <v>20</v>
      </c>
    </row>
    <row r="21" spans="1:7" ht="24" customHeight="1" x14ac:dyDescent="0.25">
      <c r="A21" s="28">
        <v>2</v>
      </c>
      <c r="B21" s="21" t="s">
        <v>425</v>
      </c>
      <c r="C21" s="21" t="s">
        <v>426</v>
      </c>
      <c r="D21" s="20" t="s">
        <v>243</v>
      </c>
      <c r="E21" s="20"/>
      <c r="F21" s="21" t="s">
        <v>259</v>
      </c>
      <c r="G21" s="20" t="s">
        <v>20</v>
      </c>
    </row>
    <row r="22" spans="1:7" ht="24" customHeight="1" x14ac:dyDescent="0.25">
      <c r="A22" s="28">
        <v>3</v>
      </c>
      <c r="B22" s="21" t="s">
        <v>427</v>
      </c>
      <c r="C22" s="21" t="s">
        <v>428</v>
      </c>
      <c r="D22" s="20" t="s">
        <v>265</v>
      </c>
      <c r="E22" s="20"/>
      <c r="F22" s="21" t="s">
        <v>12</v>
      </c>
      <c r="G22" s="20" t="s">
        <v>20</v>
      </c>
    </row>
    <row r="23" spans="1:7" ht="24" customHeight="1" x14ac:dyDescent="0.25">
      <c r="A23" s="28">
        <v>4</v>
      </c>
      <c r="B23" s="21" t="s">
        <v>429</v>
      </c>
      <c r="C23" s="21" t="s">
        <v>430</v>
      </c>
      <c r="D23" s="20" t="s">
        <v>260</v>
      </c>
      <c r="E23" s="20"/>
      <c r="F23" s="21" t="s">
        <v>242</v>
      </c>
      <c r="G23" s="20" t="s">
        <v>20</v>
      </c>
    </row>
    <row r="24" spans="1:7" ht="24" customHeight="1" x14ac:dyDescent="0.25">
      <c r="A24" s="28">
        <v>5</v>
      </c>
      <c r="B24" s="21" t="s">
        <v>431</v>
      </c>
      <c r="C24" s="21" t="s">
        <v>432</v>
      </c>
      <c r="D24" s="20" t="s">
        <v>433</v>
      </c>
      <c r="E24" s="20"/>
      <c r="F24" s="21" t="s">
        <v>313</v>
      </c>
      <c r="G24" s="20" t="s">
        <v>20</v>
      </c>
    </row>
    <row r="25" spans="1:7" ht="24" customHeight="1" x14ac:dyDescent="0.25">
      <c r="A25" s="28">
        <v>6</v>
      </c>
      <c r="B25" s="21" t="s">
        <v>434</v>
      </c>
      <c r="C25" s="21" t="s">
        <v>435</v>
      </c>
      <c r="D25" s="20" t="s">
        <v>31</v>
      </c>
      <c r="E25" s="20"/>
      <c r="F25" s="21" t="s">
        <v>12</v>
      </c>
      <c r="G25" s="20" t="s">
        <v>20</v>
      </c>
    </row>
    <row r="26" spans="1:7" ht="24" customHeight="1" x14ac:dyDescent="0.25">
      <c r="A26" s="28">
        <v>7</v>
      </c>
      <c r="B26" s="21" t="s">
        <v>436</v>
      </c>
      <c r="C26" s="21" t="s">
        <v>437</v>
      </c>
      <c r="D26" s="20" t="s">
        <v>418</v>
      </c>
      <c r="E26" s="20"/>
      <c r="F26" s="21" t="s">
        <v>9</v>
      </c>
      <c r="G26" s="20" t="s">
        <v>20</v>
      </c>
    </row>
    <row r="28" spans="1:7" ht="25.5" customHeight="1" x14ac:dyDescent="0.25">
      <c r="A28" s="12" t="s">
        <v>438</v>
      </c>
      <c r="B28" s="12"/>
      <c r="C28" s="12"/>
      <c r="D28" s="12"/>
      <c r="E28" s="12"/>
      <c r="F28" s="12"/>
      <c r="G28" s="12"/>
    </row>
    <row r="29" spans="1:7" ht="31.5" customHeight="1" x14ac:dyDescent="0.25">
      <c r="A29" s="18" t="s">
        <v>229</v>
      </c>
      <c r="B29" s="18" t="s">
        <v>439</v>
      </c>
      <c r="C29" s="18" t="s">
        <v>124</v>
      </c>
      <c r="D29" s="18" t="s">
        <v>440</v>
      </c>
      <c r="E29" s="18" t="s">
        <v>441</v>
      </c>
      <c r="F29" s="18" t="s">
        <v>442</v>
      </c>
      <c r="G29" s="18" t="s">
        <v>443</v>
      </c>
    </row>
    <row r="30" spans="1:7" ht="25.5" customHeight="1" x14ac:dyDescent="0.25">
      <c r="A30" s="28" t="s">
        <v>444</v>
      </c>
      <c r="B30" s="20" t="s">
        <v>238</v>
      </c>
      <c r="C30" s="21" t="s">
        <v>445</v>
      </c>
      <c r="D30" s="21" t="s">
        <v>446</v>
      </c>
      <c r="E30" s="21"/>
      <c r="F30" s="20"/>
      <c r="G30" s="21"/>
    </row>
    <row r="31" spans="1:7" ht="25.5" customHeight="1" x14ac:dyDescent="0.25">
      <c r="A31" s="28" t="s">
        <v>447</v>
      </c>
      <c r="B31" s="20" t="s">
        <v>245</v>
      </c>
      <c r="C31" s="21" t="s">
        <v>448</v>
      </c>
      <c r="D31" s="21" t="s">
        <v>449</v>
      </c>
      <c r="E31" s="21"/>
      <c r="F31" s="20"/>
      <c r="G31" s="21"/>
    </row>
    <row r="32" spans="1:7" ht="25.5" customHeight="1" x14ac:dyDescent="0.25">
      <c r="A32" s="28" t="s">
        <v>450</v>
      </c>
      <c r="B32" s="20" t="s">
        <v>252</v>
      </c>
      <c r="C32" s="21" t="s">
        <v>451</v>
      </c>
      <c r="D32" s="21" t="s">
        <v>452</v>
      </c>
      <c r="E32" s="21"/>
      <c r="F32" s="20"/>
      <c r="G32" s="21"/>
    </row>
    <row r="33" spans="1:7" ht="25.5" customHeight="1" x14ac:dyDescent="0.25">
      <c r="A33" s="28" t="s">
        <v>453</v>
      </c>
      <c r="B33" s="20" t="s">
        <v>276</v>
      </c>
      <c r="C33" s="21" t="s">
        <v>454</v>
      </c>
      <c r="D33" s="21" t="s">
        <v>455</v>
      </c>
      <c r="E33" s="21"/>
      <c r="F33" s="20"/>
      <c r="G33" s="21"/>
    </row>
    <row r="34" spans="1:7" ht="25.5" customHeight="1" x14ac:dyDescent="0.25">
      <c r="A34" s="28" t="s">
        <v>456</v>
      </c>
      <c r="B34" s="20" t="s">
        <v>288</v>
      </c>
      <c r="C34" s="21" t="s">
        <v>457</v>
      </c>
      <c r="D34" s="21" t="s">
        <v>458</v>
      </c>
      <c r="E34" s="21"/>
      <c r="F34" s="20"/>
      <c r="G34" s="21"/>
    </row>
    <row r="35" spans="1:7" ht="25.5" customHeight="1" x14ac:dyDescent="0.25">
      <c r="A35" s="28" t="s">
        <v>459</v>
      </c>
      <c r="B35" s="20" t="s">
        <v>293</v>
      </c>
      <c r="C35" s="21" t="s">
        <v>460</v>
      </c>
      <c r="D35" s="21" t="s">
        <v>461</v>
      </c>
      <c r="E35" s="21"/>
      <c r="F35" s="20"/>
      <c r="G35" s="21"/>
    </row>
    <row r="36" spans="1:7" ht="25.5" customHeight="1" x14ac:dyDescent="0.25">
      <c r="A36" s="28" t="s">
        <v>462</v>
      </c>
      <c r="B36" s="20" t="s">
        <v>297</v>
      </c>
      <c r="C36" s="21" t="s">
        <v>463</v>
      </c>
      <c r="D36" s="21" t="s">
        <v>464</v>
      </c>
      <c r="E36" s="21"/>
      <c r="F36" s="20"/>
      <c r="G36" s="21"/>
    </row>
    <row r="37" spans="1:7" ht="25.5" customHeight="1" x14ac:dyDescent="0.25">
      <c r="A37" s="28" t="s">
        <v>465</v>
      </c>
      <c r="B37" s="20" t="s">
        <v>315</v>
      </c>
      <c r="C37" s="21" t="s">
        <v>466</v>
      </c>
      <c r="D37" s="21" t="s">
        <v>467</v>
      </c>
      <c r="E37" s="21"/>
      <c r="F37" s="20"/>
      <c r="G37" s="21"/>
    </row>
    <row r="38" spans="1:7" ht="21.75" customHeight="1" x14ac:dyDescent="0.25">
      <c r="A38" s="19"/>
      <c r="B38" s="20"/>
      <c r="C38" s="21"/>
      <c r="D38" s="21"/>
      <c r="E38" s="21"/>
      <c r="F38" s="20"/>
      <c r="G38" s="21"/>
    </row>
    <row r="39" spans="1:7" ht="21.75" customHeight="1" x14ac:dyDescent="0.25">
      <c r="A39" s="19"/>
      <c r="B39" s="20"/>
      <c r="C39" s="21"/>
      <c r="D39" s="21"/>
      <c r="E39" s="21"/>
      <c r="F39" s="20"/>
      <c r="G39" s="21"/>
    </row>
    <row r="40" spans="1:7" ht="21.75" customHeight="1" x14ac:dyDescent="0.25">
      <c r="A40" s="19"/>
      <c r="B40" s="20"/>
      <c r="C40" s="21"/>
      <c r="D40" s="21"/>
      <c r="E40" s="21"/>
      <c r="F40" s="20"/>
      <c r="G40" s="21"/>
    </row>
    <row r="41" spans="1:7" ht="21.75" customHeight="1" x14ac:dyDescent="0.25">
      <c r="A41" s="19"/>
      <c r="B41" s="20"/>
      <c r="C41" s="21"/>
      <c r="D41" s="21"/>
      <c r="E41" s="21"/>
      <c r="F41" s="20"/>
      <c r="G41" s="21"/>
    </row>
    <row r="43" spans="1:7" ht="25.5" customHeight="1" x14ac:dyDescent="0.25">
      <c r="A43" s="12" t="s">
        <v>468</v>
      </c>
      <c r="B43" s="12"/>
      <c r="C43" s="12"/>
      <c r="D43" s="12"/>
      <c r="E43" s="12"/>
      <c r="F43" s="12"/>
      <c r="G43" s="12"/>
    </row>
    <row r="44" spans="1:7" ht="21.75" customHeight="1" x14ac:dyDescent="0.25">
      <c r="B44" s="15" t="s">
        <v>469</v>
      </c>
      <c r="C44" s="1">
        <f>COUNTA(A30:A41)</f>
        <v>8</v>
      </c>
      <c r="D44" s="1"/>
    </row>
    <row r="45" spans="1:7" ht="21.75" customHeight="1" x14ac:dyDescent="0.25">
      <c r="B45" s="15" t="s">
        <v>470</v>
      </c>
      <c r="C45" s="1">
        <f>COUNTIF(F30:F41,"Ja")</f>
        <v>0</v>
      </c>
      <c r="D45" s="1"/>
    </row>
    <row r="46" spans="1:7" ht="21.75" customHeight="1" x14ac:dyDescent="0.25">
      <c r="B46" s="15" t="s">
        <v>471</v>
      </c>
      <c r="C46" s="1">
        <f>COUNTIF(F30:F41,"Nein")</f>
        <v>0</v>
      </c>
      <c r="D46" s="1"/>
    </row>
    <row r="47" spans="1:7" ht="21.75" customHeight="1" x14ac:dyDescent="0.25">
      <c r="B47" s="15" t="s">
        <v>472</v>
      </c>
      <c r="C47" s="29">
        <f>IFERROR(COUNTIF(F30:F41,"Ja")/COUNTA(A30:A41),0)</f>
        <v>0</v>
      </c>
      <c r="D47" s="29"/>
    </row>
  </sheetData>
  <mergeCells count="10">
    <mergeCell ref="A43:G43"/>
    <mergeCell ref="C44:D44"/>
    <mergeCell ref="C45:D45"/>
    <mergeCell ref="C46:D46"/>
    <mergeCell ref="C47:D47"/>
    <mergeCell ref="A1:G1"/>
    <mergeCell ref="A2:G2"/>
    <mergeCell ref="A4:G4"/>
    <mergeCell ref="A18:G18"/>
    <mergeCell ref="A28:G28"/>
  </mergeCells>
  <conditionalFormatting sqref="F30:F41">
    <cfRule type="cellIs" dxfId="10" priority="10" operator="equal">
      <formula>"Ja"</formula>
    </cfRule>
    <cfRule type="cellIs" dxfId="9" priority="11" operator="equal">
      <formula>"Nein"</formula>
    </cfRule>
    <cfRule type="cellIs" dxfId="8" priority="12" operator="equal">
      <formula>"Offen"</formula>
    </cfRule>
  </conditionalFormatting>
  <conditionalFormatting sqref="G6:G16">
    <cfRule type="cellIs" dxfId="7" priority="2" operator="equal">
      <formula>"Offen"</formula>
    </cfRule>
    <cfRule type="cellIs" dxfId="6" priority="3" operator="equal">
      <formula>"In Bearbeitung"</formula>
    </cfRule>
    <cfRule type="cellIs" dxfId="5" priority="4" operator="equal">
      <formula>"Geliefert"</formula>
    </cfRule>
    <cfRule type="cellIs" dxfId="4" priority="5" operator="equal">
      <formula>"Abgenommen"</formula>
    </cfRule>
  </conditionalFormatting>
  <conditionalFormatting sqref="G20:G26">
    <cfRule type="cellIs" dxfId="3" priority="6" operator="equal">
      <formula>"Offen"</formula>
    </cfRule>
    <cfRule type="cellIs" dxfId="2" priority="7" operator="equal">
      <formula>"In Bearbeitung"</formula>
    </cfRule>
    <cfRule type="cellIs" dxfId="1" priority="8" operator="equal">
      <formula>"Erreicht"</formula>
    </cfRule>
    <cfRule type="cellIs" dxfId="0" priority="9" operator="equal">
      <formula>"Verspätet"</formula>
    </cfRule>
  </conditionalFormatting>
  <dataValidations count="3">
    <dataValidation type="list" allowBlank="1" sqref="G6:G16" xr:uid="{00000000-0002-0000-0500-000000000000}">
      <formula1>"Offen,In Bearbeitung,Geliefert,Abgenommen"</formula1>
      <formula2>0</formula2>
    </dataValidation>
    <dataValidation type="list" allowBlank="1" sqref="G20:G26" xr:uid="{00000000-0002-0000-0500-000001000000}">
      <formula1>"Offen,In Bearbeitung,Erreicht,Verspätet"</formula1>
      <formula2>0</formula2>
    </dataValidation>
    <dataValidation type="list" allowBlank="1" sqref="F30:F41" xr:uid="{00000000-0002-0000-0500-000002000000}">
      <formula1>"Ja,Nein,Offen"</formula1>
      <formula2>0</formula2>
    </dataValidation>
  </dataValidations>
  <printOptions horizontalCentered="1"/>
  <pageMargins left="0.5" right="0.5" top="0.6" bottom="0.6"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2"/>
  <sheetViews>
    <sheetView showGridLines="0" zoomScaleNormal="100" workbookViewId="0">
      <pane xSplit="1" ySplit="5" topLeftCell="B6" activePane="bottomRight" state="frozen"/>
      <selection pane="topRight" activeCell="B1" sqref="B1"/>
      <selection pane="bottomLeft" activeCell="A6" sqref="A6"/>
      <selection pane="bottomRight" sqref="A1:I1"/>
    </sheetView>
  </sheetViews>
  <sheetFormatPr baseColWidth="10" defaultColWidth="8.7109375" defaultRowHeight="15" x14ac:dyDescent="0.25"/>
  <cols>
    <col min="1" max="1" width="4" customWidth="1"/>
    <col min="2" max="2" width="12" customWidth="1"/>
    <col min="3" max="3" width="14" customWidth="1"/>
    <col min="4" max="4" width="20" customWidth="1"/>
    <col min="5" max="6" width="22" customWidth="1"/>
    <col min="7" max="7" width="45" customWidth="1"/>
    <col min="8" max="8" width="20" customWidth="1"/>
    <col min="9" max="9" width="14" customWidth="1"/>
  </cols>
  <sheetData>
    <row r="1" spans="1:9" ht="37.5" customHeight="1" x14ac:dyDescent="0.25">
      <c r="A1" s="14" t="s">
        <v>473</v>
      </c>
      <c r="B1" s="14"/>
      <c r="C1" s="14"/>
      <c r="D1" s="14"/>
      <c r="E1" s="14"/>
      <c r="F1" s="14"/>
      <c r="G1" s="14"/>
      <c r="H1" s="14"/>
      <c r="I1" s="14"/>
    </row>
    <row r="2" spans="1:9" ht="19.5" customHeight="1" x14ac:dyDescent="0.25">
      <c r="A2" s="13" t="s">
        <v>474</v>
      </c>
      <c r="B2" s="13"/>
      <c r="C2" s="13"/>
      <c r="D2" s="13"/>
      <c r="E2" s="13"/>
      <c r="F2" s="13"/>
      <c r="G2" s="13"/>
      <c r="H2" s="13"/>
      <c r="I2" s="13"/>
    </row>
    <row r="4" spans="1:9" ht="25.5" customHeight="1" x14ac:dyDescent="0.25">
      <c r="A4" s="12" t="s">
        <v>475</v>
      </c>
      <c r="B4" s="12"/>
      <c r="C4" s="12"/>
      <c r="D4" s="12"/>
      <c r="E4" s="12"/>
      <c r="F4" s="12"/>
      <c r="G4" s="12"/>
      <c r="H4" s="12"/>
      <c r="I4" s="12"/>
    </row>
    <row r="5" spans="1:9" ht="31.5" customHeight="1" x14ac:dyDescent="0.25">
      <c r="A5" s="18" t="s">
        <v>40</v>
      </c>
      <c r="B5" s="18" t="s">
        <v>41</v>
      </c>
      <c r="C5" s="18" t="s">
        <v>42</v>
      </c>
      <c r="D5" s="18" t="s">
        <v>43</v>
      </c>
      <c r="E5" s="18" t="s">
        <v>476</v>
      </c>
      <c r="F5" s="18" t="s">
        <v>477</v>
      </c>
      <c r="G5" s="18" t="s">
        <v>335</v>
      </c>
      <c r="H5" s="18" t="s">
        <v>46</v>
      </c>
      <c r="I5" s="18" t="s">
        <v>67</v>
      </c>
    </row>
    <row r="6" spans="1:9" ht="31.5" customHeight="1" x14ac:dyDescent="0.25">
      <c r="A6" s="19">
        <v>1</v>
      </c>
      <c r="B6" s="20" t="s">
        <v>47</v>
      </c>
      <c r="C6" s="20" t="s">
        <v>25</v>
      </c>
      <c r="D6" s="21" t="s">
        <v>48</v>
      </c>
      <c r="E6" s="21" t="s">
        <v>478</v>
      </c>
      <c r="F6" s="21" t="s">
        <v>479</v>
      </c>
      <c r="G6" s="21" t="s">
        <v>480</v>
      </c>
      <c r="H6" s="21" t="s">
        <v>202</v>
      </c>
      <c r="I6" s="20" t="s">
        <v>202</v>
      </c>
    </row>
    <row r="7" spans="1:9" ht="31.5" customHeight="1" x14ac:dyDescent="0.25">
      <c r="A7" s="19">
        <v>2</v>
      </c>
      <c r="B7" s="20" t="s">
        <v>52</v>
      </c>
      <c r="C7" s="20" t="s">
        <v>53</v>
      </c>
      <c r="D7" s="21" t="s">
        <v>54</v>
      </c>
      <c r="E7" s="21" t="s">
        <v>481</v>
      </c>
      <c r="F7" s="21" t="s">
        <v>482</v>
      </c>
      <c r="G7" s="21" t="s">
        <v>483</v>
      </c>
      <c r="H7" s="21" t="s">
        <v>202</v>
      </c>
      <c r="I7" s="20" t="s">
        <v>202</v>
      </c>
    </row>
    <row r="8" spans="1:9" ht="31.5" customHeight="1" x14ac:dyDescent="0.25">
      <c r="A8" s="19">
        <v>3</v>
      </c>
      <c r="B8" s="20" t="s">
        <v>57</v>
      </c>
      <c r="C8" s="20" t="s">
        <v>58</v>
      </c>
      <c r="D8" s="21" t="s">
        <v>48</v>
      </c>
      <c r="E8" s="21" t="s">
        <v>484</v>
      </c>
      <c r="F8" s="21" t="s">
        <v>482</v>
      </c>
      <c r="G8" s="21" t="s">
        <v>485</v>
      </c>
      <c r="H8" s="21" t="s">
        <v>202</v>
      </c>
      <c r="I8" s="20" t="s">
        <v>202</v>
      </c>
    </row>
    <row r="9" spans="1:9" ht="31.5" customHeight="1" x14ac:dyDescent="0.25">
      <c r="A9" s="19">
        <v>4</v>
      </c>
      <c r="B9" s="20" t="s">
        <v>486</v>
      </c>
      <c r="C9" s="20" t="s">
        <v>487</v>
      </c>
      <c r="D9" s="21" t="s">
        <v>182</v>
      </c>
      <c r="E9" s="21" t="s">
        <v>222</v>
      </c>
      <c r="F9" s="21" t="s">
        <v>488</v>
      </c>
      <c r="G9" s="21" t="s">
        <v>489</v>
      </c>
      <c r="H9" s="21" t="s">
        <v>202</v>
      </c>
      <c r="I9" s="20" t="s">
        <v>202</v>
      </c>
    </row>
    <row r="10" spans="1:9" ht="31.5" customHeight="1" x14ac:dyDescent="0.25">
      <c r="A10" s="19">
        <v>5</v>
      </c>
      <c r="B10" s="20" t="s">
        <v>60</v>
      </c>
      <c r="C10" s="20" t="s">
        <v>61</v>
      </c>
      <c r="D10" s="21" t="s">
        <v>48</v>
      </c>
      <c r="E10" s="21" t="s">
        <v>478</v>
      </c>
      <c r="F10" s="21" t="s">
        <v>490</v>
      </c>
      <c r="G10" s="21" t="s">
        <v>491</v>
      </c>
      <c r="H10" s="21" t="s">
        <v>64</v>
      </c>
      <c r="I10" s="20" t="s">
        <v>61</v>
      </c>
    </row>
    <row r="11" spans="1:9" ht="21.75" customHeight="1" x14ac:dyDescent="0.25">
      <c r="A11" s="19"/>
      <c r="B11" s="20"/>
      <c r="C11" s="20"/>
      <c r="D11" s="21"/>
      <c r="E11" s="21"/>
      <c r="F11" s="21"/>
      <c r="G11" s="21"/>
      <c r="H11" s="21"/>
      <c r="I11" s="20"/>
    </row>
    <row r="12" spans="1:9" ht="21.75" customHeight="1" x14ac:dyDescent="0.25">
      <c r="A12" s="19"/>
      <c r="B12" s="20"/>
      <c r="C12" s="20"/>
      <c r="D12" s="21"/>
      <c r="E12" s="21"/>
      <c r="F12" s="21"/>
      <c r="G12" s="21"/>
      <c r="H12" s="21"/>
      <c r="I12" s="20"/>
    </row>
    <row r="13" spans="1:9" ht="21.75" customHeight="1" x14ac:dyDescent="0.25">
      <c r="A13" s="19"/>
      <c r="B13" s="20"/>
      <c r="C13" s="20"/>
      <c r="D13" s="21"/>
      <c r="E13" s="21"/>
      <c r="F13" s="21"/>
      <c r="G13" s="21"/>
      <c r="H13" s="21"/>
      <c r="I13" s="20"/>
    </row>
    <row r="14" spans="1:9" ht="21.75" customHeight="1" x14ac:dyDescent="0.25">
      <c r="A14" s="19"/>
      <c r="B14" s="20"/>
      <c r="C14" s="20"/>
      <c r="D14" s="21"/>
      <c r="E14" s="21"/>
      <c r="F14" s="21"/>
      <c r="G14" s="21"/>
      <c r="H14" s="21"/>
      <c r="I14" s="20"/>
    </row>
    <row r="15" spans="1:9" ht="21.75" customHeight="1" x14ac:dyDescent="0.25">
      <c r="A15" s="19"/>
      <c r="B15" s="20"/>
      <c r="C15" s="20"/>
      <c r="D15" s="21"/>
      <c r="E15" s="21"/>
      <c r="F15" s="21"/>
      <c r="G15" s="21"/>
      <c r="H15" s="21"/>
      <c r="I15" s="20"/>
    </row>
    <row r="16" spans="1:9" ht="21.75" customHeight="1" x14ac:dyDescent="0.25">
      <c r="A16" s="19"/>
      <c r="B16" s="20"/>
      <c r="C16" s="20"/>
      <c r="D16" s="21"/>
      <c r="E16" s="21"/>
      <c r="F16" s="21"/>
      <c r="G16" s="21"/>
      <c r="H16" s="21"/>
      <c r="I16" s="20"/>
    </row>
    <row r="17" spans="1:9" ht="21.75" customHeight="1" x14ac:dyDescent="0.25">
      <c r="A17" s="19"/>
      <c r="B17" s="20"/>
      <c r="C17" s="20"/>
      <c r="D17" s="21"/>
      <c r="E17" s="21"/>
      <c r="F17" s="21"/>
      <c r="G17" s="21"/>
      <c r="H17" s="21"/>
      <c r="I17" s="20"/>
    </row>
    <row r="18" spans="1:9" ht="21.75" customHeight="1" x14ac:dyDescent="0.25">
      <c r="A18" s="19"/>
      <c r="B18" s="20"/>
      <c r="C18" s="20"/>
      <c r="D18" s="21"/>
      <c r="E18" s="21"/>
      <c r="F18" s="21"/>
      <c r="G18" s="21"/>
      <c r="H18" s="21"/>
      <c r="I18" s="20"/>
    </row>
    <row r="19" spans="1:9" ht="21.75" customHeight="1" x14ac:dyDescent="0.25">
      <c r="A19" s="19"/>
      <c r="B19" s="20"/>
      <c r="C19" s="20"/>
      <c r="D19" s="21"/>
      <c r="E19" s="21"/>
      <c r="F19" s="21"/>
      <c r="G19" s="21"/>
      <c r="H19" s="21"/>
      <c r="I19" s="20"/>
    </row>
    <row r="20" spans="1:9" ht="21.75" customHeight="1" x14ac:dyDescent="0.25">
      <c r="A20" s="19"/>
      <c r="B20" s="20"/>
      <c r="C20" s="20"/>
      <c r="D20" s="21"/>
      <c r="E20" s="21"/>
      <c r="F20" s="21"/>
      <c r="G20" s="21"/>
      <c r="H20" s="21"/>
      <c r="I20" s="20"/>
    </row>
    <row r="22" spans="1:9" ht="15" customHeight="1" x14ac:dyDescent="0.25">
      <c r="A22" s="30" t="s">
        <v>492</v>
      </c>
      <c r="B22" s="30"/>
      <c r="C22" s="30"/>
      <c r="D22" s="30"/>
      <c r="E22" s="30"/>
      <c r="F22" s="30"/>
      <c r="G22" s="30"/>
      <c r="H22" s="30"/>
      <c r="I22" s="30"/>
    </row>
  </sheetData>
  <mergeCells count="4">
    <mergeCell ref="A1:I1"/>
    <mergeCell ref="A2:I2"/>
    <mergeCell ref="A4:I4"/>
    <mergeCell ref="A22:I22"/>
  </mergeCells>
  <printOptions horizontalCentered="1"/>
  <pageMargins left="0.5" right="0.5" top="0.6" bottom="0.6" header="0.511811023622047" footer="0.511811023622047"/>
  <pageSetup paperSize="9"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45"/>
  <sheetViews>
    <sheetView showGridLines="0" zoomScaleNormal="100" workbookViewId="0"/>
  </sheetViews>
  <sheetFormatPr baseColWidth="10" defaultColWidth="8.7109375" defaultRowHeight="15" x14ac:dyDescent="0.25"/>
  <cols>
    <col min="1" max="1" width="4" customWidth="1"/>
    <col min="2" max="2" width="22" customWidth="1"/>
    <col min="3" max="3" width="70" customWidth="1"/>
    <col min="4" max="4" width="18" customWidth="1"/>
    <col min="5" max="5" width="22" customWidth="1"/>
  </cols>
  <sheetData>
    <row r="1" spans="1:5" ht="37.5" customHeight="1" x14ac:dyDescent="0.25">
      <c r="A1" s="14" t="s">
        <v>493</v>
      </c>
      <c r="B1" s="14"/>
      <c r="C1" s="14"/>
      <c r="D1" s="14"/>
      <c r="E1" s="14"/>
    </row>
    <row r="2" spans="1:5" ht="19.5" customHeight="1" x14ac:dyDescent="0.25">
      <c r="A2" s="13" t="s">
        <v>494</v>
      </c>
      <c r="B2" s="13"/>
      <c r="C2" s="13"/>
      <c r="D2" s="13"/>
      <c r="E2" s="13"/>
    </row>
    <row r="4" spans="1:5" ht="25.5" customHeight="1" x14ac:dyDescent="0.25">
      <c r="A4" s="12" t="s">
        <v>495</v>
      </c>
      <c r="B4" s="12"/>
      <c r="C4" s="12"/>
      <c r="D4" s="12"/>
      <c r="E4" s="12"/>
    </row>
    <row r="5" spans="1:5" ht="31.5" customHeight="1" x14ac:dyDescent="0.25">
      <c r="A5" s="18" t="s">
        <v>40</v>
      </c>
      <c r="B5" s="18" t="s">
        <v>496</v>
      </c>
      <c r="C5" s="18" t="s">
        <v>497</v>
      </c>
      <c r="D5" s="18" t="s">
        <v>231</v>
      </c>
      <c r="E5" s="18" t="s">
        <v>237</v>
      </c>
    </row>
    <row r="6" spans="1:5" ht="25.5" customHeight="1" x14ac:dyDescent="0.25">
      <c r="A6" s="19">
        <v>1</v>
      </c>
      <c r="B6" s="28" t="s">
        <v>498</v>
      </c>
      <c r="C6" s="21" t="s">
        <v>499</v>
      </c>
      <c r="D6" s="20" t="s">
        <v>500</v>
      </c>
      <c r="E6" s="21"/>
    </row>
    <row r="7" spans="1:5" ht="25.5" customHeight="1" x14ac:dyDescent="0.25">
      <c r="A7" s="19">
        <v>2</v>
      </c>
      <c r="B7" s="28" t="s">
        <v>501</v>
      </c>
      <c r="C7" s="21" t="s">
        <v>502</v>
      </c>
      <c r="D7" s="20" t="s">
        <v>500</v>
      </c>
      <c r="E7" s="21"/>
    </row>
    <row r="8" spans="1:5" ht="25.5" customHeight="1" x14ac:dyDescent="0.25">
      <c r="A8" s="19">
        <v>3</v>
      </c>
      <c r="B8" s="28" t="s">
        <v>503</v>
      </c>
      <c r="C8" s="21" t="s">
        <v>504</v>
      </c>
      <c r="D8" s="20" t="s">
        <v>505</v>
      </c>
      <c r="E8" s="21"/>
    </row>
    <row r="9" spans="1:5" ht="25.5" customHeight="1" x14ac:dyDescent="0.25">
      <c r="A9" s="19">
        <v>4</v>
      </c>
      <c r="B9" s="28" t="s">
        <v>506</v>
      </c>
      <c r="C9" s="21" t="s">
        <v>507</v>
      </c>
      <c r="D9" s="20" t="s">
        <v>505</v>
      </c>
      <c r="E9" s="21"/>
    </row>
    <row r="10" spans="1:5" ht="25.5" customHeight="1" x14ac:dyDescent="0.25">
      <c r="A10" s="19">
        <v>5</v>
      </c>
      <c r="B10" s="28" t="s">
        <v>508</v>
      </c>
      <c r="C10" s="21" t="s">
        <v>509</v>
      </c>
      <c r="D10" s="20" t="s">
        <v>510</v>
      </c>
      <c r="E10" s="21"/>
    </row>
    <row r="11" spans="1:5" ht="25.5" customHeight="1" x14ac:dyDescent="0.25">
      <c r="A11" s="19">
        <v>6</v>
      </c>
      <c r="B11" s="28" t="s">
        <v>511</v>
      </c>
      <c r="C11" s="21" t="s">
        <v>512</v>
      </c>
      <c r="D11" s="20" t="s">
        <v>510</v>
      </c>
      <c r="E11" s="21"/>
    </row>
    <row r="12" spans="1:5" ht="25.5" customHeight="1" x14ac:dyDescent="0.25">
      <c r="A12" s="19">
        <v>7</v>
      </c>
      <c r="B12" s="28" t="s">
        <v>513</v>
      </c>
      <c r="C12" s="21" t="s">
        <v>514</v>
      </c>
      <c r="D12" s="20" t="s">
        <v>515</v>
      </c>
      <c r="E12" s="21"/>
    </row>
    <row r="13" spans="1:5" ht="25.5" customHeight="1" x14ac:dyDescent="0.25">
      <c r="A13" s="19">
        <v>8</v>
      </c>
      <c r="B13" s="28" t="s">
        <v>516</v>
      </c>
      <c r="C13" s="21" t="s">
        <v>517</v>
      </c>
      <c r="D13" s="20" t="s">
        <v>515</v>
      </c>
      <c r="E13" s="21"/>
    </row>
    <row r="14" spans="1:5" ht="25.5" customHeight="1" x14ac:dyDescent="0.25">
      <c r="A14" s="19">
        <v>9</v>
      </c>
      <c r="B14" s="28" t="s">
        <v>518</v>
      </c>
      <c r="C14" s="21" t="s">
        <v>519</v>
      </c>
      <c r="D14" s="20" t="s">
        <v>515</v>
      </c>
      <c r="E14" s="21"/>
    </row>
    <row r="15" spans="1:5" ht="25.5" customHeight="1" x14ac:dyDescent="0.25">
      <c r="A15" s="19">
        <v>10</v>
      </c>
      <c r="B15" s="28" t="s">
        <v>520</v>
      </c>
      <c r="C15" s="21" t="s">
        <v>521</v>
      </c>
      <c r="D15" s="20" t="s">
        <v>522</v>
      </c>
      <c r="E15" s="21"/>
    </row>
    <row r="16" spans="1:5" ht="25.5" customHeight="1" x14ac:dyDescent="0.25">
      <c r="A16" s="19">
        <v>11</v>
      </c>
      <c r="B16" s="28" t="s">
        <v>523</v>
      </c>
      <c r="C16" s="21" t="s">
        <v>524</v>
      </c>
      <c r="D16" s="20" t="s">
        <v>525</v>
      </c>
      <c r="E16" s="21"/>
    </row>
    <row r="17" spans="1:5" ht="25.5" customHeight="1" x14ac:dyDescent="0.25">
      <c r="A17" s="19">
        <v>12</v>
      </c>
      <c r="B17" s="28" t="s">
        <v>526</v>
      </c>
      <c r="C17" s="21" t="s">
        <v>527</v>
      </c>
      <c r="D17" s="20" t="s">
        <v>522</v>
      </c>
      <c r="E17" s="21"/>
    </row>
    <row r="18" spans="1:5" ht="25.5" customHeight="1" x14ac:dyDescent="0.25">
      <c r="A18" s="19">
        <v>13</v>
      </c>
      <c r="B18" s="28" t="s">
        <v>374</v>
      </c>
      <c r="C18" s="21" t="s">
        <v>528</v>
      </c>
      <c r="D18" s="20" t="s">
        <v>372</v>
      </c>
      <c r="E18" s="21"/>
    </row>
    <row r="19" spans="1:5" ht="25.5" customHeight="1" x14ac:dyDescent="0.25">
      <c r="A19" s="19">
        <v>14</v>
      </c>
      <c r="B19" s="28" t="s">
        <v>370</v>
      </c>
      <c r="C19" s="21" t="s">
        <v>529</v>
      </c>
      <c r="D19" s="20" t="s">
        <v>362</v>
      </c>
      <c r="E19" s="21"/>
    </row>
    <row r="20" spans="1:5" ht="25.5" customHeight="1" x14ac:dyDescent="0.25">
      <c r="A20" s="19">
        <v>15</v>
      </c>
      <c r="B20" s="28" t="s">
        <v>530</v>
      </c>
      <c r="C20" s="21" t="s">
        <v>531</v>
      </c>
      <c r="D20" s="20" t="s">
        <v>362</v>
      </c>
      <c r="E20" s="21"/>
    </row>
    <row r="21" spans="1:5" ht="25.5" customHeight="1" x14ac:dyDescent="0.25">
      <c r="A21" s="19">
        <v>16</v>
      </c>
      <c r="B21" s="28" t="s">
        <v>367</v>
      </c>
      <c r="C21" s="21" t="s">
        <v>532</v>
      </c>
      <c r="D21" s="20" t="s">
        <v>362</v>
      </c>
      <c r="E21" s="21"/>
    </row>
    <row r="22" spans="1:5" ht="25.5" customHeight="1" x14ac:dyDescent="0.25">
      <c r="A22" s="19">
        <v>17</v>
      </c>
      <c r="B22" s="28" t="s">
        <v>533</v>
      </c>
      <c r="C22" s="21" t="s">
        <v>534</v>
      </c>
      <c r="D22" s="20" t="s">
        <v>362</v>
      </c>
      <c r="E22" s="21"/>
    </row>
    <row r="23" spans="1:5" ht="25.5" customHeight="1" x14ac:dyDescent="0.25">
      <c r="A23" s="19">
        <v>18</v>
      </c>
      <c r="B23" s="28" t="s">
        <v>535</v>
      </c>
      <c r="C23" s="21" t="s">
        <v>536</v>
      </c>
      <c r="D23" s="20" t="s">
        <v>537</v>
      </c>
      <c r="E23" s="21"/>
    </row>
    <row r="24" spans="1:5" ht="25.5" customHeight="1" x14ac:dyDescent="0.25">
      <c r="A24" s="19">
        <v>19</v>
      </c>
      <c r="B24" s="28" t="s">
        <v>538</v>
      </c>
      <c r="C24" s="21" t="s">
        <v>539</v>
      </c>
      <c r="D24" s="20" t="s">
        <v>537</v>
      </c>
      <c r="E24" s="21"/>
    </row>
    <row r="25" spans="1:5" ht="25.5" customHeight="1" x14ac:dyDescent="0.25">
      <c r="A25" s="19">
        <v>20</v>
      </c>
      <c r="B25" s="28" t="s">
        <v>540</v>
      </c>
      <c r="C25" s="21" t="s">
        <v>541</v>
      </c>
      <c r="D25" s="20" t="s">
        <v>537</v>
      </c>
      <c r="E25" s="21"/>
    </row>
    <row r="26" spans="1:5" ht="25.5" customHeight="1" x14ac:dyDescent="0.25">
      <c r="A26" s="19">
        <v>21</v>
      </c>
      <c r="B26" s="28" t="s">
        <v>542</v>
      </c>
      <c r="C26" s="21" t="s">
        <v>543</v>
      </c>
      <c r="D26" s="20" t="s">
        <v>544</v>
      </c>
      <c r="E26" s="21"/>
    </row>
    <row r="27" spans="1:5" ht="25.5" customHeight="1" x14ac:dyDescent="0.25">
      <c r="A27" s="19">
        <v>22</v>
      </c>
      <c r="B27" s="28" t="s">
        <v>545</v>
      </c>
      <c r="C27" s="21" t="s">
        <v>546</v>
      </c>
      <c r="D27" s="20" t="s">
        <v>372</v>
      </c>
      <c r="E27" s="21"/>
    </row>
    <row r="28" spans="1:5" ht="24" customHeight="1" x14ac:dyDescent="0.25">
      <c r="A28" s="19"/>
      <c r="B28" s="20"/>
      <c r="C28" s="21"/>
      <c r="D28" s="20"/>
      <c r="E28" s="20"/>
    </row>
    <row r="29" spans="1:5" ht="24" customHeight="1" x14ac:dyDescent="0.25">
      <c r="A29" s="19"/>
      <c r="B29" s="20"/>
      <c r="C29" s="21"/>
      <c r="D29" s="20"/>
      <c r="E29" s="20"/>
    </row>
    <row r="30" spans="1:5" ht="24" customHeight="1" x14ac:dyDescent="0.25">
      <c r="A30" s="19"/>
      <c r="B30" s="20"/>
      <c r="C30" s="21"/>
      <c r="D30" s="20"/>
      <c r="E30" s="20"/>
    </row>
    <row r="31" spans="1:5" ht="24" customHeight="1" x14ac:dyDescent="0.25">
      <c r="A31" s="19"/>
      <c r="B31" s="20"/>
      <c r="C31" s="21"/>
      <c r="D31" s="20"/>
      <c r="E31" s="20"/>
    </row>
    <row r="32" spans="1:5" ht="24" customHeight="1" x14ac:dyDescent="0.25">
      <c r="A32" s="19"/>
      <c r="B32" s="20"/>
      <c r="C32" s="21"/>
      <c r="D32" s="20"/>
      <c r="E32" s="20"/>
    </row>
    <row r="33" spans="1:5" ht="24" customHeight="1" x14ac:dyDescent="0.25">
      <c r="A33" s="19"/>
      <c r="B33" s="20"/>
      <c r="C33" s="21"/>
      <c r="D33" s="20"/>
      <c r="E33" s="20"/>
    </row>
    <row r="35" spans="1:5" ht="25.5" customHeight="1" x14ac:dyDescent="0.25">
      <c r="A35" s="12" t="s">
        <v>547</v>
      </c>
      <c r="B35" s="12"/>
      <c r="C35" s="12"/>
      <c r="D35" s="12"/>
      <c r="E35" s="12"/>
    </row>
    <row r="36" spans="1:5" ht="31.5" customHeight="1" x14ac:dyDescent="0.25">
      <c r="A36" s="18" t="s">
        <v>40</v>
      </c>
      <c r="B36" s="18" t="s">
        <v>505</v>
      </c>
      <c r="C36" s="18" t="s">
        <v>548</v>
      </c>
      <c r="D36" s="18" t="s">
        <v>549</v>
      </c>
      <c r="E36" s="18" t="s">
        <v>550</v>
      </c>
    </row>
    <row r="37" spans="1:5" ht="25.5" customHeight="1" x14ac:dyDescent="0.25">
      <c r="A37" s="28">
        <v>1</v>
      </c>
      <c r="B37" s="21" t="s">
        <v>551</v>
      </c>
      <c r="C37" s="21" t="s">
        <v>552</v>
      </c>
      <c r="D37" s="20" t="s">
        <v>553</v>
      </c>
      <c r="E37" s="21" t="s">
        <v>554</v>
      </c>
    </row>
    <row r="38" spans="1:5" ht="25.5" customHeight="1" x14ac:dyDescent="0.25">
      <c r="A38" s="28">
        <v>2</v>
      </c>
      <c r="B38" s="21" t="s">
        <v>555</v>
      </c>
      <c r="C38" s="21" t="s">
        <v>556</v>
      </c>
      <c r="D38" s="20" t="s">
        <v>557</v>
      </c>
      <c r="E38" s="21" t="s">
        <v>558</v>
      </c>
    </row>
    <row r="39" spans="1:5" ht="25.5" customHeight="1" x14ac:dyDescent="0.25">
      <c r="A39" s="28">
        <v>3</v>
      </c>
      <c r="B39" s="21" t="s">
        <v>559</v>
      </c>
      <c r="C39" s="21" t="s">
        <v>560</v>
      </c>
      <c r="D39" s="20" t="s">
        <v>561</v>
      </c>
      <c r="E39" s="21" t="s">
        <v>558</v>
      </c>
    </row>
    <row r="40" spans="1:5" ht="25.5" customHeight="1" x14ac:dyDescent="0.25">
      <c r="A40" s="28">
        <v>4</v>
      </c>
      <c r="B40" s="21" t="s">
        <v>562</v>
      </c>
      <c r="C40" s="21" t="s">
        <v>563</v>
      </c>
      <c r="D40" s="20" t="s">
        <v>564</v>
      </c>
      <c r="E40" s="21" t="s">
        <v>565</v>
      </c>
    </row>
    <row r="41" spans="1:5" ht="25.5" customHeight="1" x14ac:dyDescent="0.25">
      <c r="A41" s="28">
        <v>5</v>
      </c>
      <c r="B41" s="21" t="s">
        <v>566</v>
      </c>
      <c r="C41" s="21" t="s">
        <v>567</v>
      </c>
      <c r="D41" s="20" t="s">
        <v>568</v>
      </c>
      <c r="E41" s="21" t="s">
        <v>569</v>
      </c>
    </row>
    <row r="42" spans="1:5" ht="25.5" customHeight="1" x14ac:dyDescent="0.25">
      <c r="A42" s="28">
        <v>6</v>
      </c>
      <c r="B42" s="21" t="s">
        <v>570</v>
      </c>
      <c r="C42" s="21" t="s">
        <v>571</v>
      </c>
      <c r="D42" s="20" t="s">
        <v>572</v>
      </c>
      <c r="E42" s="21" t="s">
        <v>573</v>
      </c>
    </row>
    <row r="45" spans="1:5" ht="15" customHeight="1" x14ac:dyDescent="0.25">
      <c r="A45" s="31" t="s">
        <v>574</v>
      </c>
      <c r="B45" s="31"/>
      <c r="C45" s="31"/>
      <c r="D45" s="31"/>
      <c r="E45" s="31"/>
    </row>
  </sheetData>
  <mergeCells count="5">
    <mergeCell ref="A1:E1"/>
    <mergeCell ref="A2:E2"/>
    <mergeCell ref="A4:E4"/>
    <mergeCell ref="A35:E35"/>
    <mergeCell ref="A45:E45"/>
  </mergeCells>
  <printOptions horizontalCentered="1"/>
  <pageMargins left="0.5" right="0.5" top="0.6" bottom="0.6"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01_Deckblatt</vt:lpstr>
      <vt:lpstr>02_Projektrahmen</vt:lpstr>
      <vt:lpstr>03_Stakeholder</vt:lpstr>
      <vt:lpstr>04_Anforderungen</vt:lpstr>
      <vt:lpstr>05_Rahmenbedingungen</vt:lpstr>
      <vt:lpstr>06_Abnahme</vt:lpstr>
      <vt:lpstr>07_Historie</vt:lpstr>
      <vt:lpstr>08_Glossar</vt:lpstr>
      <vt:lpstr>'01_Deckblatt'!Drucktitel</vt:lpstr>
      <vt:lpstr>'02_Projektrahmen'!Drucktitel</vt:lpstr>
      <vt:lpstr>'03_Stakeholder'!Drucktitel</vt:lpstr>
      <vt:lpstr>'04_Anforderungen'!Drucktitel</vt:lpstr>
      <vt:lpstr>'05_Rahmenbedingungen'!Drucktitel</vt:lpstr>
      <vt:lpstr>'06_Abnahme'!Drucktitel</vt:lpstr>
      <vt:lpstr>'07_Historie'!Drucktitel</vt:lpstr>
      <vt:lpstr>'08_Glossar'!Drucktitel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2026-06-20T06:36:39Z</dcterms:created>
  <dcterms:modified xsi:type="dcterms:W3CDTF">2026-06-20T07:11:04Z</dcterms:modified>
  <dc:language>en-US</dc:language>
</cp:coreProperties>
</file>