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243587F8-D599-47C0-A6BF-120168D2B62B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Tracking-Liste" sheetId="1" r:id="rId1"/>
    <sheet name="Konfiguration" sheetId="2" r:id="rId2"/>
  </sheets>
  <definedNames>
    <definedName name="_xlnm.Print_Titles" localSheetId="0">'Tracking-Liste'!$1:$12</definedName>
    <definedName name="Kategorien_Liste">Konfiguration!$B$6:$B$18</definedName>
    <definedName name="Prioritaeten_Liste">Konfiguration!$F$6:$F$9</definedName>
    <definedName name="Status_Liste">Konfiguration!$H$6:$H$10</definedName>
    <definedName name="Verantwortliche_Liste">Konfiguration!$D$6:$D$15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42" i="1" l="1"/>
  <c r="K42" i="1"/>
  <c r="O41" i="1"/>
  <c r="K41" i="1"/>
  <c r="O40" i="1"/>
  <c r="K40" i="1"/>
  <c r="O39" i="1"/>
  <c r="K39" i="1"/>
  <c r="O38" i="1"/>
  <c r="K38" i="1"/>
  <c r="O37" i="1"/>
  <c r="K37" i="1"/>
  <c r="O36" i="1"/>
  <c r="K36" i="1"/>
  <c r="O35" i="1"/>
  <c r="K35" i="1"/>
  <c r="O34" i="1"/>
  <c r="K34" i="1"/>
  <c r="O33" i="1"/>
  <c r="K33" i="1"/>
  <c r="O32" i="1"/>
  <c r="K32" i="1"/>
  <c r="O31" i="1"/>
  <c r="K31" i="1"/>
  <c r="O30" i="1"/>
  <c r="K30" i="1"/>
  <c r="O29" i="1"/>
  <c r="K29" i="1"/>
  <c r="O28" i="1"/>
  <c r="K28" i="1"/>
  <c r="O27" i="1"/>
  <c r="K27" i="1"/>
  <c r="O26" i="1"/>
  <c r="K26" i="1"/>
  <c r="O25" i="1"/>
  <c r="K25" i="1"/>
  <c r="O24" i="1"/>
  <c r="K24" i="1"/>
  <c r="O23" i="1"/>
  <c r="K23" i="1"/>
  <c r="O22" i="1"/>
  <c r="K22" i="1"/>
  <c r="O21" i="1"/>
  <c r="K21" i="1"/>
  <c r="O20" i="1"/>
  <c r="K20" i="1"/>
  <c r="O19" i="1"/>
  <c r="K19" i="1"/>
  <c r="O18" i="1"/>
  <c r="K18" i="1"/>
  <c r="O17" i="1"/>
  <c r="K17" i="1"/>
  <c r="O16" i="1"/>
  <c r="K16" i="1"/>
  <c r="O15" i="1"/>
  <c r="K15" i="1"/>
  <c r="O14" i="1"/>
  <c r="K14" i="1"/>
  <c r="O13" i="1"/>
  <c r="K13" i="1"/>
  <c r="M6" i="1"/>
  <c r="K6" i="1"/>
  <c r="I6" i="1"/>
  <c r="G6" i="1"/>
  <c r="E6" i="1"/>
  <c r="B6" i="1"/>
</calcChain>
</file>

<file path=xl/sharedStrings.xml><?xml version="1.0" encoding="utf-8"?>
<sst xmlns="http://schemas.openxmlformats.org/spreadsheetml/2006/main" count="245" uniqueCount="153">
  <si>
    <t>Tracking-Liste</t>
  </si>
  <si>
    <t>Geschäftsjahr 2026</t>
  </si>
  <si>
    <t>Übersicht aller laufenden Vorgänge mit Status, Priorität, Fälligkeit und Aufwand</t>
  </si>
  <si>
    <t>Vorgänge gesamt</t>
  </si>
  <si>
    <t>Offen / In Bearbeitung</t>
  </si>
  <si>
    <t>Erledigt</t>
  </si>
  <si>
    <t>Überfällig</t>
  </si>
  <si>
    <t>Kritische Vorgänge offen</t>
  </si>
  <si>
    <t>Ø Fortschritt</t>
  </si>
  <si>
    <t>Eingaben in Blau · Berechnete Werte in Schwarz · Restzeit und Aufwand-Abweichung werden automatisch berechnet · Überfällig: Fälligkeit liegt in der Vergangenheit bei nicht erledigten Vorgängen</t>
  </si>
  <si>
    <t>T-Nr.</t>
  </si>
  <si>
    <t>Vorgang</t>
  </si>
  <si>
    <t>Beschreibung</t>
  </si>
  <si>
    <t>Kategorie</t>
  </si>
  <si>
    <t>Verantwortlich</t>
  </si>
  <si>
    <t>Priorität</t>
  </si>
  <si>
    <t>Status</t>
  </si>
  <si>
    <t>Startdatum</t>
  </si>
  <si>
    <t>Fälligkeit</t>
  </si>
  <si>
    <t>Restzeit</t>
  </si>
  <si>
    <t>Fortschritt</t>
  </si>
  <si>
    <t>Aufwand Plan</t>
  </si>
  <si>
    <t>Aufwand Ist</t>
  </si>
  <si>
    <t>Abweichung</t>
  </si>
  <si>
    <t>Bemerkungen</t>
  </si>
  <si>
    <t>Tage</t>
  </si>
  <si>
    <t>%</t>
  </si>
  <si>
    <t>h</t>
  </si>
  <si>
    <t>T-2026-001</t>
  </si>
  <si>
    <t>Versicherungsvertrag Betriebshaftpflicht prüfen</t>
  </si>
  <si>
    <t>Konditionen vergleichen, ggf. neu verhandeln</t>
  </si>
  <si>
    <t>Administration</t>
  </si>
  <si>
    <t>Markus Bender</t>
  </si>
  <si>
    <t>Hoch</t>
  </si>
  <si>
    <t>In Bearbeitung</t>
  </si>
  <si>
    <t>Angebote von drei Versicherern eingeholt</t>
  </si>
  <si>
    <t>T-2026-002</t>
  </si>
  <si>
    <t>Software-Update CRM-System</t>
  </si>
  <si>
    <t>Major-Release auf Version 8.4 einspielen</t>
  </si>
  <si>
    <t>IT</t>
  </si>
  <si>
    <t>Lisa Hoffmann</t>
  </si>
  <si>
    <t>Mittel</t>
  </si>
  <si>
    <t>Offen</t>
  </si>
  <si>
    <t>Testumgebung vorbereiten</t>
  </si>
  <si>
    <t>T-2026-003</t>
  </si>
  <si>
    <t>Qualitätsaudit Standort Süd</t>
  </si>
  <si>
    <t>Internes Audit gemäß ISO 9001</t>
  </si>
  <si>
    <t>Qualität</t>
  </si>
  <si>
    <t>Andreas Wolf</t>
  </si>
  <si>
    <t>Audit abgeschlossen, Bericht freigegeben</t>
  </si>
  <si>
    <t>T-2026-004</t>
  </si>
  <si>
    <t>Mitarbeiterschulung DSGVO</t>
  </si>
  <si>
    <t>Pflichtschulung für alle Mitarbeiter</t>
  </si>
  <si>
    <t>Personal</t>
  </si>
  <si>
    <t>Sandra Berger</t>
  </si>
  <si>
    <t>Trainer ist gebucht</t>
  </si>
  <si>
    <t>T-2026-005</t>
  </si>
  <si>
    <t>Lieferantenvertrag verlängern</t>
  </si>
  <si>
    <t>Rahmenvertrag mit Hauptlieferant</t>
  </si>
  <si>
    <t>Einkauf</t>
  </si>
  <si>
    <t>Tobias Klein</t>
  </si>
  <si>
    <t>Kritisch</t>
  </si>
  <si>
    <t>Konditionen abgestimmt, Unterschrift offen</t>
  </si>
  <si>
    <t>T-2026-006</t>
  </si>
  <si>
    <t>Marketingkampagne Q3 vorbereiten</t>
  </si>
  <si>
    <t>Print- und Online-Kampagne planen</t>
  </si>
  <si>
    <t>Marketing</t>
  </si>
  <si>
    <t>Nora Falke</t>
  </si>
  <si>
    <t>Kreativkonzept steht</t>
  </si>
  <si>
    <t>T-2026-007</t>
  </si>
  <si>
    <t>Inventur Lager Nord durchführen</t>
  </si>
  <si>
    <t>Vollinventur Bestandsaufnahme</t>
  </si>
  <si>
    <t>Logistik</t>
  </si>
  <si>
    <t>Frank Petersen</t>
  </si>
  <si>
    <t>Inventarliste vorbereitet</t>
  </si>
  <si>
    <t>T-2026-008</t>
  </si>
  <si>
    <t>Sicherheitsunterweisung Werkstatt</t>
  </si>
  <si>
    <t>Jährliche Pflichtunterweisung Arbeitsschutz</t>
  </si>
  <si>
    <t>HSE</t>
  </si>
  <si>
    <t>Pausiert</t>
  </si>
  <si>
    <t>Termine werden neu koordiniert</t>
  </si>
  <si>
    <t>T-2026-009</t>
  </si>
  <si>
    <t>Webseite Relaunch Konzept</t>
  </si>
  <si>
    <t>Strategie und Wireframes erstellen</t>
  </si>
  <si>
    <t>Niedrig</t>
  </si>
  <si>
    <t>Agenturauswahl steht aus</t>
  </si>
  <si>
    <t>T-2026-010</t>
  </si>
  <si>
    <t>Buchhaltungssoftware migrieren</t>
  </si>
  <si>
    <t>Datenübernahme alt → neu</t>
  </si>
  <si>
    <t>Migrationsplan vorhanden</t>
  </si>
  <si>
    <t>T-2026-011</t>
  </si>
  <si>
    <t>Geschäftsbericht 2025 Lektorat</t>
  </si>
  <si>
    <t>Sprachliche und inhaltliche Prüfung</t>
  </si>
  <si>
    <t>Petra Wagner</t>
  </si>
  <si>
    <t>Abgeschlossen und veröffentlicht</t>
  </si>
  <si>
    <t>T-2026-012</t>
  </si>
  <si>
    <t>Kundenfeedback Q2 auswerten</t>
  </si>
  <si>
    <t>NPS-Befragung auswerten und Maßnahmen ableiten</t>
  </si>
  <si>
    <t>Vertrieb</t>
  </si>
  <si>
    <t>Auswertung läuft</t>
  </si>
  <si>
    <t>T-2026-013</t>
  </si>
  <si>
    <t>Wartung Klimaanlage Büro</t>
  </si>
  <si>
    <t>Jährliche Servicewartung</t>
  </si>
  <si>
    <t>Facility</t>
  </si>
  <si>
    <t>Technikerfirma kontaktieren</t>
  </si>
  <si>
    <t>T-2026-014</t>
  </si>
  <si>
    <t>Datenschutz-Audit Webformulare</t>
  </si>
  <si>
    <t>Prüfung aller Eingabeformulare auf DSGVO-Konformität</t>
  </si>
  <si>
    <t>Compliance</t>
  </si>
  <si>
    <t>Checkliste erstellt, Prüfung läuft</t>
  </si>
  <si>
    <t>T-2026-015</t>
  </si>
  <si>
    <t>Konferenzraum Beamer ersetzen</t>
  </si>
  <si>
    <t>Beschaffung und Installation</t>
  </si>
  <si>
    <t>Abgebrochen</t>
  </si>
  <si>
    <t>Budget gestrichen, Verschiebung 2027</t>
  </si>
  <si>
    <t>T-2026-016</t>
  </si>
  <si>
    <t>Neues Mitarbeiterhandbuch</t>
  </si>
  <si>
    <t>Aktualisierung und Neuauflage</t>
  </si>
  <si>
    <t>Erste Kapitel im Review</t>
  </si>
  <si>
    <t>T-2026-017</t>
  </si>
  <si>
    <t>ISO 27001 Vorbereitung</t>
  </si>
  <si>
    <t>Zertifizierungsvorbereitung Informationssicherheit</t>
  </si>
  <si>
    <t>Gap-Analyse abgeschlossen</t>
  </si>
  <si>
    <t>T-2026-018</t>
  </si>
  <si>
    <t>Lieferantenbewertung Q2</t>
  </si>
  <si>
    <t>Bewertung aller A-Lieferanten</t>
  </si>
  <si>
    <t>Bewertungsbögen ausgewertet</t>
  </si>
  <si>
    <t>T-2026-019</t>
  </si>
  <si>
    <t>Energieaudit Standort West</t>
  </si>
  <si>
    <t>Pflichtaudit nach EDL-G</t>
  </si>
  <si>
    <t>Auditor wird beauftragt</t>
  </si>
  <si>
    <t>T-2026-020</t>
  </si>
  <si>
    <t>Verkaufsprozess optimieren</t>
  </si>
  <si>
    <t>Sales-Funnel-Analyse und Anpassung</t>
  </si>
  <si>
    <t>Prozessdesign in Abstimmung</t>
  </si>
  <si>
    <t>T-2026-021</t>
  </si>
  <si>
    <t>Buchprüfung 2025 Begleitung</t>
  </si>
  <si>
    <t>Betreuung des Steuerberaters und Auditors</t>
  </si>
  <si>
    <t>Termin mit Prüfer steht</t>
  </si>
  <si>
    <t>T-2026-022</t>
  </si>
  <si>
    <t>Newsletter-Konzept Q4</t>
  </si>
  <si>
    <t>Themenplan und Layout</t>
  </si>
  <si>
    <t>Briefing wird vorbereitet</t>
  </si>
  <si>
    <t>Konfiguration  ·  Stammlisten</t>
  </si>
  <si>
    <t>Listen für Dropdown-Auswahl in der Tracking-Liste</t>
  </si>
  <si>
    <t>Kategorien</t>
  </si>
  <si>
    <t>Verantwortliche</t>
  </si>
  <si>
    <t>Prioritäten</t>
  </si>
  <si>
    <t>Finanzen</t>
  </si>
  <si>
    <t>Team Allgemein</t>
  </si>
  <si>
    <t>Externer Dienstleister</t>
  </si>
  <si>
    <t>Sonstiges</t>
  </si>
  <si>
    <t>Neue Einträge in den Listen ergänzen — bei Erweiterung über die letzte Zeile hinaus die Bereiche im Namens-Manager anpassen.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</si>
</sst>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0;\-0;\-"/>
    <numFmt numFmtId="166" formatCode="0&quot; h&quot;"/>
    <numFmt numFmtId="167" formatCode="\+0&quot; h&quot;;\-0&quot; h&quot;;\–"/>
  </numFmts>
  <fonts count="12" x14ac:knownFonts="1">
    <font>
      <sz val="11"/>
      <color theme="1"/>
      <name val="Calibri"/>
      <family val="2"/>
      <charset val="1"/>
    </font>
    <font>
      <sz val="22"/>
      <color rgb="FFFFFFFF"/>
      <name val="Calibri"/>
      <charset val="1"/>
    </font>
    <font>
      <sz val="11"/>
      <color rgb="FF9BAEB8"/>
      <name val="Calibri"/>
      <charset val="1"/>
    </font>
    <font>
      <i/>
      <sz val="10"/>
      <color rgb="FF4A5568"/>
      <name val="Calibri"/>
      <charset val="1"/>
    </font>
    <font>
      <sz val="9"/>
      <color rgb="FF4A5568"/>
      <name val="Calibri"/>
      <charset val="1"/>
    </font>
    <font>
      <sz val="20"/>
      <color rgb="FF111418"/>
      <name val="Calibri"/>
      <charset val="1"/>
    </font>
    <font>
      <i/>
      <sz val="9"/>
      <color rgb="FF4A5568"/>
      <name val="Calibri"/>
      <charset val="1"/>
    </font>
    <font>
      <b/>
      <sz val="10"/>
      <color rgb="FFFFFFFF"/>
      <name val="Calibri"/>
      <charset val="1"/>
    </font>
    <font>
      <i/>
      <sz val="9"/>
      <color rgb="FF9BAEB8"/>
      <name val="Calibri"/>
      <charset val="1"/>
    </font>
    <font>
      <sz val="10"/>
      <color rgb="FF0033CC"/>
      <name val="Calibri"/>
      <charset val="1"/>
    </font>
    <font>
      <sz val="10"/>
      <color rgb="FF111418"/>
      <name val="Calibri"/>
      <charset val="1"/>
    </font>
    <font>
      <sz val="16"/>
      <color rgb="FFFFFFFF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0F2E3D"/>
        <bgColor rgb="FF111418"/>
      </patternFill>
    </fill>
    <fill>
      <patternFill patternType="solid">
        <fgColor rgb="FFFAF6EF"/>
        <bgColor rgb="FFFFFFFF"/>
      </patternFill>
    </fill>
    <fill>
      <patternFill patternType="solid">
        <fgColor rgb="FFF1EBDE"/>
        <bgColor rgb="FFF5E9D7"/>
      </patternFill>
    </fill>
    <fill>
      <patternFill patternType="solid">
        <fgColor rgb="FF1E4960"/>
        <bgColor rgb="FF0F2E3D"/>
      </patternFill>
    </fill>
  </fills>
  <borders count="8">
    <border>
      <left/>
      <right/>
      <top/>
      <bottom/>
      <diagonal/>
    </border>
    <border>
      <left/>
      <right/>
      <top/>
      <bottom style="thin">
        <color rgb="FFD6D3C7"/>
      </bottom>
      <diagonal/>
    </border>
    <border>
      <left style="thin">
        <color rgb="FF1E4960"/>
      </left>
      <right style="thin">
        <color rgb="FF1E4960"/>
      </right>
      <top style="medium">
        <color rgb="FF0F2E3D"/>
      </top>
      <bottom/>
      <diagonal/>
    </border>
    <border>
      <left style="thin">
        <color rgb="FF1E4960"/>
      </left>
      <right style="thin">
        <color rgb="FF1E4960"/>
      </right>
      <top/>
      <bottom style="medium">
        <color rgb="FFC04F2E"/>
      </bottom>
      <diagonal/>
    </border>
    <border>
      <left style="thin">
        <color rgb="FFD6D3C7"/>
      </left>
      <right style="thin">
        <color rgb="FFD6D3C7"/>
      </right>
      <top style="medium">
        <color rgb="FF1E4960"/>
      </top>
      <bottom style="thin">
        <color rgb="FFD6D3C7"/>
      </bottom>
      <diagonal/>
    </border>
    <border>
      <left style="thin">
        <color rgb="FFD6D3C7"/>
      </left>
      <right style="thin">
        <color rgb="FFD6D3C7"/>
      </right>
      <top/>
      <bottom style="thin">
        <color rgb="FFD6D3C7"/>
      </bottom>
      <diagonal/>
    </border>
    <border>
      <left style="thin">
        <color rgb="FFD6D3C7"/>
      </left>
      <right style="thin">
        <color rgb="FFD6D3C7"/>
      </right>
      <top/>
      <bottom style="medium">
        <color rgb="FF0F2E3D"/>
      </bottom>
      <diagonal/>
    </border>
    <border>
      <left style="thin">
        <color rgb="FF0F2E3D"/>
      </left>
      <right style="thin">
        <color rgb="FF0F2E3D"/>
      </right>
      <top style="thin">
        <color rgb="FF0F2E3D"/>
      </top>
      <bottom style="medium">
        <color rgb="FFC04F2E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0" xfId="0" applyFont="1" applyAlignment="1">
      <alignment horizontal="left" vertical="center" wrapText="1" indent="1"/>
    </xf>
    <xf numFmtId="0" fontId="11" fillId="2" borderId="0" xfId="0" applyFont="1" applyFill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9" fontId="5" fillId="0" borderId="1" xfId="0" applyNumberFormat="1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2" fillId="2" borderId="0" xfId="0" applyFont="1" applyFill="1" applyAlignment="1">
      <alignment horizontal="right" vertical="center" indent="1"/>
    </xf>
    <xf numFmtId="0" fontId="1" fillId="2" borderId="0" xfId="0" applyFont="1" applyFill="1" applyAlignment="1">
      <alignment horizontal="left" vertical="center" inden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indent="1"/>
    </xf>
    <xf numFmtId="164" fontId="9" fillId="3" borderId="4" xfId="0" applyNumberFormat="1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/>
    </xf>
    <xf numFmtId="9" fontId="9" fillId="3" borderId="4" xfId="0" applyNumberFormat="1" applyFont="1" applyFill="1" applyBorder="1" applyAlignment="1">
      <alignment horizontal="center" vertical="center"/>
    </xf>
    <xf numFmtId="166" fontId="9" fillId="3" borderId="4" xfId="0" applyNumberFormat="1" applyFont="1" applyFill="1" applyBorder="1" applyAlignment="1">
      <alignment horizontal="center" vertical="center"/>
    </xf>
    <xf numFmtId="167" fontId="10" fillId="3" borderId="4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indent="1"/>
    </xf>
    <xf numFmtId="164" fontId="9" fillId="4" borderId="5" xfId="0" applyNumberFormat="1" applyFont="1" applyFill="1" applyBorder="1" applyAlignment="1">
      <alignment horizontal="center" vertical="center"/>
    </xf>
    <xf numFmtId="165" fontId="10" fillId="4" borderId="5" xfId="0" applyNumberFormat="1" applyFont="1" applyFill="1" applyBorder="1" applyAlignment="1">
      <alignment horizontal="center" vertical="center"/>
    </xf>
    <xf numFmtId="9" fontId="9" fillId="4" borderId="5" xfId="0" applyNumberFormat="1" applyFont="1" applyFill="1" applyBorder="1" applyAlignment="1">
      <alignment horizontal="center" vertical="center"/>
    </xf>
    <xf numFmtId="166" fontId="9" fillId="4" borderId="5" xfId="0" applyNumberFormat="1" applyFont="1" applyFill="1" applyBorder="1" applyAlignment="1">
      <alignment horizontal="center" vertical="center"/>
    </xf>
    <xf numFmtId="167" fontId="10" fillId="4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indent="1"/>
    </xf>
    <xf numFmtId="164" fontId="9" fillId="3" borderId="5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9" fontId="9" fillId="3" borderId="5" xfId="0" applyNumberFormat="1" applyFont="1" applyFill="1" applyBorder="1" applyAlignment="1">
      <alignment horizontal="center" vertical="center"/>
    </xf>
    <xf numFmtId="166" fontId="9" fillId="3" borderId="5" xfId="0" applyNumberFormat="1" applyFont="1" applyFill="1" applyBorder="1" applyAlignment="1">
      <alignment horizontal="center" vertical="center"/>
    </xf>
    <xf numFmtId="167" fontId="10" fillId="3" borderId="5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 indent="1"/>
    </xf>
    <xf numFmtId="164" fontId="9" fillId="4" borderId="6" xfId="0" applyNumberFormat="1" applyFont="1" applyFill="1" applyBorder="1" applyAlignment="1">
      <alignment horizontal="center" vertical="center"/>
    </xf>
    <xf numFmtId="165" fontId="10" fillId="4" borderId="6" xfId="0" applyNumberFormat="1" applyFont="1" applyFill="1" applyBorder="1" applyAlignment="1">
      <alignment horizontal="center" vertical="center"/>
    </xf>
    <xf numFmtId="9" fontId="9" fillId="4" borderId="6" xfId="0" applyNumberFormat="1" applyFont="1" applyFill="1" applyBorder="1" applyAlignment="1">
      <alignment horizontal="center" vertical="center"/>
    </xf>
    <xf numFmtId="166" fontId="9" fillId="4" borderId="6" xfId="0" applyNumberFormat="1" applyFont="1" applyFill="1" applyBorder="1" applyAlignment="1">
      <alignment horizontal="center" vertical="center"/>
    </xf>
    <xf numFmtId="167" fontId="10" fillId="4" borderId="6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 indent="1"/>
    </xf>
    <xf numFmtId="0" fontId="10" fillId="4" borderId="5" xfId="0" applyFont="1" applyFill="1" applyBorder="1" applyAlignment="1">
      <alignment horizontal="left" vertical="center" indent="1"/>
    </xf>
    <xf numFmtId="0" fontId="10" fillId="4" borderId="6" xfId="0" applyFont="1" applyFill="1" applyBorder="1" applyAlignment="1">
      <alignment horizontal="left" vertical="center" indent="1"/>
    </xf>
    <xf numFmtId="0" fontId="10" fillId="3" borderId="6" xfId="0" applyFont="1" applyFill="1" applyBorder="1" applyAlignment="1">
      <alignment horizontal="left" vertical="center" indent="1"/>
    </xf>
  </cellXfs>
  <cellStyles count="1">
    <cellStyle name="Standard" xfId="0" builtinId="0"/>
  </cellStyles>
  <dxfs count="16">
    <dxf>
      <font>
        <sz val="10"/>
        <color rgb="FFC04F2E"/>
        <name val="Calibri"/>
        <charset val="1"/>
      </font>
    </dxf>
    <dxf>
      <font>
        <sz val="10"/>
        <color rgb="FF166534"/>
        <name val="Calibri"/>
        <charset val="1"/>
      </font>
    </dxf>
    <dxf>
      <font>
        <sz val="10"/>
        <color rgb="FF166534"/>
        <name val="Calibri"/>
        <charset val="1"/>
      </font>
    </dxf>
    <dxf>
      <font>
        <b/>
        <sz val="10"/>
        <color rgb="FFB45309"/>
        <name val="Calibri"/>
        <charset val="1"/>
      </font>
      <fill>
        <patternFill>
          <bgColor rgb="FFF5E9D7"/>
        </patternFill>
      </fill>
    </dxf>
    <dxf>
      <font>
        <b/>
        <sz val="10"/>
        <color rgb="FFFFFFFF"/>
        <name val="Calibri"/>
        <charset val="1"/>
      </font>
      <fill>
        <patternFill>
          <bgColor rgb="FFC04F2E"/>
        </patternFill>
      </fill>
    </dxf>
    <dxf>
      <font>
        <b/>
        <sz val="20"/>
        <color rgb="FFC04F2E"/>
        <name val="Calibri"/>
        <charset val="1"/>
      </font>
    </dxf>
    <dxf>
      <font>
        <b/>
        <sz val="20"/>
        <color rgb="FFC04F2E"/>
        <name val="Calibri"/>
        <charset val="1"/>
      </font>
    </dxf>
    <dxf>
      <font>
        <b/>
        <sz val="10"/>
        <color rgb="FF991B1B"/>
        <name val="Calibri"/>
        <charset val="1"/>
      </font>
      <fill>
        <patternFill>
          <bgColor rgb="FFF0D8D2"/>
        </patternFill>
      </fill>
    </dxf>
    <dxf>
      <font>
        <b/>
        <sz val="10"/>
        <color rgb="FF166534"/>
        <name val="Calibri"/>
        <charset val="1"/>
      </font>
      <fill>
        <patternFill>
          <bgColor rgb="FFD9E7CC"/>
        </patternFill>
      </fill>
    </dxf>
    <dxf>
      <font>
        <b/>
        <sz val="10"/>
        <color rgb="FF525252"/>
        <name val="Calibri"/>
        <charset val="1"/>
      </font>
      <fill>
        <patternFill>
          <bgColor rgb="FFE2E2E2"/>
        </patternFill>
      </fill>
    </dxf>
    <dxf>
      <font>
        <b/>
        <sz val="10"/>
        <color rgb="FFB45309"/>
        <name val="Calibri"/>
        <charset val="1"/>
      </font>
      <fill>
        <patternFill>
          <bgColor rgb="FFF5E9D7"/>
        </patternFill>
      </fill>
    </dxf>
    <dxf>
      <font>
        <b/>
        <sz val="10"/>
        <color rgb="FF6B7280"/>
        <name val="Calibri"/>
        <charset val="1"/>
      </font>
      <fill>
        <patternFill>
          <bgColor rgb="FFEAEAEA"/>
        </patternFill>
      </fill>
    </dxf>
    <dxf>
      <font>
        <b/>
        <sz val="10"/>
        <color rgb="FFFFFFFF"/>
        <name val="Calibri"/>
        <charset val="1"/>
      </font>
      <fill>
        <patternFill>
          <bgColor rgb="FF991B1B"/>
        </patternFill>
      </fill>
    </dxf>
    <dxf>
      <font>
        <sz val="10"/>
        <color rgb="FFC04F2E"/>
        <name val="Calibri"/>
        <charset val="1"/>
      </font>
      <fill>
        <patternFill>
          <bgColor rgb="FFF8D5C5"/>
        </patternFill>
      </fill>
    </dxf>
    <dxf>
      <font>
        <sz val="10"/>
        <color rgb="FFB45309"/>
        <name val="Calibri"/>
        <charset val="1"/>
      </font>
      <fill>
        <patternFill>
          <bgColor rgb="FFF5E9D7"/>
        </patternFill>
      </fill>
    </dxf>
    <dxf>
      <font>
        <sz val="10"/>
        <color rgb="FF166534"/>
        <name val="Calibri"/>
        <charset val="1"/>
      </font>
      <fill>
        <patternFill>
          <bgColor rgb="FFD9E7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08080"/>
      <rgbColor rgb="FFD6D3C7"/>
      <rgbColor rgb="FF4A5568"/>
      <rgbColor rgb="FF9999FF"/>
      <rgbColor rgb="FFC04F2E"/>
      <rgbColor rgb="FFFAF6EF"/>
      <rgbColor rgb="FFEAEAEA"/>
      <rgbColor rgb="FF660066"/>
      <rgbColor rgb="FFFF8080"/>
      <rgbColor rgb="FF0066CC"/>
      <rgbColor rgb="FFE2E2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1EBDE"/>
      <rgbColor rgb="FFD9E7CC"/>
      <rgbColor rgb="FFF5E9D7"/>
      <rgbColor rgb="FF99CCFF"/>
      <rgbColor rgb="FFF0D8D2"/>
      <rgbColor rgb="FFCC99FF"/>
      <rgbColor rgb="FFF8D5C5"/>
      <rgbColor rgb="FF3366FF"/>
      <rgbColor rgb="FF33CCCC"/>
      <rgbColor rgb="FF99CC00"/>
      <rgbColor rgb="FFFFCC00"/>
      <rgbColor rgb="FFFF9900"/>
      <rgbColor rgb="FFFF6600"/>
      <rgbColor rgb="FF6B7280"/>
      <rgbColor rgb="FF9BAEB8"/>
      <rgbColor rgb="FF0F2E3D"/>
      <rgbColor rgb="FF339966"/>
      <rgbColor rgb="FF111418"/>
      <rgbColor rgb="FF525252"/>
      <rgbColor rgb="FF991B1B"/>
      <rgbColor rgb="FFB45309"/>
      <rgbColor rgb="FF0033CC"/>
      <rgbColor rgb="FF1E496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2"/>
  <sheetViews>
    <sheetView showGridLines="0"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L46" sqref="L46"/>
    </sheetView>
  </sheetViews>
  <sheetFormatPr baseColWidth="10" defaultColWidth="8.7109375" defaultRowHeight="15" x14ac:dyDescent="0.25"/>
  <cols>
    <col min="1" max="1" width="0.5703125" customWidth="1"/>
    <col min="2" max="2" width="11" customWidth="1"/>
    <col min="3" max="3" width="30" customWidth="1"/>
    <col min="4" max="4" width="28" customWidth="1"/>
    <col min="5" max="6" width="14.140625" bestFit="1" customWidth="1"/>
    <col min="7" max="7" width="7.5703125" bestFit="1" customWidth="1"/>
    <col min="8" max="8" width="12.42578125" bestFit="1" customWidth="1"/>
    <col min="9" max="9" width="10" bestFit="1" customWidth="1"/>
    <col min="10" max="10" width="9.85546875" bestFit="1" customWidth="1"/>
    <col min="11" max="11" width="7.28515625" bestFit="1" customWidth="1"/>
    <col min="12" max="12" width="9.28515625" bestFit="1" customWidth="1"/>
    <col min="13" max="14" width="8" bestFit="1" customWidth="1"/>
    <col min="15" max="15" width="10.5703125" bestFit="1" customWidth="1"/>
    <col min="16" max="16" width="36.85546875" bestFit="1" customWidth="1"/>
  </cols>
  <sheetData>
    <row r="1" spans="2:16" ht="12" customHeight="1" x14ac:dyDescent="0.25"/>
    <row r="2" spans="2:16" ht="42" customHeight="1" x14ac:dyDescent="0.25">
      <c r="B2" s="9" t="s">
        <v>0</v>
      </c>
      <c r="C2" s="9"/>
      <c r="D2" s="9"/>
      <c r="E2" s="9"/>
      <c r="F2" s="9"/>
      <c r="G2" s="9"/>
      <c r="H2" s="9"/>
      <c r="I2" s="8" t="s">
        <v>1</v>
      </c>
      <c r="J2" s="8"/>
      <c r="K2" s="8"/>
      <c r="L2" s="8"/>
      <c r="M2" s="8"/>
      <c r="N2" s="8"/>
      <c r="O2" s="8"/>
      <c r="P2" s="8"/>
    </row>
    <row r="3" spans="2:16" ht="15.75" customHeight="1" x14ac:dyDescent="0.25"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16" ht="7.5" customHeight="1" x14ac:dyDescent="0.25"/>
    <row r="5" spans="2:16" ht="15.75" customHeight="1" x14ac:dyDescent="0.25">
      <c r="B5" s="6" t="s">
        <v>3</v>
      </c>
      <c r="C5" s="6"/>
      <c r="D5" s="6"/>
      <c r="E5" s="6" t="s">
        <v>4</v>
      </c>
      <c r="F5" s="6"/>
      <c r="G5" s="6" t="s">
        <v>5</v>
      </c>
      <c r="H5" s="6"/>
      <c r="I5" s="6" t="s">
        <v>6</v>
      </c>
      <c r="J5" s="6"/>
      <c r="K5" s="6" t="s">
        <v>7</v>
      </c>
      <c r="L5" s="6"/>
      <c r="M5" s="6" t="s">
        <v>8</v>
      </c>
      <c r="N5" s="6"/>
      <c r="O5" s="6"/>
      <c r="P5" s="6"/>
    </row>
    <row r="6" spans="2:16" ht="31.5" customHeight="1" x14ac:dyDescent="0.25">
      <c r="B6" s="5">
        <f>COUNTA(C13:C42)</f>
        <v>22</v>
      </c>
      <c r="C6" s="5"/>
      <c r="D6" s="5"/>
      <c r="E6" s="5">
        <f>COUNTIF(H13:H42,"Offen")+COUNTIF(H13:H42,"In Bearbeitung")+COUNTIF(H13:H42,"Pausiert")</f>
        <v>18</v>
      </c>
      <c r="F6" s="5"/>
      <c r="G6" s="5">
        <f>COUNTIF(H13:H42,"Erledigt")</f>
        <v>3</v>
      </c>
      <c r="H6" s="5"/>
      <c r="I6" s="5">
        <f ca="1">SUMPRODUCT((J13:J42&lt;&gt;"")*(J13:J42&lt;TODAY())*(H13:H42&lt;&gt;"Erledigt")*(H13:H42&lt;&gt;"Abgebrochen"))</f>
        <v>1</v>
      </c>
      <c r="J6" s="5"/>
      <c r="K6" s="5">
        <f>SUMPRODUCT((G13:G42="Kritisch")*(H13:H42&lt;&gt;"Erledigt")*(H13:H42&lt;&gt;"Abgebrochen"))</f>
        <v>3</v>
      </c>
      <c r="L6" s="5"/>
      <c r="M6" s="4">
        <f>IFERROR(AVERAGE(L13:L42),0)</f>
        <v>0.34545454545454546</v>
      </c>
      <c r="N6" s="4"/>
      <c r="O6" s="4"/>
      <c r="P6" s="4"/>
    </row>
    <row r="7" spans="2:16" ht="7.5" customHeight="1" x14ac:dyDescent="0.25"/>
    <row r="8" spans="2:16" ht="13.5" customHeight="1" x14ac:dyDescent="0.25">
      <c r="B8" s="3" t="s">
        <v>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2:16" ht="7.5" customHeight="1" x14ac:dyDescent="0.25"/>
    <row r="10" spans="2:16" ht="3.75" customHeight="1" x14ac:dyDescent="0.25"/>
    <row r="11" spans="2:16" ht="36" customHeight="1" x14ac:dyDescent="0.25">
      <c r="B11" s="10" t="s">
        <v>10</v>
      </c>
      <c r="C11" s="10" t="s">
        <v>11</v>
      </c>
      <c r="D11" s="10" t="s">
        <v>12</v>
      </c>
      <c r="E11" s="10" t="s">
        <v>13</v>
      </c>
      <c r="F11" s="10" t="s">
        <v>14</v>
      </c>
      <c r="G11" s="10" t="s">
        <v>15</v>
      </c>
      <c r="H11" s="10" t="s">
        <v>16</v>
      </c>
      <c r="I11" s="10" t="s">
        <v>17</v>
      </c>
      <c r="J11" s="10" t="s">
        <v>18</v>
      </c>
      <c r="K11" s="10" t="s">
        <v>19</v>
      </c>
      <c r="L11" s="10" t="s">
        <v>20</v>
      </c>
      <c r="M11" s="10" t="s">
        <v>21</v>
      </c>
      <c r="N11" s="10" t="s">
        <v>22</v>
      </c>
      <c r="O11" s="10" t="s">
        <v>23</v>
      </c>
      <c r="P11" s="10" t="s">
        <v>24</v>
      </c>
    </row>
    <row r="12" spans="2:16" ht="36" customHeight="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 t="s">
        <v>25</v>
      </c>
      <c r="L12" s="11" t="s">
        <v>26</v>
      </c>
      <c r="M12" s="11" t="s">
        <v>27</v>
      </c>
      <c r="N12" s="11" t="s">
        <v>27</v>
      </c>
      <c r="O12" s="11" t="s">
        <v>27</v>
      </c>
      <c r="P12" s="11"/>
    </row>
    <row r="13" spans="2:16" ht="21.75" customHeight="1" x14ac:dyDescent="0.25">
      <c r="B13" s="12" t="s">
        <v>28</v>
      </c>
      <c r="C13" s="13" t="s">
        <v>29</v>
      </c>
      <c r="D13" s="13" t="s">
        <v>30</v>
      </c>
      <c r="E13" s="13" t="s">
        <v>31</v>
      </c>
      <c r="F13" s="13" t="s">
        <v>32</v>
      </c>
      <c r="G13" s="12" t="s">
        <v>33</v>
      </c>
      <c r="H13" s="12" t="s">
        <v>34</v>
      </c>
      <c r="I13" s="14">
        <v>46185</v>
      </c>
      <c r="J13" s="14">
        <v>46218</v>
      </c>
      <c r="K13" s="15">
        <f t="shared" ref="K13:K42" ca="1" si="0">IF(OR(H13="Erledigt",H13="Abgebrochen",J13=""),"",J13-TODAY())</f>
        <v>23</v>
      </c>
      <c r="L13" s="16">
        <v>0.6</v>
      </c>
      <c r="M13" s="17">
        <v>4</v>
      </c>
      <c r="N13" s="17">
        <v>3</v>
      </c>
      <c r="O13" s="18">
        <f t="shared" ref="O13:O42" si="1">IF(OR(M13="",N13=""),"",N13-M13)</f>
        <v>-1</v>
      </c>
      <c r="P13" s="13" t="s">
        <v>35</v>
      </c>
    </row>
    <row r="14" spans="2:16" ht="21.75" customHeight="1" x14ac:dyDescent="0.25">
      <c r="B14" s="19" t="s">
        <v>36</v>
      </c>
      <c r="C14" s="20" t="s">
        <v>37</v>
      </c>
      <c r="D14" s="20" t="s">
        <v>38</v>
      </c>
      <c r="E14" s="20" t="s">
        <v>39</v>
      </c>
      <c r="F14" s="20" t="s">
        <v>40</v>
      </c>
      <c r="G14" s="19" t="s">
        <v>41</v>
      </c>
      <c r="H14" s="19" t="s">
        <v>42</v>
      </c>
      <c r="I14" s="21">
        <v>46193</v>
      </c>
      <c r="J14" s="21">
        <v>46203</v>
      </c>
      <c r="K14" s="22">
        <f t="shared" ca="1" si="0"/>
        <v>8</v>
      </c>
      <c r="L14" s="23">
        <v>0</v>
      </c>
      <c r="M14" s="24">
        <v>6</v>
      </c>
      <c r="N14" s="24">
        <v>0</v>
      </c>
      <c r="O14" s="25">
        <f t="shared" si="1"/>
        <v>-6</v>
      </c>
      <c r="P14" s="20" t="s">
        <v>43</v>
      </c>
    </row>
    <row r="15" spans="2:16" ht="21.75" customHeight="1" x14ac:dyDescent="0.25">
      <c r="B15" s="26" t="s">
        <v>44</v>
      </c>
      <c r="C15" s="27" t="s">
        <v>45</v>
      </c>
      <c r="D15" s="27" t="s">
        <v>46</v>
      </c>
      <c r="E15" s="27" t="s">
        <v>47</v>
      </c>
      <c r="F15" s="27" t="s">
        <v>48</v>
      </c>
      <c r="G15" s="26" t="s">
        <v>33</v>
      </c>
      <c r="H15" s="26" t="s">
        <v>5</v>
      </c>
      <c r="I15" s="28">
        <v>46175</v>
      </c>
      <c r="J15" s="28">
        <v>46191</v>
      </c>
      <c r="K15" s="29" t="str">
        <f t="shared" ca="1" si="0"/>
        <v/>
      </c>
      <c r="L15" s="30">
        <v>1</v>
      </c>
      <c r="M15" s="31">
        <v>12</v>
      </c>
      <c r="N15" s="31">
        <v>14</v>
      </c>
      <c r="O15" s="32">
        <f t="shared" si="1"/>
        <v>2</v>
      </c>
      <c r="P15" s="27" t="s">
        <v>49</v>
      </c>
    </row>
    <row r="16" spans="2:16" ht="21.75" customHeight="1" x14ac:dyDescent="0.25">
      <c r="B16" s="19" t="s">
        <v>50</v>
      </c>
      <c r="C16" s="20" t="s">
        <v>51</v>
      </c>
      <c r="D16" s="20" t="s">
        <v>52</v>
      </c>
      <c r="E16" s="20" t="s">
        <v>53</v>
      </c>
      <c r="F16" s="20" t="s">
        <v>54</v>
      </c>
      <c r="G16" s="19" t="s">
        <v>41</v>
      </c>
      <c r="H16" s="19" t="s">
        <v>42</v>
      </c>
      <c r="I16" s="21">
        <v>46204</v>
      </c>
      <c r="J16" s="21">
        <v>46218</v>
      </c>
      <c r="K16" s="22">
        <f t="shared" ca="1" si="0"/>
        <v>23</v>
      </c>
      <c r="L16" s="23">
        <v>0.1</v>
      </c>
      <c r="M16" s="24">
        <v>4</v>
      </c>
      <c r="N16" s="24">
        <v>0</v>
      </c>
      <c r="O16" s="25">
        <f t="shared" si="1"/>
        <v>-4</v>
      </c>
      <c r="P16" s="20" t="s">
        <v>55</v>
      </c>
    </row>
    <row r="17" spans="2:16" ht="21.75" customHeight="1" x14ac:dyDescent="0.25">
      <c r="B17" s="26" t="s">
        <v>56</v>
      </c>
      <c r="C17" s="27" t="s">
        <v>57</v>
      </c>
      <c r="D17" s="27" t="s">
        <v>58</v>
      </c>
      <c r="E17" s="27" t="s">
        <v>59</v>
      </c>
      <c r="F17" s="27" t="s">
        <v>60</v>
      </c>
      <c r="G17" s="26" t="s">
        <v>61</v>
      </c>
      <c r="H17" s="26" t="s">
        <v>34</v>
      </c>
      <c r="I17" s="28">
        <v>46178</v>
      </c>
      <c r="J17" s="28">
        <v>46198</v>
      </c>
      <c r="K17" s="29">
        <f t="shared" ca="1" si="0"/>
        <v>3</v>
      </c>
      <c r="L17" s="30">
        <v>0.75</v>
      </c>
      <c r="M17" s="31">
        <v>5</v>
      </c>
      <c r="N17" s="31">
        <v>4</v>
      </c>
      <c r="O17" s="32">
        <f t="shared" si="1"/>
        <v>-1</v>
      </c>
      <c r="P17" s="27" t="s">
        <v>62</v>
      </c>
    </row>
    <row r="18" spans="2:16" ht="21.75" customHeight="1" x14ac:dyDescent="0.25">
      <c r="B18" s="19" t="s">
        <v>63</v>
      </c>
      <c r="C18" s="20" t="s">
        <v>64</v>
      </c>
      <c r="D18" s="20" t="s">
        <v>65</v>
      </c>
      <c r="E18" s="20" t="s">
        <v>66</v>
      </c>
      <c r="F18" s="20" t="s">
        <v>67</v>
      </c>
      <c r="G18" s="19" t="s">
        <v>33</v>
      </c>
      <c r="H18" s="19" t="s">
        <v>34</v>
      </c>
      <c r="I18" s="21">
        <v>46188</v>
      </c>
      <c r="J18" s="21">
        <v>46213</v>
      </c>
      <c r="K18" s="22">
        <f t="shared" ca="1" si="0"/>
        <v>18</v>
      </c>
      <c r="L18" s="23">
        <v>0.4</v>
      </c>
      <c r="M18" s="24">
        <v>16</v>
      </c>
      <c r="N18" s="24">
        <v>8</v>
      </c>
      <c r="O18" s="25">
        <f t="shared" si="1"/>
        <v>-8</v>
      </c>
      <c r="P18" s="20" t="s">
        <v>68</v>
      </c>
    </row>
    <row r="19" spans="2:16" ht="21.75" customHeight="1" x14ac:dyDescent="0.25">
      <c r="B19" s="26" t="s">
        <v>69</v>
      </c>
      <c r="C19" s="27" t="s">
        <v>70</v>
      </c>
      <c r="D19" s="27" t="s">
        <v>71</v>
      </c>
      <c r="E19" s="27" t="s">
        <v>72</v>
      </c>
      <c r="F19" s="27" t="s">
        <v>73</v>
      </c>
      <c r="G19" s="26" t="s">
        <v>41</v>
      </c>
      <c r="H19" s="26" t="s">
        <v>42</v>
      </c>
      <c r="I19" s="28">
        <v>46213</v>
      </c>
      <c r="J19" s="28">
        <v>46217</v>
      </c>
      <c r="K19" s="29">
        <f t="shared" ca="1" si="0"/>
        <v>22</v>
      </c>
      <c r="L19" s="30">
        <v>0</v>
      </c>
      <c r="M19" s="31">
        <v>20</v>
      </c>
      <c r="N19" s="31">
        <v>0</v>
      </c>
      <c r="O19" s="32">
        <f t="shared" si="1"/>
        <v>-20</v>
      </c>
      <c r="P19" s="27" t="s">
        <v>74</v>
      </c>
    </row>
    <row r="20" spans="2:16" ht="21.75" customHeight="1" x14ac:dyDescent="0.25">
      <c r="B20" s="19" t="s">
        <v>75</v>
      </c>
      <c r="C20" s="20" t="s">
        <v>76</v>
      </c>
      <c r="D20" s="20" t="s">
        <v>77</v>
      </c>
      <c r="E20" s="20" t="s">
        <v>78</v>
      </c>
      <c r="F20" s="20" t="s">
        <v>32</v>
      </c>
      <c r="G20" s="19" t="s">
        <v>61</v>
      </c>
      <c r="H20" s="19" t="s">
        <v>79</v>
      </c>
      <c r="I20" s="21">
        <v>46174</v>
      </c>
      <c r="J20" s="21">
        <v>46203</v>
      </c>
      <c r="K20" s="22">
        <f t="shared" ca="1" si="0"/>
        <v>8</v>
      </c>
      <c r="L20" s="23">
        <v>0.3</v>
      </c>
      <c r="M20" s="24">
        <v>6</v>
      </c>
      <c r="N20" s="24">
        <v>2</v>
      </c>
      <c r="O20" s="25">
        <f t="shared" si="1"/>
        <v>-4</v>
      </c>
      <c r="P20" s="20" t="s">
        <v>80</v>
      </c>
    </row>
    <row r="21" spans="2:16" ht="21.75" customHeight="1" x14ac:dyDescent="0.25">
      <c r="B21" s="26" t="s">
        <v>81</v>
      </c>
      <c r="C21" s="27" t="s">
        <v>82</v>
      </c>
      <c r="D21" s="27" t="s">
        <v>83</v>
      </c>
      <c r="E21" s="27" t="s">
        <v>66</v>
      </c>
      <c r="F21" s="27" t="s">
        <v>67</v>
      </c>
      <c r="G21" s="26" t="s">
        <v>84</v>
      </c>
      <c r="H21" s="26" t="s">
        <v>42</v>
      </c>
      <c r="I21" s="28">
        <v>46235</v>
      </c>
      <c r="J21" s="28">
        <v>46295</v>
      </c>
      <c r="K21" s="29">
        <f t="shared" ca="1" si="0"/>
        <v>100</v>
      </c>
      <c r="L21" s="30">
        <v>0</v>
      </c>
      <c r="M21" s="31">
        <v>40</v>
      </c>
      <c r="N21" s="31">
        <v>0</v>
      </c>
      <c r="O21" s="32">
        <f t="shared" si="1"/>
        <v>-40</v>
      </c>
      <c r="P21" s="27" t="s">
        <v>85</v>
      </c>
    </row>
    <row r="22" spans="2:16" ht="21.75" customHeight="1" x14ac:dyDescent="0.25">
      <c r="B22" s="19" t="s">
        <v>86</v>
      </c>
      <c r="C22" s="20" t="s">
        <v>87</v>
      </c>
      <c r="D22" s="20" t="s">
        <v>88</v>
      </c>
      <c r="E22" s="20" t="s">
        <v>39</v>
      </c>
      <c r="F22" s="20" t="s">
        <v>40</v>
      </c>
      <c r="G22" s="19" t="s">
        <v>33</v>
      </c>
      <c r="H22" s="19" t="s">
        <v>42</v>
      </c>
      <c r="I22" s="21">
        <v>46218</v>
      </c>
      <c r="J22" s="21">
        <v>46265</v>
      </c>
      <c r="K22" s="22">
        <f t="shared" ca="1" si="0"/>
        <v>70</v>
      </c>
      <c r="L22" s="23">
        <v>0</v>
      </c>
      <c r="M22" s="24">
        <v>30</v>
      </c>
      <c r="N22" s="24">
        <v>0</v>
      </c>
      <c r="O22" s="25">
        <f t="shared" si="1"/>
        <v>-30</v>
      </c>
      <c r="P22" s="20" t="s">
        <v>89</v>
      </c>
    </row>
    <row r="23" spans="2:16" ht="21.75" customHeight="1" x14ac:dyDescent="0.25">
      <c r="B23" s="26" t="s">
        <v>90</v>
      </c>
      <c r="C23" s="27" t="s">
        <v>91</v>
      </c>
      <c r="D23" s="27" t="s">
        <v>92</v>
      </c>
      <c r="E23" s="27" t="s">
        <v>31</v>
      </c>
      <c r="F23" s="27" t="s">
        <v>93</v>
      </c>
      <c r="G23" s="26" t="s">
        <v>41</v>
      </c>
      <c r="H23" s="26" t="s">
        <v>5</v>
      </c>
      <c r="I23" s="28">
        <v>46157</v>
      </c>
      <c r="J23" s="28">
        <v>46183</v>
      </c>
      <c r="K23" s="29" t="str">
        <f t="shared" ca="1" si="0"/>
        <v/>
      </c>
      <c r="L23" s="30">
        <v>1</v>
      </c>
      <c r="M23" s="31">
        <v>8</v>
      </c>
      <c r="N23" s="31">
        <v>9</v>
      </c>
      <c r="O23" s="32">
        <f t="shared" si="1"/>
        <v>1</v>
      </c>
      <c r="P23" s="27" t="s">
        <v>94</v>
      </c>
    </row>
    <row r="24" spans="2:16" ht="21.75" customHeight="1" x14ac:dyDescent="0.25">
      <c r="B24" s="19" t="s">
        <v>95</v>
      </c>
      <c r="C24" s="20" t="s">
        <v>96</v>
      </c>
      <c r="D24" s="20" t="s">
        <v>97</v>
      </c>
      <c r="E24" s="20" t="s">
        <v>98</v>
      </c>
      <c r="F24" s="20" t="s">
        <v>60</v>
      </c>
      <c r="G24" s="19" t="s">
        <v>84</v>
      </c>
      <c r="H24" s="19" t="s">
        <v>34</v>
      </c>
      <c r="I24" s="21">
        <v>46174</v>
      </c>
      <c r="J24" s="21">
        <v>46193</v>
      </c>
      <c r="K24" s="22">
        <f t="shared" ca="1" si="0"/>
        <v>-2</v>
      </c>
      <c r="L24" s="23">
        <v>0.8</v>
      </c>
      <c r="M24" s="24">
        <v>5</v>
      </c>
      <c r="N24" s="24">
        <v>4</v>
      </c>
      <c r="O24" s="25">
        <f t="shared" si="1"/>
        <v>-1</v>
      </c>
      <c r="P24" s="20" t="s">
        <v>99</v>
      </c>
    </row>
    <row r="25" spans="2:16" ht="21.75" customHeight="1" x14ac:dyDescent="0.25">
      <c r="B25" s="26" t="s">
        <v>100</v>
      </c>
      <c r="C25" s="27" t="s">
        <v>101</v>
      </c>
      <c r="D25" s="27" t="s">
        <v>102</v>
      </c>
      <c r="E25" s="27" t="s">
        <v>103</v>
      </c>
      <c r="F25" s="27" t="s">
        <v>73</v>
      </c>
      <c r="G25" s="26" t="s">
        <v>84</v>
      </c>
      <c r="H25" s="26" t="s">
        <v>42</v>
      </c>
      <c r="I25" s="28">
        <v>46204</v>
      </c>
      <c r="J25" s="28">
        <v>46218</v>
      </c>
      <c r="K25" s="29">
        <f t="shared" ca="1" si="0"/>
        <v>23</v>
      </c>
      <c r="L25" s="30">
        <v>0</v>
      </c>
      <c r="M25" s="31">
        <v>2</v>
      </c>
      <c r="N25" s="31">
        <v>0</v>
      </c>
      <c r="O25" s="32">
        <f t="shared" si="1"/>
        <v>-2</v>
      </c>
      <c r="P25" s="27" t="s">
        <v>104</v>
      </c>
    </row>
    <row r="26" spans="2:16" ht="21.75" customHeight="1" x14ac:dyDescent="0.25">
      <c r="B26" s="19" t="s">
        <v>105</v>
      </c>
      <c r="C26" s="20" t="s">
        <v>106</v>
      </c>
      <c r="D26" s="20" t="s">
        <v>107</v>
      </c>
      <c r="E26" s="20" t="s">
        <v>108</v>
      </c>
      <c r="F26" s="20" t="s">
        <v>54</v>
      </c>
      <c r="G26" s="19" t="s">
        <v>33</v>
      </c>
      <c r="H26" s="19" t="s">
        <v>34</v>
      </c>
      <c r="I26" s="21">
        <v>46183</v>
      </c>
      <c r="J26" s="21">
        <v>46208</v>
      </c>
      <c r="K26" s="22">
        <f t="shared" ca="1" si="0"/>
        <v>13</v>
      </c>
      <c r="L26" s="23">
        <v>0.55000000000000004</v>
      </c>
      <c r="M26" s="24">
        <v>8</v>
      </c>
      <c r="N26" s="24">
        <v>5</v>
      </c>
      <c r="O26" s="25">
        <f t="shared" si="1"/>
        <v>-3</v>
      </c>
      <c r="P26" s="20" t="s">
        <v>109</v>
      </c>
    </row>
    <row r="27" spans="2:16" ht="21.75" customHeight="1" x14ac:dyDescent="0.25">
      <c r="B27" s="26" t="s">
        <v>110</v>
      </c>
      <c r="C27" s="27" t="s">
        <v>111</v>
      </c>
      <c r="D27" s="27" t="s">
        <v>112</v>
      </c>
      <c r="E27" s="27" t="s">
        <v>39</v>
      </c>
      <c r="F27" s="27" t="s">
        <v>40</v>
      </c>
      <c r="G27" s="26" t="s">
        <v>84</v>
      </c>
      <c r="H27" s="26" t="s">
        <v>113</v>
      </c>
      <c r="I27" s="28">
        <v>46143</v>
      </c>
      <c r="J27" s="28">
        <v>46173</v>
      </c>
      <c r="K27" s="29" t="str">
        <f t="shared" ca="1" si="0"/>
        <v/>
      </c>
      <c r="L27" s="30">
        <v>0</v>
      </c>
      <c r="M27" s="31">
        <v>1</v>
      </c>
      <c r="N27" s="31">
        <v>1</v>
      </c>
      <c r="O27" s="32">
        <f t="shared" si="1"/>
        <v>0</v>
      </c>
      <c r="P27" s="27" t="s">
        <v>114</v>
      </c>
    </row>
    <row r="28" spans="2:16" ht="21.75" customHeight="1" x14ac:dyDescent="0.25">
      <c r="B28" s="19" t="s">
        <v>115</v>
      </c>
      <c r="C28" s="20" t="s">
        <v>116</v>
      </c>
      <c r="D28" s="20" t="s">
        <v>117</v>
      </c>
      <c r="E28" s="20" t="s">
        <v>53</v>
      </c>
      <c r="F28" s="20" t="s">
        <v>54</v>
      </c>
      <c r="G28" s="19" t="s">
        <v>41</v>
      </c>
      <c r="H28" s="19" t="s">
        <v>34</v>
      </c>
      <c r="I28" s="21">
        <v>46162</v>
      </c>
      <c r="J28" s="21">
        <v>46234</v>
      </c>
      <c r="K28" s="22">
        <f t="shared" ca="1" si="0"/>
        <v>39</v>
      </c>
      <c r="L28" s="23">
        <v>0.35</v>
      </c>
      <c r="M28" s="24">
        <v>20</v>
      </c>
      <c r="N28" s="24">
        <v>7</v>
      </c>
      <c r="O28" s="25">
        <f t="shared" si="1"/>
        <v>-13</v>
      </c>
      <c r="P28" s="20" t="s">
        <v>118</v>
      </c>
    </row>
    <row r="29" spans="2:16" ht="21.75" customHeight="1" x14ac:dyDescent="0.25">
      <c r="B29" s="26" t="s">
        <v>119</v>
      </c>
      <c r="C29" s="27" t="s">
        <v>120</v>
      </c>
      <c r="D29" s="27" t="s">
        <v>121</v>
      </c>
      <c r="E29" s="27" t="s">
        <v>108</v>
      </c>
      <c r="F29" s="27" t="s">
        <v>48</v>
      </c>
      <c r="G29" s="26" t="s">
        <v>61</v>
      </c>
      <c r="H29" s="26" t="s">
        <v>34</v>
      </c>
      <c r="I29" s="28">
        <v>46113</v>
      </c>
      <c r="J29" s="28">
        <v>46295</v>
      </c>
      <c r="K29" s="29">
        <f t="shared" ca="1" si="0"/>
        <v>100</v>
      </c>
      <c r="L29" s="30">
        <v>0.25</v>
      </c>
      <c r="M29" s="31">
        <v>80</v>
      </c>
      <c r="N29" s="31">
        <v>22</v>
      </c>
      <c r="O29" s="32">
        <f t="shared" si="1"/>
        <v>-58</v>
      </c>
      <c r="P29" s="27" t="s">
        <v>122</v>
      </c>
    </row>
    <row r="30" spans="2:16" ht="21.75" customHeight="1" x14ac:dyDescent="0.25">
      <c r="B30" s="19" t="s">
        <v>123</v>
      </c>
      <c r="C30" s="20" t="s">
        <v>124</v>
      </c>
      <c r="D30" s="20" t="s">
        <v>125</v>
      </c>
      <c r="E30" s="20" t="s">
        <v>59</v>
      </c>
      <c r="F30" s="20" t="s">
        <v>60</v>
      </c>
      <c r="G30" s="19" t="s">
        <v>41</v>
      </c>
      <c r="H30" s="19" t="s">
        <v>5</v>
      </c>
      <c r="I30" s="21">
        <v>46174</v>
      </c>
      <c r="J30" s="21">
        <v>46188</v>
      </c>
      <c r="K30" s="22" t="str">
        <f t="shared" ca="1" si="0"/>
        <v/>
      </c>
      <c r="L30" s="23">
        <v>1</v>
      </c>
      <c r="M30" s="24">
        <v>6</v>
      </c>
      <c r="N30" s="24">
        <v>6</v>
      </c>
      <c r="O30" s="25">
        <f t="shared" si="1"/>
        <v>0</v>
      </c>
      <c r="P30" s="20" t="s">
        <v>126</v>
      </c>
    </row>
    <row r="31" spans="2:16" ht="21.75" customHeight="1" x14ac:dyDescent="0.25">
      <c r="B31" s="26" t="s">
        <v>127</v>
      </c>
      <c r="C31" s="27" t="s">
        <v>128</v>
      </c>
      <c r="D31" s="27" t="s">
        <v>129</v>
      </c>
      <c r="E31" s="27" t="s">
        <v>103</v>
      </c>
      <c r="F31" s="27" t="s">
        <v>73</v>
      </c>
      <c r="G31" s="26" t="s">
        <v>33</v>
      </c>
      <c r="H31" s="26" t="s">
        <v>42</v>
      </c>
      <c r="I31" s="28">
        <v>46235</v>
      </c>
      <c r="J31" s="28">
        <v>46265</v>
      </c>
      <c r="K31" s="29">
        <f t="shared" ca="1" si="0"/>
        <v>70</v>
      </c>
      <c r="L31" s="30">
        <v>0</v>
      </c>
      <c r="M31" s="31">
        <v>12</v>
      </c>
      <c r="N31" s="31">
        <v>0</v>
      </c>
      <c r="O31" s="32">
        <f t="shared" si="1"/>
        <v>-12</v>
      </c>
      <c r="P31" s="27" t="s">
        <v>130</v>
      </c>
    </row>
    <row r="32" spans="2:16" ht="21.75" customHeight="1" x14ac:dyDescent="0.25">
      <c r="B32" s="19" t="s">
        <v>131</v>
      </c>
      <c r="C32" s="20" t="s">
        <v>132</v>
      </c>
      <c r="D32" s="20" t="s">
        <v>133</v>
      </c>
      <c r="E32" s="20" t="s">
        <v>98</v>
      </c>
      <c r="F32" s="20" t="s">
        <v>93</v>
      </c>
      <c r="G32" s="19" t="s">
        <v>41</v>
      </c>
      <c r="H32" s="19" t="s">
        <v>34</v>
      </c>
      <c r="I32" s="21">
        <v>46157</v>
      </c>
      <c r="J32" s="21">
        <v>46234</v>
      </c>
      <c r="K32" s="22">
        <f t="shared" ca="1" si="0"/>
        <v>39</v>
      </c>
      <c r="L32" s="23">
        <v>0.5</v>
      </c>
      <c r="M32" s="24">
        <v>25</v>
      </c>
      <c r="N32" s="24">
        <v>13</v>
      </c>
      <c r="O32" s="25">
        <f t="shared" si="1"/>
        <v>-12</v>
      </c>
      <c r="P32" s="20" t="s">
        <v>134</v>
      </c>
    </row>
    <row r="33" spans="2:16" ht="21.75" customHeight="1" x14ac:dyDescent="0.25">
      <c r="B33" s="26" t="s">
        <v>135</v>
      </c>
      <c r="C33" s="27" t="s">
        <v>136</v>
      </c>
      <c r="D33" s="27" t="s">
        <v>137</v>
      </c>
      <c r="E33" s="27" t="s">
        <v>31</v>
      </c>
      <c r="F33" s="27" t="s">
        <v>32</v>
      </c>
      <c r="G33" s="26" t="s">
        <v>33</v>
      </c>
      <c r="H33" s="26" t="s">
        <v>42</v>
      </c>
      <c r="I33" s="28">
        <v>46266</v>
      </c>
      <c r="J33" s="28">
        <v>46295</v>
      </c>
      <c r="K33" s="29">
        <f t="shared" ca="1" si="0"/>
        <v>100</v>
      </c>
      <c r="L33" s="30">
        <v>0</v>
      </c>
      <c r="M33" s="31">
        <v>15</v>
      </c>
      <c r="N33" s="31">
        <v>0</v>
      </c>
      <c r="O33" s="32">
        <f t="shared" si="1"/>
        <v>-15</v>
      </c>
      <c r="P33" s="27" t="s">
        <v>138</v>
      </c>
    </row>
    <row r="34" spans="2:16" ht="21.75" customHeight="1" x14ac:dyDescent="0.25">
      <c r="B34" s="19" t="s">
        <v>139</v>
      </c>
      <c r="C34" s="20" t="s">
        <v>140</v>
      </c>
      <c r="D34" s="20" t="s">
        <v>141</v>
      </c>
      <c r="E34" s="20" t="s">
        <v>66</v>
      </c>
      <c r="F34" s="20" t="s">
        <v>67</v>
      </c>
      <c r="G34" s="19" t="s">
        <v>84</v>
      </c>
      <c r="H34" s="19" t="s">
        <v>42</v>
      </c>
      <c r="I34" s="21">
        <v>46249</v>
      </c>
      <c r="J34" s="21">
        <v>46280</v>
      </c>
      <c r="K34" s="22">
        <f t="shared" ca="1" si="0"/>
        <v>85</v>
      </c>
      <c r="L34" s="23">
        <v>0</v>
      </c>
      <c r="M34" s="24">
        <v>8</v>
      </c>
      <c r="N34" s="24">
        <v>0</v>
      </c>
      <c r="O34" s="25">
        <f t="shared" si="1"/>
        <v>-8</v>
      </c>
      <c r="P34" s="20" t="s">
        <v>142</v>
      </c>
    </row>
    <row r="35" spans="2:16" ht="21.75" customHeight="1" x14ac:dyDescent="0.25">
      <c r="B35" s="26"/>
      <c r="C35" s="27"/>
      <c r="D35" s="27"/>
      <c r="E35" s="27"/>
      <c r="F35" s="27"/>
      <c r="G35" s="26"/>
      <c r="H35" s="26"/>
      <c r="I35" s="28"/>
      <c r="J35" s="28"/>
      <c r="K35" s="29" t="str">
        <f t="shared" ca="1" si="0"/>
        <v/>
      </c>
      <c r="L35" s="30"/>
      <c r="M35" s="31"/>
      <c r="N35" s="31"/>
      <c r="O35" s="32" t="str">
        <f t="shared" si="1"/>
        <v/>
      </c>
      <c r="P35" s="27"/>
    </row>
    <row r="36" spans="2:16" ht="21.75" customHeight="1" x14ac:dyDescent="0.25">
      <c r="B36" s="19"/>
      <c r="C36" s="20"/>
      <c r="D36" s="20"/>
      <c r="E36" s="20"/>
      <c r="F36" s="20"/>
      <c r="G36" s="19"/>
      <c r="H36" s="19"/>
      <c r="I36" s="21"/>
      <c r="J36" s="21"/>
      <c r="K36" s="22" t="str">
        <f t="shared" ca="1" si="0"/>
        <v/>
      </c>
      <c r="L36" s="23"/>
      <c r="M36" s="24"/>
      <c r="N36" s="24"/>
      <c r="O36" s="25" t="str">
        <f t="shared" si="1"/>
        <v/>
      </c>
      <c r="P36" s="20"/>
    </row>
    <row r="37" spans="2:16" ht="21.75" customHeight="1" x14ac:dyDescent="0.25">
      <c r="B37" s="26"/>
      <c r="C37" s="27"/>
      <c r="D37" s="27"/>
      <c r="E37" s="27"/>
      <c r="F37" s="27"/>
      <c r="G37" s="26"/>
      <c r="H37" s="26"/>
      <c r="I37" s="28"/>
      <c r="J37" s="28"/>
      <c r="K37" s="29" t="str">
        <f t="shared" ca="1" si="0"/>
        <v/>
      </c>
      <c r="L37" s="30"/>
      <c r="M37" s="31"/>
      <c r="N37" s="31"/>
      <c r="O37" s="32" t="str">
        <f t="shared" si="1"/>
        <v/>
      </c>
      <c r="P37" s="27"/>
    </row>
    <row r="38" spans="2:16" ht="21.75" customHeight="1" x14ac:dyDescent="0.25">
      <c r="B38" s="19"/>
      <c r="C38" s="20"/>
      <c r="D38" s="20"/>
      <c r="E38" s="20"/>
      <c r="F38" s="20"/>
      <c r="G38" s="19"/>
      <c r="H38" s="19"/>
      <c r="I38" s="21"/>
      <c r="J38" s="21"/>
      <c r="K38" s="22" t="str">
        <f t="shared" ca="1" si="0"/>
        <v/>
      </c>
      <c r="L38" s="23"/>
      <c r="M38" s="24"/>
      <c r="N38" s="24"/>
      <c r="O38" s="25" t="str">
        <f t="shared" si="1"/>
        <v/>
      </c>
      <c r="P38" s="20"/>
    </row>
    <row r="39" spans="2:16" ht="21.75" customHeight="1" x14ac:dyDescent="0.25">
      <c r="B39" s="26"/>
      <c r="C39" s="27"/>
      <c r="D39" s="27"/>
      <c r="E39" s="27"/>
      <c r="F39" s="27"/>
      <c r="G39" s="26"/>
      <c r="H39" s="26"/>
      <c r="I39" s="28"/>
      <c r="J39" s="28"/>
      <c r="K39" s="29" t="str">
        <f t="shared" ca="1" si="0"/>
        <v/>
      </c>
      <c r="L39" s="30"/>
      <c r="M39" s="31"/>
      <c r="N39" s="31"/>
      <c r="O39" s="32" t="str">
        <f t="shared" si="1"/>
        <v/>
      </c>
      <c r="P39" s="27"/>
    </row>
    <row r="40" spans="2:16" ht="21.75" customHeight="1" x14ac:dyDescent="0.25">
      <c r="B40" s="19"/>
      <c r="C40" s="20"/>
      <c r="D40" s="20"/>
      <c r="E40" s="20"/>
      <c r="F40" s="20"/>
      <c r="G40" s="19"/>
      <c r="H40" s="19"/>
      <c r="I40" s="21"/>
      <c r="J40" s="21"/>
      <c r="K40" s="22" t="str">
        <f t="shared" ca="1" si="0"/>
        <v/>
      </c>
      <c r="L40" s="23"/>
      <c r="M40" s="24"/>
      <c r="N40" s="24"/>
      <c r="O40" s="25" t="str">
        <f t="shared" si="1"/>
        <v/>
      </c>
      <c r="P40" s="20"/>
    </row>
    <row r="41" spans="2:16" ht="21.75" customHeight="1" x14ac:dyDescent="0.25">
      <c r="B41" s="26"/>
      <c r="C41" s="27"/>
      <c r="D41" s="27"/>
      <c r="E41" s="27"/>
      <c r="F41" s="27"/>
      <c r="G41" s="26"/>
      <c r="H41" s="26"/>
      <c r="I41" s="28"/>
      <c r="J41" s="28"/>
      <c r="K41" s="29" t="str">
        <f t="shared" ca="1" si="0"/>
        <v/>
      </c>
      <c r="L41" s="30"/>
      <c r="M41" s="31"/>
      <c r="N41" s="31"/>
      <c r="O41" s="32" t="str">
        <f t="shared" si="1"/>
        <v/>
      </c>
      <c r="P41" s="27"/>
    </row>
    <row r="42" spans="2:16" ht="21.75" customHeight="1" x14ac:dyDescent="0.25">
      <c r="B42" s="33"/>
      <c r="C42" s="34"/>
      <c r="D42" s="34"/>
      <c r="E42" s="34"/>
      <c r="F42" s="34"/>
      <c r="G42" s="33"/>
      <c r="H42" s="33"/>
      <c r="I42" s="35"/>
      <c r="J42" s="35"/>
      <c r="K42" s="36" t="str">
        <f t="shared" ca="1" si="0"/>
        <v/>
      </c>
      <c r="L42" s="37"/>
      <c r="M42" s="38"/>
      <c r="N42" s="38"/>
      <c r="O42" s="39" t="str">
        <f t="shared" si="1"/>
        <v/>
      </c>
      <c r="P42" s="34"/>
    </row>
  </sheetData>
  <mergeCells count="16">
    <mergeCell ref="M6:P6"/>
    <mergeCell ref="B8:P8"/>
    <mergeCell ref="B6:D6"/>
    <mergeCell ref="E6:F6"/>
    <mergeCell ref="G6:H6"/>
    <mergeCell ref="I6:J6"/>
    <mergeCell ref="K6:L6"/>
    <mergeCell ref="B2:H2"/>
    <mergeCell ref="I2:P2"/>
    <mergeCell ref="B3:P3"/>
    <mergeCell ref="B5:D5"/>
    <mergeCell ref="E5:F5"/>
    <mergeCell ref="G5:H5"/>
    <mergeCell ref="I5:J5"/>
    <mergeCell ref="K5:L5"/>
    <mergeCell ref="M5:P5"/>
  </mergeCells>
  <conditionalFormatting sqref="G13:G42">
    <cfRule type="expression" dxfId="15" priority="4">
      <formula>$G13="Niedrig"</formula>
    </cfRule>
    <cfRule type="expression" dxfId="14" priority="5">
      <formula>$G13="Mittel"</formula>
    </cfRule>
    <cfRule type="expression" dxfId="13" priority="6">
      <formula>$G13="Hoch"</formula>
    </cfRule>
    <cfRule type="expression" dxfId="12" priority="7">
      <formula>$G13="Kritisch"</formula>
    </cfRule>
  </conditionalFormatting>
  <conditionalFormatting sqref="H13:H42">
    <cfRule type="expression" dxfId="11" priority="8">
      <formula>$H13="Offen"</formula>
    </cfRule>
    <cfRule type="expression" dxfId="10" priority="9">
      <formula>$H13="In Bearbeitung"</formula>
    </cfRule>
    <cfRule type="expression" dxfId="9" priority="10">
      <formula>$H13="Pausiert"</formula>
    </cfRule>
    <cfRule type="expression" dxfId="8" priority="11">
      <formula>$H13="Erledigt"</formula>
    </cfRule>
    <cfRule type="expression" dxfId="7" priority="12">
      <formula>$H13="Abgebrochen"</formula>
    </cfRule>
  </conditionalFormatting>
  <conditionalFormatting sqref="I6">
    <cfRule type="expression" dxfId="6" priority="2">
      <formula>I6&gt;0</formula>
    </cfRule>
  </conditionalFormatting>
  <conditionalFormatting sqref="K6">
    <cfRule type="expression" dxfId="5" priority="3">
      <formula>K6&gt;0</formula>
    </cfRule>
  </conditionalFormatting>
  <conditionalFormatting sqref="K13:K42">
    <cfRule type="expression" dxfId="4" priority="13">
      <formula>AND(ISNUMBER($K13),$K13&lt;0)</formula>
    </cfRule>
    <cfRule type="expression" dxfId="3" priority="14">
      <formula>AND(ISNUMBER($K13),$K13&gt;=0,$K13&lt;=7)</formula>
    </cfRule>
    <cfRule type="expression" dxfId="2" priority="15">
      <formula>AND(ISNUMBER($K13),$K13&gt;7)</formula>
    </cfRule>
  </conditionalFormatting>
  <conditionalFormatting sqref="L13:L42">
    <cfRule type="dataBar" priority="16">
      <dataBar>
        <cfvo type="num" val="0"/>
        <cfvo type="num" val="1"/>
        <color rgb="FF1E4960"/>
      </dataBar>
      <extLst>
        <ext xmlns:x14="http://schemas.microsoft.com/office/spreadsheetml/2009/9/main" uri="{B025F937-C7B1-47D3-B67F-A62EFF666E3E}">
          <x14:id>{3C001080-DBD5-45A6-A031-FF86EEC4FF2B}</x14:id>
        </ext>
      </extLst>
    </cfRule>
  </conditionalFormatting>
  <conditionalFormatting sqref="O13:O42">
    <cfRule type="expression" dxfId="1" priority="17">
      <formula>AND(ISNUMBER($O13),$O13&lt;0)</formula>
    </cfRule>
    <cfRule type="expression" dxfId="0" priority="18">
      <formula>AND(ISNUMBER($O13),$O13&gt;0)</formula>
    </cfRule>
  </conditionalFormatting>
  <dataValidations count="6">
    <dataValidation type="list" allowBlank="1" sqref="E13:E42" xr:uid="{00000000-0002-0000-0000-000000000000}">
      <formula1>Kategorien_Liste</formula1>
      <formula2>0</formula2>
    </dataValidation>
    <dataValidation type="list" allowBlank="1" sqref="F13:F42" xr:uid="{00000000-0002-0000-0000-000001000000}">
      <formula1>Verantwortliche_Liste</formula1>
      <formula2>0</formula2>
    </dataValidation>
    <dataValidation type="list" allowBlank="1" sqref="G13:G42" xr:uid="{00000000-0002-0000-0000-000002000000}">
      <formula1>Prioritaeten_Liste</formula1>
      <formula2>0</formula2>
    </dataValidation>
    <dataValidation type="list" allowBlank="1" sqref="H13:H42" xr:uid="{00000000-0002-0000-0000-000003000000}">
      <formula1>Status_Liste</formula1>
      <formula2>0</formula2>
    </dataValidation>
    <dataValidation type="decimal" allowBlank="1" errorTitle="Ungültiger Wert" error="Fortschritt zwischen 0% und 100%" sqref="L13:L42" xr:uid="{00000000-0002-0000-0000-000004000000}">
      <formula1>0</formula1>
      <formula2>1</formula2>
    </dataValidation>
    <dataValidation type="decimal" operator="greaterThanOrEqual" allowBlank="1" sqref="M13:N42" xr:uid="{00000000-0002-0000-0000-000005000000}">
      <formula1>0</formula1>
      <formula2>0</formula2>
    </dataValidation>
  </dataValidations>
  <pageMargins left="0.4" right="0.4" top="0.5" bottom="0.5" header="0.511811023622047" footer="0.511811023622047"/>
  <pageSetup paperSize="9" fitToHeight="0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001080-DBD5-45A6-A031-FF86EEC4FF2B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1E4960"/>
            </x14:dataBar>
          </x14:cfRule>
          <xm:sqref>L13:L42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0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26" customWidth="1"/>
    <col min="3" max="3" width="4" customWidth="1"/>
    <col min="4" max="4" width="22" customWidth="1"/>
    <col min="5" max="5" width="4" customWidth="1"/>
    <col min="6" max="6" width="18" customWidth="1"/>
    <col min="7" max="7" width="4" customWidth="1"/>
    <col min="8" max="8" width="16" customWidth="1"/>
    <col min="9" max="9" width="4" customWidth="1"/>
    <col min="10" max="10" width="22" customWidth="1"/>
  </cols>
  <sheetData>
    <row r="1" spans="2:10" ht="12" customHeight="1" x14ac:dyDescent="0.25"/>
    <row r="2" spans="2:10" ht="42" customHeight="1" x14ac:dyDescent="0.25">
      <c r="B2" s="2" t="s">
        <v>143</v>
      </c>
      <c r="C2" s="2"/>
      <c r="D2" s="2"/>
      <c r="E2" s="2"/>
      <c r="F2" s="2"/>
      <c r="G2" s="2"/>
      <c r="H2" s="2"/>
      <c r="I2" s="2"/>
      <c r="J2" s="2"/>
    </row>
    <row r="3" spans="2:10" ht="15.75" customHeight="1" x14ac:dyDescent="0.25">
      <c r="B3" s="7" t="s">
        <v>144</v>
      </c>
      <c r="C3" s="7"/>
      <c r="D3" s="7"/>
      <c r="E3" s="7"/>
      <c r="F3" s="7"/>
      <c r="G3" s="7"/>
      <c r="H3" s="7"/>
      <c r="I3" s="7"/>
      <c r="J3" s="7"/>
    </row>
    <row r="4" spans="2:10" ht="6" customHeight="1" x14ac:dyDescent="0.25"/>
    <row r="5" spans="2:10" ht="27.75" customHeight="1" x14ac:dyDescent="0.25">
      <c r="B5" s="40" t="s">
        <v>145</v>
      </c>
      <c r="D5" s="40" t="s">
        <v>146</v>
      </c>
      <c r="F5" s="40" t="s">
        <v>147</v>
      </c>
      <c r="H5" s="40" t="s">
        <v>16</v>
      </c>
    </row>
    <row r="6" spans="2:10" x14ac:dyDescent="0.25">
      <c r="B6" s="41" t="s">
        <v>31</v>
      </c>
      <c r="D6" s="41" t="s">
        <v>32</v>
      </c>
      <c r="F6" s="41" t="s">
        <v>84</v>
      </c>
      <c r="H6" s="41" t="s">
        <v>42</v>
      </c>
    </row>
    <row r="7" spans="2:10" x14ac:dyDescent="0.25">
      <c r="B7" s="42" t="s">
        <v>108</v>
      </c>
      <c r="D7" s="42" t="s">
        <v>40</v>
      </c>
      <c r="F7" s="42" t="s">
        <v>41</v>
      </c>
      <c r="H7" s="42" t="s">
        <v>34</v>
      </c>
    </row>
    <row r="8" spans="2:10" x14ac:dyDescent="0.25">
      <c r="B8" s="41" t="s">
        <v>59</v>
      </c>
      <c r="D8" s="41" t="s">
        <v>48</v>
      </c>
      <c r="F8" s="41" t="s">
        <v>33</v>
      </c>
      <c r="H8" s="41" t="s">
        <v>79</v>
      </c>
    </row>
    <row r="9" spans="2:10" x14ac:dyDescent="0.25">
      <c r="B9" s="42" t="s">
        <v>103</v>
      </c>
      <c r="D9" s="42" t="s">
        <v>54</v>
      </c>
      <c r="F9" s="43" t="s">
        <v>61</v>
      </c>
      <c r="H9" s="42" t="s">
        <v>5</v>
      </c>
    </row>
    <row r="10" spans="2:10" x14ac:dyDescent="0.25">
      <c r="B10" s="41" t="s">
        <v>148</v>
      </c>
      <c r="D10" s="41" t="s">
        <v>60</v>
      </c>
      <c r="H10" s="44" t="s">
        <v>113</v>
      </c>
    </row>
    <row r="11" spans="2:10" x14ac:dyDescent="0.25">
      <c r="B11" s="42" t="s">
        <v>78</v>
      </c>
      <c r="D11" s="42" t="s">
        <v>67</v>
      </c>
    </row>
    <row r="12" spans="2:10" x14ac:dyDescent="0.25">
      <c r="B12" s="41" t="s">
        <v>39</v>
      </c>
      <c r="D12" s="41" t="s">
        <v>73</v>
      </c>
    </row>
    <row r="13" spans="2:10" x14ac:dyDescent="0.25">
      <c r="B13" s="42" t="s">
        <v>72</v>
      </c>
      <c r="D13" s="42" t="s">
        <v>93</v>
      </c>
    </row>
    <row r="14" spans="2:10" x14ac:dyDescent="0.25">
      <c r="B14" s="41" t="s">
        <v>66</v>
      </c>
      <c r="D14" s="41" t="s">
        <v>149</v>
      </c>
    </row>
    <row r="15" spans="2:10" x14ac:dyDescent="0.25">
      <c r="B15" s="42" t="s">
        <v>53</v>
      </c>
      <c r="D15" s="43" t="s">
        <v>150</v>
      </c>
    </row>
    <row r="16" spans="2:10" x14ac:dyDescent="0.25">
      <c r="B16" s="41" t="s">
        <v>47</v>
      </c>
    </row>
    <row r="17" spans="2:10" x14ac:dyDescent="0.25">
      <c r="B17" s="42" t="s">
        <v>98</v>
      </c>
    </row>
    <row r="18" spans="2:10" x14ac:dyDescent="0.25">
      <c r="B18" s="44" t="s">
        <v>151</v>
      </c>
    </row>
    <row r="20" spans="2:10" ht="27.75" customHeight="1" x14ac:dyDescent="0.25">
      <c r="B20" s="1" t="s">
        <v>152</v>
      </c>
      <c r="C20" s="1"/>
      <c r="D20" s="1"/>
      <c r="E20" s="1"/>
      <c r="F20" s="1"/>
      <c r="G20" s="1"/>
      <c r="H20" s="1"/>
      <c r="I20" s="1"/>
      <c r="J20" s="1"/>
    </row>
  </sheetData>
  <mergeCells count="3">
    <mergeCell ref="B2:J2"/>
    <mergeCell ref="B3:J3"/>
    <mergeCell ref="B20:J2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Tracking-Liste</vt:lpstr>
      <vt:lpstr>Konfiguration</vt:lpstr>
      <vt:lpstr>'Tracking-Liste'!Drucktitel</vt:lpstr>
      <vt:lpstr>Kategorien_Liste</vt:lpstr>
      <vt:lpstr>Prioritaeten_Liste</vt:lpstr>
      <vt:lpstr>Status_Liste</vt:lpstr>
      <vt:lpstr>Verantwortliche_Liste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2026-06-22T10:08:10Z</dcterms:created>
  <dcterms:modified xsi:type="dcterms:W3CDTF">2026-06-22T11:26:23Z</dcterms:modified>
  <dc:language>en-US</dc:language>
</cp:coreProperties>
</file>