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7CB4635-4B1B-4FF5-A909-21E9D0FCEDAD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Tagesbericht" sheetId="1" r:id="rId1"/>
    <sheet name="Monatsübersicht" sheetId="2" r:id="rId2"/>
    <sheet name="Anleitung" sheetId="3" r:id="rId3"/>
  </sheets>
  <definedNames>
    <definedName name="_xlnm.Print_Area" localSheetId="0">Tagesbericht!$A$1:$G$51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2" l="1"/>
  <c r="I20" i="2"/>
  <c r="H20" i="2"/>
  <c r="G20" i="2"/>
  <c r="F20" i="2"/>
  <c r="E20" i="2"/>
  <c r="D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20" i="2" s="1"/>
  <c r="J6" i="2"/>
  <c r="D7" i="2" s="1"/>
  <c r="J7" i="2" s="1"/>
  <c r="D8" i="2" s="1"/>
  <c r="J8" i="2" s="1"/>
  <c r="D9" i="2" s="1"/>
  <c r="J9" i="2" s="1"/>
  <c r="D10" i="2" s="1"/>
  <c r="J10" i="2" s="1"/>
  <c r="D11" i="2" s="1"/>
  <c r="J11" i="2" s="1"/>
  <c r="D12" i="2" s="1"/>
  <c r="J12" i="2" s="1"/>
  <c r="D13" i="2" s="1"/>
  <c r="J13" i="2" s="1"/>
  <c r="D14" i="2" s="1"/>
  <c r="J14" i="2" s="1"/>
  <c r="D15" i="2" s="1"/>
  <c r="J15" i="2" s="1"/>
  <c r="D16" i="2" s="1"/>
  <c r="J16" i="2" s="1"/>
  <c r="D17" i="2" s="1"/>
  <c r="J17" i="2" s="1"/>
  <c r="D18" i="2" s="1"/>
  <c r="J18" i="2" s="1"/>
  <c r="D19" i="2" s="1"/>
  <c r="J19" i="2" s="1"/>
  <c r="J20" i="2" s="1"/>
  <c r="C42" i="1"/>
  <c r="E41" i="1"/>
  <c r="G41" i="1" s="1"/>
  <c r="E40" i="1"/>
  <c r="E42" i="1" s="1"/>
  <c r="C36" i="1"/>
  <c r="G32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26" i="1" s="1"/>
  <c r="G10" i="1" s="1"/>
  <c r="G17" i="1" s="1"/>
  <c r="G12" i="1"/>
  <c r="C12" i="1"/>
  <c r="C11" i="1"/>
  <c r="G34" i="1" l="1"/>
  <c r="E43" i="1" s="1"/>
  <c r="G33" i="1"/>
  <c r="G21" i="1"/>
  <c r="G40" i="1"/>
  <c r="G42" i="1" s="1"/>
  <c r="C43" i="1"/>
</calcChain>
</file>

<file path=xl/sharedStrings.xml><?xml version="1.0" encoding="utf-8"?>
<sst xmlns="http://schemas.openxmlformats.org/spreadsheetml/2006/main" count="147" uniqueCount="135">
  <si>
    <t>Täglicher Kassenbericht mit Zählprotokoll · Ermittlung der Tageslosung (retrograd)</t>
  </si>
  <si>
    <t>Unternehmen:</t>
  </si>
  <si>
    <t>Muster GmbH</t>
  </si>
  <si>
    <t>Kassenbericht-Nr.:</t>
  </si>
  <si>
    <t>016 / 2026</t>
  </si>
  <si>
    <t>Filiale / Standort:</t>
  </si>
  <si>
    <t>Filiale Innenstadt</t>
  </si>
  <si>
    <t>Datum:</t>
  </si>
  <si>
    <t>Kasse-Nr.:</t>
  </si>
  <si>
    <t>Kasse 1</t>
  </si>
  <si>
    <t>Wochentag:</t>
  </si>
  <si>
    <t>Freitag</t>
  </si>
  <si>
    <t>Erstellt von:</t>
  </si>
  <si>
    <t>A. Beispiel</t>
  </si>
  <si>
    <t>Geprüft von:</t>
  </si>
  <si>
    <t>ZÄHLPROTOKOLL – Bargeldzählung</t>
  </si>
  <si>
    <t>KASSENBERICHT – Tageslosung (retrograd)</t>
  </si>
  <si>
    <t>Stückelung</t>
  </si>
  <si>
    <t>Anzahl</t>
  </si>
  <si>
    <t>Betrag</t>
  </si>
  <si>
    <t>Kassenendbestand (gezählt)</t>
  </si>
  <si>
    <t>− Kassenanfangsbestand (Wechselgeld)</t>
  </si>
  <si>
    <t>+ Barausgaben (lt. Belegliste)</t>
  </si>
  <si>
    <t>+ Bankeinzahlung / Geldtransit</t>
  </si>
  <si>
    <t>+ Privatentnahme</t>
  </si>
  <si>
    <t>− Privateinlage</t>
  </si>
  <si>
    <t>− Bareinlage (Wechselgeld-Zuführung)</t>
  </si>
  <si>
    <t>∑ TAGESLOSUNG (Bareinnahme)</t>
  </si>
  <si>
    <t>Abgleich mit Kassensystem (optional)</t>
  </si>
  <si>
    <t>Bar-Umsatz lt. Z-Bon / Kasse</t>
  </si>
  <si>
    <t>Kassendifferenz (Z-Bon − Tageslosung)</t>
  </si>
  <si>
    <t>Gezählter Kassenbestand (Endbestand)</t>
  </si>
  <si>
    <t>BARAUSGABEN – Bareinkäufe / Auszahlungen lt. Beleg</t>
  </si>
  <si>
    <t>UNBARE ZAHLUNGEN &amp; TAGESUMSATZ</t>
  </si>
  <si>
    <t>Beleg-Nr</t>
  </si>
  <si>
    <t>Beschreibung</t>
  </si>
  <si>
    <t>EC-/Girocard</t>
  </si>
  <si>
    <t>BA-001</t>
  </si>
  <si>
    <t>Büromaterial</t>
  </si>
  <si>
    <t>Kreditkarte</t>
  </si>
  <si>
    <t>BA-002</t>
  </si>
  <si>
    <t>Reinigungsmittel</t>
  </si>
  <si>
    <t>Gutschein / Sonstiges</t>
  </si>
  <si>
    <t>BA-003</t>
  </si>
  <si>
    <t>Porto / Versand</t>
  </si>
  <si>
    <t>Summe unbar</t>
  </si>
  <si>
    <t>BA-004</t>
  </si>
  <si>
    <t>Empfang / Bewirtung</t>
  </si>
  <si>
    <t>Tageslosung (bar)</t>
  </si>
  <si>
    <t>∑ GESAMTUMSATZ (Tag)</t>
  </si>
  <si>
    <t>Summe Barausgaben</t>
  </si>
  <si>
    <t>UMSATZSTEUER-AUFTEILUNG (Brutto → Netto + USt)</t>
  </si>
  <si>
    <t>Position</t>
  </si>
  <si>
    <t>USt-Satz</t>
  </si>
  <si>
    <t>Brutto</t>
  </si>
  <si>
    <t>Netto</t>
  </si>
  <si>
    <t>USt-Betrag</t>
  </si>
  <si>
    <t>Umsatz 19 %</t>
  </si>
  <si>
    <t>Umsatz 7 %</t>
  </si>
  <si>
    <t>Summe</t>
  </si>
  <si>
    <t>Kontrolle: Brutto = Gesamtumsatz?</t>
  </si>
  <si>
    <t>Bemerkungen:</t>
  </si>
  <si>
    <t>Wechselgeldbestand konstant 200,00 € · Belege vollständig abgeheftet.</t>
  </si>
  <si>
    <t>_______________________</t>
  </si>
  <si>
    <t>Datum, Unterschrift (Erstellt)</t>
  </si>
  <si>
    <t>Datum, Unterschrift (Geprüft)</t>
  </si>
  <si>
    <t>Hinweis: Vorlage zur Veranschaulichung – alle Namen und Werte sind Beispieldaten. Excel-Dateien sind nicht automatisch GoBD-konform; fertige Berichte zusätzlich als PDF sichern.</t>
  </si>
  <si>
    <t>Kassenbuch – Monatsübersicht März 2026 · Muster GmbH</t>
  </si>
  <si>
    <t>Fortlaufende Tageserfassung · Anfangsbestand = Endbestand des Vortages</t>
  </si>
  <si>
    <t>Startbestand (Wechselgeld):</t>
  </si>
  <si>
    <t>Datum</t>
  </si>
  <si>
    <t>Wochentag</t>
  </si>
  <si>
    <t>Anfangs-
bestand</t>
  </si>
  <si>
    <t>+ Bareinnahme
(Tageslosung)</t>
  </si>
  <si>
    <t>− Bar-
ausgaben</t>
  </si>
  <si>
    <t>− Bank-
einzahlung</t>
  </si>
  <si>
    <t>− Privat-
entnahme</t>
  </si>
  <si>
    <t>+ Privat-
einlage</t>
  </si>
  <si>
    <t>End-
bestand</t>
  </si>
  <si>
    <t>Karten-
zahlung</t>
  </si>
  <si>
    <t>Gesamt-
umsatz</t>
  </si>
  <si>
    <t>Montag</t>
  </si>
  <si>
    <t>001</t>
  </si>
  <si>
    <t>Dienstag</t>
  </si>
  <si>
    <t>002</t>
  </si>
  <si>
    <t>Mittwoch</t>
  </si>
  <si>
    <t>003</t>
  </si>
  <si>
    <t>Donnerstag</t>
  </si>
  <si>
    <t>004</t>
  </si>
  <si>
    <t>005</t>
  </si>
  <si>
    <t>Samstag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</si>
  <si>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</si>
  <si>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</si>
  <si>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</si>
  <si>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</si>
  <si>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</si>
  <si>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</si>
  <si>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</si>
  <si>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</si>
  <si>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</si>
  <si>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SUMME / MONAT</t>
  </si>
  <si>
    <t>HINWEISE</t>
  </si>
  <si>
    <t>Blaue Zahlen = Eingabewerte · Schwarze Zahlen = Formeln (Anfangsbestand, Endbestand, Summen).</t>
  </si>
  <si>
    <t>Endbestand = Anfangsbestand + Bareinnahme − Barausgaben − Bankeinzahlung − Privatentnahme + Privateinlage.</t>
  </si>
  <si>
    <t>Der Anfangsbestand jedes Tages wird automatisch aus dem Endbestand des Vortages übernommen.</t>
  </si>
  <si>
    <t>Ein roter Endbestand (negativ) ist unzulässig – Kasse kann nicht weniger als 0 € enthalten.</t>
  </si>
  <si>
    <t>Sonn-/Feiertage ohne Barverkehr benötigen keinen Eintrag.</t>
  </si>
  <si>
    <t>Anleitung &amp; Pflichtangaben – Tagesbericht Kasse 2026</t>
  </si>
  <si>
    <t>Zweck der Vorlage</t>
  </si>
  <si>
    <t>Der Tagesbericht (Kassenbericht) dokumentiert alle Bargeldbewegungen eines Geschäftstages und ermittelt die Tageslosung – also den tatsächlichen Barumsatz. Er ist Grundlage für ein ordnungsgemäßes Kassenbuch und bei einer offenen Ladenkasse täglich zu führen. Sie pflegen nur die blau markierten Felder; alle Summen rechnet die Vorlage automatisch.</t>
  </si>
  <si>
    <t>Schritt 1 – Zählprotokoll (Blatt „Tagesbericht")</t>
  </si>
  <si>
    <t>Zählen Sie am Tagesende das Bargeld und tragen Sie je Stückelung die Anzahl ein. Die Vorlage berechnet die Beträge und summiert den gezählten Kassenendbestand.</t>
  </si>
  <si>
    <t>Schritt 2 – Tageslosung retrograd ermitteln</t>
  </si>
  <si>
    <t>Aus dem gezählten Endbestand wird rückwärts gerechnet: abzüglich Anfangsbestand (Wechselgeld), zuzüglich Barausgaben, Bankeinzahlungen und Privatentnahmen, abzüglich Einlagen. Das Ergebnis ist die Tageslosung.</t>
  </si>
  <si>
    <t>Schritt 3 – Belege, unbare Zahlungen &amp; USt</t>
  </si>
  <si>
    <t>Erfassen Sie Barausgaben mit Belegnummer (Summe fließt automatisch in die Berechnung). Tragen Sie Kartenzahlungen ein, um den Gesamtumsatz zu erhalten, und teilen Sie den Bruttoumsatz auf die USt-Sätze auf.</t>
  </si>
  <si>
    <t>Schritt 4 – Abgleich &amp; Kassenbuch</t>
  </si>
  <si>
    <t>Vergleichen Sie die rechnerische Tageslosung mit dem Bar-Umsatz laut Kassensystem (Z-Bon): Die Kassendifferenz sollte 0,00 € betragen. Übertragen Sie anschließend die Tageswerte in das Blatt „Monatsübersicht", das den Kassenbestand fortlaufend führt.</t>
  </si>
  <si>
    <t>Zentrale Formel (retrograd)</t>
  </si>
  <si>
    <t>Tageslosung = Kassenendbestand (gezählt) − Anfangsbestand + Barausgaben + Privatentnahmen + Bankeinzahlung − Privateinlagen − Bareinlagen</t>
  </si>
  <si>
    <t>Netto = Brutto ÷ (1 + USt-Satz)   ·   USt-Betrag = Brutto − Netto</t>
  </si>
  <si>
    <t>Endbestand (Kassenbuch) = Anfangsbestand + Bareinnahme − Barausgaben − Bankeinzahlung − Privatentnahme + Privateinlage</t>
  </si>
  <si>
    <t>Pflichtangaben im Kassenbericht</t>
  </si>
  <si>
    <t>• Datum · fortlaufende Kassenbericht-Nummer · Anfangs- und gezählter Endbestand · Bareinnahmen (Tageslosung) · Barausgaben · Privatein-/-entnahmen · sonstige Ein-/Auszahlungen (z. B. Bankeinzahlung) · Unterschrift der verantwortlichen Person. Zu jedem Bericht gehören die zugehörigen Belege.</t>
  </si>
  <si>
    <t>Farb-Konventionen</t>
  </si>
  <si>
    <t>Blaue Zahlen = Eingabewerte (hier ändern)</t>
  </si>
  <si>
    <t>Schwarze Zahlen = Formeln (nicht überschreiben)</t>
  </si>
  <si>
    <t>Grün: Kontrolle stimmt / Kassendifferenz 0,00 €</t>
  </si>
  <si>
    <t>Rot: Abweichung oder negativer Kassenbestand – prüfen</t>
  </si>
  <si>
    <t>Praxis-Hinweise</t>
  </si>
  <si>
    <t>• Wechselgeldbestand täglich konstant halten – Abweichungen werden so sofort sichtbar.</t>
  </si>
  <si>
    <t>• Den Bericht zeitnah am Geschäftstag erstellen und nachträgliche Änderungen vermeiden.</t>
  </si>
  <si>
    <t>• Excel ist nicht automatisch GoBD-/revisionssicher: fertige Berichte zusätzlich als PDF sichern und Belege 10 Jahre aufbewahren.</t>
  </si>
  <si>
    <t>Hinweis: Unternehmen, Namen und Werte sind frei erfundene Beispieldaten.</t>
  </si>
  <si>
    <t>Tagesbericht Kasse  – Muster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</si>
</sst>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&quot; €&quot;;\-#,##0.00&quot; €&quot;"/>
    <numFmt numFmtId="166" formatCode="#,##0.00&quot; €&quot;"/>
    <numFmt numFmtId="167" formatCode="0.0%"/>
  </numFmts>
  <fonts count="19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FFFFFF"/>
      <name val="Arial"/>
      <charset val="1"/>
    </font>
    <font>
      <b/>
      <sz val="9"/>
      <color rgb="FFFFFFFF"/>
      <name val="Arial"/>
      <charset val="1"/>
    </font>
    <font>
      <sz val="10"/>
      <color rgb="FF000000"/>
      <name val="Arial"/>
      <charset val="1"/>
    </font>
    <font>
      <sz val="9"/>
      <color rgb="FF000000"/>
      <name val="Arial"/>
      <charset val="1"/>
    </font>
    <font>
      <sz val="9"/>
      <color rgb="FF0000FF"/>
      <name val="Arial"/>
      <charset val="1"/>
    </font>
    <font>
      <b/>
      <sz val="11"/>
      <color rgb="FF14385A"/>
      <name val="Arial"/>
      <charset val="1"/>
    </font>
    <font>
      <b/>
      <sz val="9"/>
      <color rgb="FF000000"/>
      <name val="Arial"/>
      <charset val="1"/>
    </font>
    <font>
      <i/>
      <sz val="9"/>
      <color rgb="FF595959"/>
      <name val="Arial"/>
      <charset val="1"/>
    </font>
    <font>
      <sz val="8"/>
      <color rgb="FF595959"/>
      <name val="Arial"/>
      <charset val="1"/>
    </font>
    <font>
      <i/>
      <sz val="8"/>
      <color rgb="FF808080"/>
      <name val="Arial"/>
      <charset val="1"/>
    </font>
    <font>
      <b/>
      <sz val="12"/>
      <color rgb="FF14385A"/>
      <name val="Arial"/>
      <charset val="1"/>
    </font>
    <font>
      <b/>
      <sz val="11"/>
      <color rgb="FF2E6FA7"/>
      <name val="Arial"/>
      <charset val="1"/>
    </font>
    <font>
      <b/>
      <sz val="10"/>
      <color rgb="FF006100"/>
      <name val="Arial"/>
      <charset val="1"/>
    </font>
    <font>
      <b/>
      <sz val="10"/>
      <color rgb="FF9C0006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4385A"/>
        <bgColor rgb="FF404040"/>
      </patternFill>
    </fill>
    <fill>
      <patternFill patternType="solid">
        <fgColor rgb="FF2E6FA7"/>
        <bgColor rgb="FF3366FF"/>
      </patternFill>
    </fill>
    <fill>
      <patternFill patternType="solid">
        <fgColor rgb="FFFFFFFF"/>
        <bgColor rgb="FFEEF3F8"/>
      </patternFill>
    </fill>
    <fill>
      <patternFill patternType="solid">
        <fgColor rgb="FFEEF3F8"/>
        <bgColor rgb="FFFFFFFF"/>
      </patternFill>
    </fill>
    <fill>
      <patternFill patternType="solid">
        <fgColor rgb="FFFFF2CC"/>
        <bgColor rgb="FFEEF3F8"/>
      </patternFill>
    </fill>
    <fill>
      <patternFill patternType="solid">
        <fgColor rgb="FFDDDDDD"/>
        <bgColor rgb="FFC6EFCE"/>
      </patternFill>
    </fill>
    <fill>
      <patternFill patternType="solid">
        <fgColor rgb="FFC6EFCE"/>
        <bgColor rgb="FFDDDDDD"/>
      </patternFill>
    </fill>
    <fill>
      <patternFill patternType="solid">
        <fgColor rgb="FFFFC7CE"/>
        <bgColor rgb="FFDDDDDD"/>
      </patternFill>
    </fill>
  </fills>
  <borders count="4">
    <border>
      <left/>
      <right/>
      <top/>
      <bottom/>
      <diagonal/>
    </border>
    <border>
      <left style="thin">
        <color rgb="FFB7C2CC"/>
      </left>
      <right style="thin">
        <color rgb="FFB7C2CC"/>
      </right>
      <top style="thin">
        <color rgb="FFB7C2CC"/>
      </top>
      <bottom style="thin">
        <color rgb="FFB7C2CC"/>
      </bottom>
      <diagonal/>
    </border>
    <border>
      <left style="thin">
        <color rgb="FFB7C2CC"/>
      </left>
      <right style="thin">
        <color rgb="FFB7C2CC"/>
      </right>
      <top style="thin">
        <color rgb="FFB7C2CC"/>
      </top>
      <bottom style="thin">
        <color rgb="FF14385A"/>
      </bottom>
      <diagonal/>
    </border>
    <border>
      <left style="medium">
        <color rgb="FF14385A"/>
      </left>
      <right style="medium">
        <color rgb="FF14385A"/>
      </right>
      <top style="medium">
        <color rgb="FF14385A"/>
      </top>
      <bottom style="medium">
        <color rgb="FF14385A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1" fillId="0" borderId="0" xfId="0" applyFont="1" applyAlignment="1">
      <alignment horizontal="left" vertical="center" wrapText="1"/>
    </xf>
    <xf numFmtId="166" fontId="3" fillId="7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11" fillId="7" borderId="1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6" fontId="8" fillId="5" borderId="1" xfId="0" applyNumberFormat="1" applyFont="1" applyFill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center" vertical="center"/>
    </xf>
    <xf numFmtId="166" fontId="8" fillId="4" borderId="2" xfId="0" applyNumberFormat="1" applyFont="1" applyFill="1" applyBorder="1" applyAlignment="1">
      <alignment horizontal="right" vertical="center"/>
    </xf>
    <xf numFmtId="1" fontId="9" fillId="4" borderId="2" xfId="0" applyNumberFormat="1" applyFont="1" applyFill="1" applyBorder="1" applyAlignment="1">
      <alignment horizontal="center" vertical="center"/>
    </xf>
    <xf numFmtId="165" fontId="10" fillId="6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6" fontId="3" fillId="6" borderId="3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66" fontId="9" fillId="4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166" fontId="9" fillId="5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10" fillId="6" borderId="1" xfId="0" applyNumberFormat="1" applyFont="1" applyFill="1" applyBorder="1" applyAlignment="1">
      <alignment horizontal="right" vertical="center"/>
    </xf>
    <xf numFmtId="166" fontId="3" fillId="7" borderId="1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7" fillId="4" borderId="1" xfId="0" applyFont="1" applyFill="1" applyBorder="1" applyAlignment="1">
      <alignment horizontal="left" vertical="center" wrapText="1"/>
    </xf>
    <xf numFmtId="167" fontId="4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167" fontId="4" fillId="5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13" fillId="0" borderId="0" xfId="0" applyFont="1"/>
    <xf numFmtId="0" fontId="6" fillId="2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8" borderId="0" xfId="0" applyFont="1" applyFill="1" applyAlignment="1">
      <alignment horizontal="left" vertical="center" wrapText="1"/>
    </xf>
    <xf numFmtId="0" fontId="18" fillId="9" borderId="0" xfId="0" applyFont="1" applyFill="1" applyAlignment="1">
      <alignment horizontal="left" vertical="center" wrapText="1"/>
    </xf>
    <xf numFmtId="166" fontId="8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Alignment="1">
      <alignment horizontal="left" vertical="center" wrapText="1"/>
    </xf>
    <xf numFmtId="0" fontId="3" fillId="7" borderId="1" xfId="0" applyFont="1" applyFill="1" applyBorder="1"/>
    <xf numFmtId="0" fontId="8" fillId="0" borderId="0" xfId="0" applyFont="1" applyAlignment="1">
      <alignment horizontal="left" vertical="center" wrapText="1"/>
    </xf>
  </cellXfs>
  <cellStyles count="1">
    <cellStyle name="Standard" xfId="0" builtinId="0"/>
  </cellStyles>
  <dxfs count="5"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006100"/>
        <name val="Arial"/>
        <charset val="1"/>
      </font>
      <fill>
        <patternFill>
          <bgColor rgb="FFC6EFCE"/>
        </patternFill>
      </fill>
    </dxf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  <dxf>
      <font>
        <b/>
        <sz val="9"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7C2CC"/>
      <rgbColor rgb="FF808080"/>
      <rgbColor rgb="FF9999FF"/>
      <rgbColor rgb="FF993366"/>
      <rgbColor rgb="FFFFF2CC"/>
      <rgbColor rgb="FFEEF3F8"/>
      <rgbColor rgb="FF660066"/>
      <rgbColor rgb="FFFF8080"/>
      <rgbColor rgb="FF2E6FA7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4385A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4385A"/>
    <pageSetUpPr fitToPage="1"/>
  </sheetPr>
  <dimension ref="A1:G51"/>
  <sheetViews>
    <sheetView showGridLines="0" tabSelected="1" zoomScaleNormal="100" workbookViewId="0">
      <selection activeCell="M16" sqref="M16"/>
    </sheetView>
  </sheetViews>
  <sheetFormatPr baseColWidth="10" defaultColWidth="8.7109375" defaultRowHeight="15" x14ac:dyDescent="0.25"/>
  <cols>
    <col min="1" max="1" width="16.85546875" bestFit="1" customWidth="1"/>
    <col min="2" max="2" width="24.28515625" bestFit="1" customWidth="1"/>
    <col min="3" max="3" width="8.140625" bestFit="1" customWidth="1"/>
    <col min="4" max="4" width="2" customWidth="1"/>
    <col min="5" max="5" width="17.5703125" bestFit="1" customWidth="1"/>
    <col min="6" max="6" width="24.28515625" bestFit="1" customWidth="1"/>
    <col min="7" max="7" width="10.7109375" bestFit="1" customWidth="1"/>
  </cols>
  <sheetData>
    <row r="1" spans="1:7" ht="27.75" customHeight="1" x14ac:dyDescent="0.25">
      <c r="A1" s="14" t="s">
        <v>134</v>
      </c>
      <c r="B1" s="14"/>
      <c r="C1" s="14"/>
      <c r="D1" s="14"/>
      <c r="E1" s="14"/>
      <c r="F1" s="14"/>
      <c r="G1" s="14"/>
    </row>
    <row r="2" spans="1:7" ht="15" customHeight="1" x14ac:dyDescent="0.25">
      <c r="A2" s="13" t="s">
        <v>0</v>
      </c>
      <c r="B2" s="13"/>
      <c r="C2" s="13"/>
      <c r="D2" s="13"/>
      <c r="E2" s="13"/>
      <c r="F2" s="13"/>
      <c r="G2" s="13"/>
    </row>
    <row r="4" spans="1:7" ht="15" customHeight="1" x14ac:dyDescent="0.25">
      <c r="A4" s="15" t="s">
        <v>1</v>
      </c>
      <c r="B4" s="16" t="s">
        <v>2</v>
      </c>
      <c r="E4" s="15" t="s">
        <v>3</v>
      </c>
      <c r="F4" s="12" t="s">
        <v>4</v>
      </c>
      <c r="G4" s="12"/>
    </row>
    <row r="5" spans="1:7" x14ac:dyDescent="0.25">
      <c r="A5" s="15" t="s">
        <v>5</v>
      </c>
      <c r="B5" s="16" t="s">
        <v>6</v>
      </c>
      <c r="E5" s="15" t="s">
        <v>7</v>
      </c>
      <c r="F5" s="11">
        <v>46101</v>
      </c>
      <c r="G5" s="11"/>
    </row>
    <row r="6" spans="1:7" ht="15" customHeight="1" x14ac:dyDescent="0.25">
      <c r="A6" s="15" t="s">
        <v>8</v>
      </c>
      <c r="B6" s="16" t="s">
        <v>9</v>
      </c>
      <c r="E6" s="15" t="s">
        <v>10</v>
      </c>
      <c r="F6" s="12" t="s">
        <v>11</v>
      </c>
      <c r="G6" s="12"/>
    </row>
    <row r="7" spans="1:7" x14ac:dyDescent="0.25">
      <c r="A7" s="15" t="s">
        <v>12</v>
      </c>
      <c r="B7" s="16" t="s">
        <v>13</v>
      </c>
      <c r="E7" s="15" t="s">
        <v>14</v>
      </c>
      <c r="F7" s="12"/>
      <c r="G7" s="12"/>
    </row>
    <row r="9" spans="1:7" ht="15" customHeight="1" x14ac:dyDescent="0.25">
      <c r="A9" s="10" t="s">
        <v>15</v>
      </c>
      <c r="B9" s="10"/>
      <c r="C9" s="10"/>
      <c r="E9" s="10" t="s">
        <v>16</v>
      </c>
      <c r="F9" s="10"/>
      <c r="G9" s="10"/>
    </row>
    <row r="10" spans="1:7" ht="15" customHeight="1" x14ac:dyDescent="0.25">
      <c r="A10" s="17" t="s">
        <v>17</v>
      </c>
      <c r="B10" s="17" t="s">
        <v>18</v>
      </c>
      <c r="C10" s="17" t="s">
        <v>19</v>
      </c>
      <c r="E10" s="9" t="s">
        <v>20</v>
      </c>
      <c r="F10" s="9"/>
      <c r="G10" s="18">
        <f>C26</f>
        <v>699.45</v>
      </c>
    </row>
    <row r="11" spans="1:7" ht="23.85" customHeight="1" x14ac:dyDescent="0.25">
      <c r="A11" s="19">
        <v>500</v>
      </c>
      <c r="B11" s="20">
        <v>0</v>
      </c>
      <c r="C11" s="19">
        <f t="shared" ref="C11:C25" si="0">A11*B11</f>
        <v>0</v>
      </c>
      <c r="E11" s="9" t="s">
        <v>21</v>
      </c>
      <c r="F11" s="9"/>
      <c r="G11" s="21">
        <v>200</v>
      </c>
    </row>
    <row r="12" spans="1:7" ht="15" customHeight="1" x14ac:dyDescent="0.25">
      <c r="A12" s="22">
        <v>200</v>
      </c>
      <c r="B12" s="23">
        <v>0</v>
      </c>
      <c r="C12" s="22">
        <f t="shared" si="0"/>
        <v>0</v>
      </c>
      <c r="E12" s="9" t="s">
        <v>22</v>
      </c>
      <c r="F12" s="9"/>
      <c r="G12" s="18">
        <f>C36</f>
        <v>47.8</v>
      </c>
    </row>
    <row r="13" spans="1:7" ht="15" customHeight="1" x14ac:dyDescent="0.25">
      <c r="A13" s="19">
        <v>100</v>
      </c>
      <c r="B13" s="20">
        <v>1</v>
      </c>
      <c r="C13" s="19">
        <f t="shared" si="0"/>
        <v>100</v>
      </c>
      <c r="E13" s="9" t="s">
        <v>23</v>
      </c>
      <c r="F13" s="9"/>
      <c r="G13" s="21">
        <v>300</v>
      </c>
    </row>
    <row r="14" spans="1:7" ht="15" customHeight="1" x14ac:dyDescent="0.25">
      <c r="A14" s="22">
        <v>50</v>
      </c>
      <c r="B14" s="23">
        <v>4</v>
      </c>
      <c r="C14" s="22">
        <f t="shared" si="0"/>
        <v>200</v>
      </c>
      <c r="E14" s="9" t="s">
        <v>24</v>
      </c>
      <c r="F14" s="9"/>
      <c r="G14" s="21">
        <v>50</v>
      </c>
    </row>
    <row r="15" spans="1:7" ht="15" customHeight="1" x14ac:dyDescent="0.25">
      <c r="A15" s="19">
        <v>20</v>
      </c>
      <c r="B15" s="20">
        <v>9</v>
      </c>
      <c r="C15" s="19">
        <f t="shared" si="0"/>
        <v>180</v>
      </c>
      <c r="E15" s="9" t="s">
        <v>25</v>
      </c>
      <c r="F15" s="9"/>
      <c r="G15" s="21">
        <v>0</v>
      </c>
    </row>
    <row r="16" spans="1:7" ht="15" customHeight="1" x14ac:dyDescent="0.25">
      <c r="A16" s="22">
        <v>10</v>
      </c>
      <c r="B16" s="23">
        <v>11</v>
      </c>
      <c r="C16" s="22">
        <f t="shared" si="0"/>
        <v>110</v>
      </c>
      <c r="E16" s="9" t="s">
        <v>26</v>
      </c>
      <c r="F16" s="9"/>
      <c r="G16" s="21">
        <v>0</v>
      </c>
    </row>
    <row r="17" spans="1:7" ht="15" customHeight="1" x14ac:dyDescent="0.25">
      <c r="A17" s="24">
        <v>5</v>
      </c>
      <c r="B17" s="25">
        <v>7</v>
      </c>
      <c r="C17" s="24">
        <f t="shared" si="0"/>
        <v>35</v>
      </c>
      <c r="E17" s="8" t="s">
        <v>27</v>
      </c>
      <c r="F17" s="8"/>
      <c r="G17" s="26">
        <f>G10-G11+G12+G13+G14-G15-G16</f>
        <v>897.25</v>
      </c>
    </row>
    <row r="18" spans="1:7" x14ac:dyDescent="0.25">
      <c r="A18" s="22">
        <v>2</v>
      </c>
      <c r="B18" s="23">
        <v>18</v>
      </c>
      <c r="C18" s="22">
        <f t="shared" si="0"/>
        <v>36</v>
      </c>
    </row>
    <row r="19" spans="1:7" ht="15" customHeight="1" x14ac:dyDescent="0.25">
      <c r="A19" s="19">
        <v>1</v>
      </c>
      <c r="B19" s="20">
        <v>25</v>
      </c>
      <c r="C19" s="19">
        <f t="shared" si="0"/>
        <v>25</v>
      </c>
      <c r="E19" s="10" t="s">
        <v>28</v>
      </c>
      <c r="F19" s="10"/>
      <c r="G19" s="10"/>
    </row>
    <row r="20" spans="1:7" ht="15" customHeight="1" x14ac:dyDescent="0.25">
      <c r="A20" s="22">
        <v>0.5</v>
      </c>
      <c r="B20" s="23">
        <v>14</v>
      </c>
      <c r="C20" s="22">
        <f t="shared" si="0"/>
        <v>7</v>
      </c>
      <c r="E20" s="9" t="s">
        <v>29</v>
      </c>
      <c r="F20" s="9"/>
      <c r="G20" s="21">
        <v>897.25</v>
      </c>
    </row>
    <row r="21" spans="1:7" ht="23.85" customHeight="1" x14ac:dyDescent="0.25">
      <c r="A21" s="19">
        <v>0.2</v>
      </c>
      <c r="B21" s="20">
        <v>20</v>
      </c>
      <c r="C21" s="19">
        <f t="shared" si="0"/>
        <v>4</v>
      </c>
      <c r="E21" s="7" t="s">
        <v>30</v>
      </c>
      <c r="F21" s="7"/>
      <c r="G21" s="27">
        <f>G20-G17</f>
        <v>0</v>
      </c>
    </row>
    <row r="22" spans="1:7" x14ac:dyDescent="0.25">
      <c r="A22" s="22">
        <v>0.1</v>
      </c>
      <c r="B22" s="23">
        <v>15</v>
      </c>
      <c r="C22" s="22">
        <f t="shared" si="0"/>
        <v>1.5</v>
      </c>
    </row>
    <row r="23" spans="1:7" x14ac:dyDescent="0.25">
      <c r="A23" s="19">
        <v>0.05</v>
      </c>
      <c r="B23" s="20">
        <v>12</v>
      </c>
      <c r="C23" s="19">
        <f t="shared" si="0"/>
        <v>0.60000000000000009</v>
      </c>
    </row>
    <row r="24" spans="1:7" x14ac:dyDescent="0.25">
      <c r="A24" s="22">
        <v>0.02</v>
      </c>
      <c r="B24" s="23">
        <v>10</v>
      </c>
      <c r="C24" s="22">
        <f t="shared" si="0"/>
        <v>0.2</v>
      </c>
    </row>
    <row r="25" spans="1:7" x14ac:dyDescent="0.25">
      <c r="A25" s="19">
        <v>0.01</v>
      </c>
      <c r="B25" s="20">
        <v>15</v>
      </c>
      <c r="C25" s="19">
        <f t="shared" si="0"/>
        <v>0.15</v>
      </c>
    </row>
    <row r="26" spans="1:7" ht="15" customHeight="1" x14ac:dyDescent="0.25">
      <c r="A26" s="6" t="s">
        <v>31</v>
      </c>
      <c r="B26" s="6"/>
      <c r="C26" s="28">
        <f>SUM(C11:C25)</f>
        <v>699.45</v>
      </c>
    </row>
    <row r="28" spans="1:7" ht="23.85" customHeight="1" x14ac:dyDescent="0.25">
      <c r="A28" s="10" t="s">
        <v>32</v>
      </c>
      <c r="B28" s="10"/>
      <c r="C28" s="10"/>
      <c r="E28" s="10" t="s">
        <v>33</v>
      </c>
      <c r="F28" s="10"/>
      <c r="G28" s="10"/>
    </row>
    <row r="29" spans="1:7" ht="15" customHeight="1" x14ac:dyDescent="0.25">
      <c r="A29" s="17" t="s">
        <v>34</v>
      </c>
      <c r="B29" s="17" t="s">
        <v>35</v>
      </c>
      <c r="C29" s="17" t="s">
        <v>19</v>
      </c>
      <c r="E29" s="9" t="s">
        <v>36</v>
      </c>
      <c r="F29" s="9"/>
      <c r="G29" s="29">
        <v>640</v>
      </c>
    </row>
    <row r="30" spans="1:7" ht="15" customHeight="1" x14ac:dyDescent="0.25">
      <c r="A30" s="30" t="s">
        <v>37</v>
      </c>
      <c r="B30" s="31" t="s">
        <v>38</v>
      </c>
      <c r="C30" s="32">
        <v>12.9</v>
      </c>
      <c r="E30" s="9" t="s">
        <v>39</v>
      </c>
      <c r="F30" s="9"/>
      <c r="G30" s="29">
        <v>180</v>
      </c>
    </row>
    <row r="31" spans="1:7" ht="15" customHeight="1" x14ac:dyDescent="0.25">
      <c r="A31" s="33" t="s">
        <v>40</v>
      </c>
      <c r="B31" s="34" t="s">
        <v>41</v>
      </c>
      <c r="C31" s="35">
        <v>9.4</v>
      </c>
      <c r="E31" s="9" t="s">
        <v>42</v>
      </c>
      <c r="F31" s="9"/>
      <c r="G31" s="29">
        <v>40</v>
      </c>
    </row>
    <row r="32" spans="1:7" ht="15" customHeight="1" x14ac:dyDescent="0.25">
      <c r="A32" s="30" t="s">
        <v>43</v>
      </c>
      <c r="B32" s="31" t="s">
        <v>44</v>
      </c>
      <c r="C32" s="32">
        <v>8.5</v>
      </c>
      <c r="E32" s="9" t="s">
        <v>45</v>
      </c>
      <c r="F32" s="9"/>
      <c r="G32" s="36">
        <f>SUM(G29:G31)</f>
        <v>860</v>
      </c>
    </row>
    <row r="33" spans="1:7" ht="15" customHeight="1" x14ac:dyDescent="0.25">
      <c r="A33" s="33" t="s">
        <v>46</v>
      </c>
      <c r="B33" s="34" t="s">
        <v>47</v>
      </c>
      <c r="C33" s="35">
        <v>17</v>
      </c>
      <c r="E33" s="9" t="s">
        <v>48</v>
      </c>
      <c r="F33" s="9"/>
      <c r="G33" s="36">
        <f>G17</f>
        <v>897.25</v>
      </c>
    </row>
    <row r="34" spans="1:7" ht="15" customHeight="1" x14ac:dyDescent="0.25">
      <c r="A34" s="30"/>
      <c r="B34" s="31"/>
      <c r="C34" s="32"/>
      <c r="E34" s="8" t="s">
        <v>49</v>
      </c>
      <c r="F34" s="8"/>
      <c r="G34" s="37">
        <f>G32+G33</f>
        <v>1757.25</v>
      </c>
    </row>
    <row r="35" spans="1:7" x14ac:dyDescent="0.25">
      <c r="A35" s="33"/>
      <c r="B35" s="34"/>
      <c r="C35" s="35"/>
    </row>
    <row r="36" spans="1:7" ht="15" customHeight="1" x14ac:dyDescent="0.25">
      <c r="A36" s="5" t="s">
        <v>50</v>
      </c>
      <c r="B36" s="5"/>
      <c r="C36" s="38">
        <f>SUM(C30:C35)</f>
        <v>47.8</v>
      </c>
    </row>
    <row r="38" spans="1:7" ht="15" customHeight="1" x14ac:dyDescent="0.25">
      <c r="A38" s="10" t="s">
        <v>51</v>
      </c>
      <c r="B38" s="10"/>
      <c r="C38" s="10"/>
      <c r="D38" s="10"/>
      <c r="E38" s="10"/>
      <c r="F38" s="10"/>
      <c r="G38" s="10"/>
    </row>
    <row r="39" spans="1:7" x14ac:dyDescent="0.25">
      <c r="A39" s="17" t="s">
        <v>52</v>
      </c>
      <c r="B39" s="17" t="s">
        <v>53</v>
      </c>
      <c r="C39" s="17" t="s">
        <v>54</v>
      </c>
      <c r="D39" s="39"/>
      <c r="E39" s="17" t="s">
        <v>55</v>
      </c>
      <c r="F39" s="39"/>
      <c r="G39" s="17" t="s">
        <v>56</v>
      </c>
    </row>
    <row r="40" spans="1:7" x14ac:dyDescent="0.25">
      <c r="A40" s="40" t="s">
        <v>57</v>
      </c>
      <c r="B40" s="41">
        <v>0.19</v>
      </c>
      <c r="C40" s="4">
        <v>1357.25</v>
      </c>
      <c r="D40" s="4"/>
      <c r="E40" s="3">
        <f>C40/(1+B40)</f>
        <v>1140.546218487395</v>
      </c>
      <c r="F40" s="3"/>
      <c r="G40" s="36">
        <f>C40-E40</f>
        <v>216.70378151260502</v>
      </c>
    </row>
    <row r="41" spans="1:7" x14ac:dyDescent="0.25">
      <c r="A41" s="42" t="s">
        <v>58</v>
      </c>
      <c r="B41" s="43">
        <v>7.0000000000000007E-2</v>
      </c>
      <c r="C41" s="4">
        <v>400</v>
      </c>
      <c r="D41" s="4"/>
      <c r="E41" s="3">
        <f>C41/(1+B41)</f>
        <v>373.83177570093454</v>
      </c>
      <c r="F41" s="3"/>
      <c r="G41" s="36">
        <f>C41-E41</f>
        <v>26.168224299065457</v>
      </c>
    </row>
    <row r="42" spans="1:7" x14ac:dyDescent="0.25">
      <c r="A42" s="44" t="s">
        <v>59</v>
      </c>
      <c r="B42" s="45"/>
      <c r="C42" s="2">
        <f>SUM(C40:C41)</f>
        <v>1757.25</v>
      </c>
      <c r="D42" s="2"/>
      <c r="E42" s="2">
        <f>SUM(E40:E41)</f>
        <v>1514.3779941883295</v>
      </c>
      <c r="F42" s="2"/>
      <c r="G42" s="38">
        <f>SUM(G40:G41)</f>
        <v>242.87200581167048</v>
      </c>
    </row>
    <row r="43" spans="1:7" ht="15" customHeight="1" x14ac:dyDescent="0.25">
      <c r="A43" s="1" t="s">
        <v>60</v>
      </c>
      <c r="B43" s="1"/>
      <c r="C43" s="64">
        <f>C42</f>
        <v>1757.25</v>
      </c>
      <c r="D43" s="64"/>
      <c r="E43" s="1" t="str">
        <f>IF(ROUND(C42-G34,2)=0,"✓ stimmt mit Gesamtumsatz überein","⚠ Abweichung prüfen")</f>
        <v>✓ stimmt mit Gesamtumsatz überein</v>
      </c>
      <c r="F43" s="1"/>
      <c r="G43" s="1"/>
    </row>
    <row r="45" spans="1:7" ht="15" customHeight="1" x14ac:dyDescent="0.25">
      <c r="A45" s="46" t="s">
        <v>61</v>
      </c>
      <c r="B45" s="65" t="s">
        <v>62</v>
      </c>
      <c r="C45" s="65"/>
      <c r="D45" s="65"/>
      <c r="E45" s="65"/>
      <c r="F45" s="65"/>
      <c r="G45" s="65"/>
    </row>
    <row r="46" spans="1:7" x14ac:dyDescent="0.25">
      <c r="B46" s="65"/>
      <c r="C46" s="65"/>
      <c r="D46" s="65"/>
      <c r="E46" s="65"/>
      <c r="F46" s="65"/>
      <c r="G46" s="65"/>
    </row>
    <row r="48" spans="1:7" x14ac:dyDescent="0.25">
      <c r="B48" s="47" t="s">
        <v>63</v>
      </c>
      <c r="F48" s="47" t="s">
        <v>63</v>
      </c>
    </row>
    <row r="49" spans="1:7" x14ac:dyDescent="0.25">
      <c r="B49" s="48" t="s">
        <v>64</v>
      </c>
      <c r="F49" s="48" t="s">
        <v>65</v>
      </c>
    </row>
    <row r="51" spans="1:7" x14ac:dyDescent="0.25">
      <c r="A51" s="66" t="s">
        <v>66</v>
      </c>
      <c r="B51" s="66"/>
      <c r="C51" s="66"/>
      <c r="D51" s="66"/>
      <c r="E51" s="66"/>
      <c r="F51" s="66"/>
      <c r="G51" s="66"/>
    </row>
  </sheetData>
  <mergeCells count="41">
    <mergeCell ref="A43:B43"/>
    <mergeCell ref="C43:D43"/>
    <mergeCell ref="E43:G43"/>
    <mergeCell ref="B45:G46"/>
    <mergeCell ref="A51:G51"/>
    <mergeCell ref="C40:D40"/>
    <mergeCell ref="E40:F40"/>
    <mergeCell ref="C41:D41"/>
    <mergeCell ref="E41:F41"/>
    <mergeCell ref="C42:D42"/>
    <mergeCell ref="E42:F42"/>
    <mergeCell ref="E32:F32"/>
    <mergeCell ref="E33:F33"/>
    <mergeCell ref="E34:F34"/>
    <mergeCell ref="A36:B36"/>
    <mergeCell ref="A38:G38"/>
    <mergeCell ref="A28:C28"/>
    <mergeCell ref="E28:G28"/>
    <mergeCell ref="E29:F29"/>
    <mergeCell ref="E30:F30"/>
    <mergeCell ref="E31:F31"/>
    <mergeCell ref="E17:F17"/>
    <mergeCell ref="E19:G19"/>
    <mergeCell ref="E20:F20"/>
    <mergeCell ref="E21:F21"/>
    <mergeCell ref="A26:B26"/>
    <mergeCell ref="E12:F12"/>
    <mergeCell ref="E13:F13"/>
    <mergeCell ref="E14:F14"/>
    <mergeCell ref="E15:F15"/>
    <mergeCell ref="E16:F16"/>
    <mergeCell ref="F7:G7"/>
    <mergeCell ref="A9:C9"/>
    <mergeCell ref="E9:G9"/>
    <mergeCell ref="E10:F10"/>
    <mergeCell ref="E11:F11"/>
    <mergeCell ref="A1:G1"/>
    <mergeCell ref="A2:G2"/>
    <mergeCell ref="F4:G4"/>
    <mergeCell ref="F5:G5"/>
    <mergeCell ref="F6:G6"/>
  </mergeCells>
  <conditionalFormatting sqref="E43">
    <cfRule type="expression" dxfId="4" priority="4">
      <formula>ISNUMBER(SEARCH("stimmt",E43))</formula>
    </cfRule>
    <cfRule type="expression" dxfId="3" priority="5">
      <formula>ISNUMBER(SEARCH("Abweichung",E43))</formula>
    </cfRule>
  </conditionalFormatting>
  <conditionalFormatting sqref="G21">
    <cfRule type="cellIs" dxfId="2" priority="2" operator="equal">
      <formula>0</formula>
    </cfRule>
    <cfRule type="cellIs" dxfId="1" priority="3" operator="notEqual">
      <formula>0</formula>
    </cfRule>
  </conditionalFormatting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FA7"/>
    <pageSetUpPr fitToPage="1"/>
  </sheetPr>
  <dimension ref="A1:L27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2" width="12" customWidth="1"/>
    <col min="3" max="3" width="11" customWidth="1"/>
    <col min="4" max="4" width="15" customWidth="1"/>
    <col min="5" max="5" width="17" customWidth="1"/>
    <col min="6" max="6" width="13" customWidth="1"/>
    <col min="7" max="7" width="15" customWidth="1"/>
    <col min="8" max="9" width="14" customWidth="1"/>
    <col min="10" max="10" width="15" customWidth="1"/>
    <col min="11" max="11" width="14" customWidth="1"/>
    <col min="12" max="12" width="15" customWidth="1"/>
  </cols>
  <sheetData>
    <row r="1" spans="1:12" ht="27.75" customHeight="1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5">
      <c r="A2" s="13" t="s">
        <v>68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3.85" customHeight="1" x14ac:dyDescent="0.25">
      <c r="A3" s="67" t="s">
        <v>69</v>
      </c>
      <c r="B3" s="67"/>
    </row>
    <row r="5" spans="1:12" ht="33.75" customHeight="1" x14ac:dyDescent="0.25">
      <c r="A5" s="49" t="s">
        <v>70</v>
      </c>
      <c r="B5" s="49" t="s">
        <v>71</v>
      </c>
      <c r="C5" s="49" t="s">
        <v>34</v>
      </c>
      <c r="D5" s="49" t="s">
        <v>72</v>
      </c>
      <c r="E5" s="49" t="s">
        <v>73</v>
      </c>
      <c r="F5" s="49" t="s">
        <v>74</v>
      </c>
      <c r="G5" s="49" t="s">
        <v>75</v>
      </c>
      <c r="H5" s="49" t="s">
        <v>76</v>
      </c>
      <c r="I5" s="49" t="s">
        <v>77</v>
      </c>
      <c r="J5" s="49" t="s">
        <v>78</v>
      </c>
      <c r="K5" s="49" t="s">
        <v>79</v>
      </c>
      <c r="L5" s="49" t="s">
        <v>80</v>
      </c>
    </row>
    <row r="6" spans="1:12" x14ac:dyDescent="0.25">
      <c r="A6" s="50">
        <v>46083</v>
      </c>
      <c r="B6" s="51" t="s">
        <v>81</v>
      </c>
      <c r="C6" s="30" t="s">
        <v>82</v>
      </c>
      <c r="D6" s="19">
        <v>200</v>
      </c>
      <c r="E6" s="32">
        <v>540</v>
      </c>
      <c r="F6" s="32">
        <v>35</v>
      </c>
      <c r="G6" s="32">
        <v>500</v>
      </c>
      <c r="H6" s="32">
        <v>0</v>
      </c>
      <c r="I6" s="32">
        <v>0</v>
      </c>
      <c r="J6" s="52">
        <f t="shared" ref="J6:J19" si="0">D6+E6-F6-G6-H6+I6</f>
        <v>205</v>
      </c>
      <c r="K6" s="32">
        <v>620</v>
      </c>
      <c r="L6" s="19">
        <f t="shared" ref="L6:L19" si="1">E6+K6</f>
        <v>1160</v>
      </c>
    </row>
    <row r="7" spans="1:12" x14ac:dyDescent="0.25">
      <c r="A7" s="53">
        <v>46084</v>
      </c>
      <c r="B7" s="54" t="s">
        <v>83</v>
      </c>
      <c r="C7" s="33" t="s">
        <v>84</v>
      </c>
      <c r="D7" s="22">
        <f t="shared" ref="D7:D19" si="2">J6</f>
        <v>205</v>
      </c>
      <c r="E7" s="35">
        <v>480</v>
      </c>
      <c r="F7" s="35">
        <v>20</v>
      </c>
      <c r="G7" s="35">
        <v>460</v>
      </c>
      <c r="H7" s="35">
        <v>0</v>
      </c>
      <c r="I7" s="35">
        <v>0</v>
      </c>
      <c r="J7" s="55">
        <f t="shared" si="0"/>
        <v>205</v>
      </c>
      <c r="K7" s="35">
        <v>540</v>
      </c>
      <c r="L7" s="22">
        <f t="shared" si="1"/>
        <v>1020</v>
      </c>
    </row>
    <row r="8" spans="1:12" x14ac:dyDescent="0.25">
      <c r="A8" s="50">
        <v>46085</v>
      </c>
      <c r="B8" s="51" t="s">
        <v>85</v>
      </c>
      <c r="C8" s="30" t="s">
        <v>86</v>
      </c>
      <c r="D8" s="19">
        <f t="shared" si="2"/>
        <v>205</v>
      </c>
      <c r="E8" s="32">
        <v>610</v>
      </c>
      <c r="F8" s="32">
        <v>48</v>
      </c>
      <c r="G8" s="32">
        <v>560</v>
      </c>
      <c r="H8" s="32">
        <v>0</v>
      </c>
      <c r="I8" s="32">
        <v>0</v>
      </c>
      <c r="J8" s="52">
        <f t="shared" si="0"/>
        <v>207</v>
      </c>
      <c r="K8" s="32">
        <v>700</v>
      </c>
      <c r="L8" s="19">
        <f t="shared" si="1"/>
        <v>1310</v>
      </c>
    </row>
    <row r="9" spans="1:12" x14ac:dyDescent="0.25">
      <c r="A9" s="53">
        <v>46086</v>
      </c>
      <c r="B9" s="54" t="s">
        <v>87</v>
      </c>
      <c r="C9" s="33" t="s">
        <v>88</v>
      </c>
      <c r="D9" s="22">
        <f t="shared" si="2"/>
        <v>207</v>
      </c>
      <c r="E9" s="35">
        <v>575</v>
      </c>
      <c r="F9" s="35">
        <v>12</v>
      </c>
      <c r="G9" s="35">
        <v>570</v>
      </c>
      <c r="H9" s="35">
        <v>0</v>
      </c>
      <c r="I9" s="35">
        <v>0</v>
      </c>
      <c r="J9" s="55">
        <f t="shared" si="0"/>
        <v>200</v>
      </c>
      <c r="K9" s="35">
        <v>660</v>
      </c>
      <c r="L9" s="22">
        <f t="shared" si="1"/>
        <v>1235</v>
      </c>
    </row>
    <row r="10" spans="1:12" x14ac:dyDescent="0.25">
      <c r="A10" s="50">
        <v>46087</v>
      </c>
      <c r="B10" s="51" t="s">
        <v>11</v>
      </c>
      <c r="C10" s="30" t="s">
        <v>89</v>
      </c>
      <c r="D10" s="19">
        <f t="shared" si="2"/>
        <v>200</v>
      </c>
      <c r="E10" s="32">
        <v>640</v>
      </c>
      <c r="F10" s="32">
        <v>28.5</v>
      </c>
      <c r="G10" s="32">
        <v>520</v>
      </c>
      <c r="H10" s="32">
        <v>0</v>
      </c>
      <c r="I10" s="32">
        <v>0</v>
      </c>
      <c r="J10" s="52">
        <f t="shared" si="0"/>
        <v>291.5</v>
      </c>
      <c r="K10" s="32">
        <v>705</v>
      </c>
      <c r="L10" s="19">
        <f t="shared" si="1"/>
        <v>1345</v>
      </c>
    </row>
    <row r="11" spans="1:12" x14ac:dyDescent="0.25">
      <c r="A11" s="53">
        <v>46088</v>
      </c>
      <c r="B11" s="54" t="s">
        <v>90</v>
      </c>
      <c r="C11" s="33" t="s">
        <v>91</v>
      </c>
      <c r="D11" s="22">
        <f t="shared" si="2"/>
        <v>291.5</v>
      </c>
      <c r="E11" s="35">
        <v>1320</v>
      </c>
      <c r="F11" s="35">
        <v>60</v>
      </c>
      <c r="G11" s="35">
        <v>1400</v>
      </c>
      <c r="H11" s="35">
        <v>0</v>
      </c>
      <c r="I11" s="35">
        <v>0</v>
      </c>
      <c r="J11" s="55">
        <f t="shared" si="0"/>
        <v>151.5</v>
      </c>
      <c r="K11" s="35">
        <v>1500</v>
      </c>
      <c r="L11" s="22">
        <f t="shared" si="1"/>
        <v>2820</v>
      </c>
    </row>
    <row r="12" spans="1:12" x14ac:dyDescent="0.25">
      <c r="A12" s="50">
        <v>46090</v>
      </c>
      <c r="B12" s="51" t="s">
        <v>81</v>
      </c>
      <c r="C12" s="30" t="s">
        <v>92</v>
      </c>
      <c r="D12" s="19">
        <f t="shared" si="2"/>
        <v>151.5</v>
      </c>
      <c r="E12" s="32">
        <v>505</v>
      </c>
      <c r="F12" s="32">
        <v>18</v>
      </c>
      <c r="G12" s="32">
        <v>500</v>
      </c>
      <c r="H12" s="32">
        <v>0</v>
      </c>
      <c r="I12" s="32">
        <v>0</v>
      </c>
      <c r="J12" s="52">
        <f t="shared" si="0"/>
        <v>138.5</v>
      </c>
      <c r="K12" s="32">
        <v>580</v>
      </c>
      <c r="L12" s="19">
        <f t="shared" si="1"/>
        <v>1085</v>
      </c>
    </row>
    <row r="13" spans="1:12" x14ac:dyDescent="0.25">
      <c r="A13" s="53">
        <v>46091</v>
      </c>
      <c r="B13" s="54" t="s">
        <v>83</v>
      </c>
      <c r="C13" s="33" t="s">
        <v>93</v>
      </c>
      <c r="D13" s="22">
        <f t="shared" si="2"/>
        <v>138.5</v>
      </c>
      <c r="E13" s="35">
        <v>470</v>
      </c>
      <c r="F13" s="35">
        <v>25</v>
      </c>
      <c r="G13" s="35">
        <v>440</v>
      </c>
      <c r="H13" s="35">
        <v>0</v>
      </c>
      <c r="I13" s="35">
        <v>0</v>
      </c>
      <c r="J13" s="55">
        <f t="shared" si="0"/>
        <v>143.5</v>
      </c>
      <c r="K13" s="35">
        <v>520</v>
      </c>
      <c r="L13" s="22">
        <f t="shared" si="1"/>
        <v>990</v>
      </c>
    </row>
    <row r="14" spans="1:12" x14ac:dyDescent="0.25">
      <c r="A14" s="50">
        <v>46092</v>
      </c>
      <c r="B14" s="51" t="s">
        <v>85</v>
      </c>
      <c r="C14" s="30" t="s">
        <v>94</v>
      </c>
      <c r="D14" s="19">
        <f t="shared" si="2"/>
        <v>143.5</v>
      </c>
      <c r="E14" s="32">
        <v>560</v>
      </c>
      <c r="F14" s="32">
        <v>33</v>
      </c>
      <c r="G14" s="32">
        <v>530</v>
      </c>
      <c r="H14" s="32">
        <v>0</v>
      </c>
      <c r="I14" s="32">
        <v>0</v>
      </c>
      <c r="J14" s="52">
        <f t="shared" si="0"/>
        <v>140.5</v>
      </c>
      <c r="K14" s="32">
        <v>640</v>
      </c>
      <c r="L14" s="19">
        <f t="shared" si="1"/>
        <v>1200</v>
      </c>
    </row>
    <row r="15" spans="1:12" x14ac:dyDescent="0.25">
      <c r="A15" s="53">
        <v>46093</v>
      </c>
      <c r="B15" s="54" t="s">
        <v>87</v>
      </c>
      <c r="C15" s="33" t="s">
        <v>95</v>
      </c>
      <c r="D15" s="22">
        <f t="shared" si="2"/>
        <v>140.5</v>
      </c>
      <c r="E15" s="35">
        <v>540</v>
      </c>
      <c r="F15" s="35">
        <v>15</v>
      </c>
      <c r="G15" s="35">
        <v>520</v>
      </c>
      <c r="H15" s="35">
        <v>0</v>
      </c>
      <c r="I15" s="35">
        <v>0</v>
      </c>
      <c r="J15" s="55">
        <f t="shared" si="0"/>
        <v>145.5</v>
      </c>
      <c r="K15" s="35">
        <v>600</v>
      </c>
      <c r="L15" s="22">
        <f t="shared" si="1"/>
        <v>1140</v>
      </c>
    </row>
    <row r="16" spans="1:12" x14ac:dyDescent="0.25">
      <c r="A16" s="50">
        <v>46094</v>
      </c>
      <c r="B16" s="51" t="s">
        <v>11</v>
      </c>
      <c r="C16" s="30" t="s">
        <v>96</v>
      </c>
      <c r="D16" s="19">
        <f t="shared" si="2"/>
        <v>145.5</v>
      </c>
      <c r="E16" s="32">
        <v>905</v>
      </c>
      <c r="F16" s="32">
        <v>40</v>
      </c>
      <c r="G16" s="32">
        <v>820</v>
      </c>
      <c r="H16" s="32">
        <v>40</v>
      </c>
      <c r="I16" s="32">
        <v>0</v>
      </c>
      <c r="J16" s="52">
        <f t="shared" si="0"/>
        <v>150.5</v>
      </c>
      <c r="K16" s="32">
        <v>980</v>
      </c>
      <c r="L16" s="19">
        <f t="shared" si="1"/>
        <v>1885</v>
      </c>
    </row>
    <row r="17" spans="1:12" x14ac:dyDescent="0.25">
      <c r="A17" s="53">
        <v>46095</v>
      </c>
      <c r="B17" s="54" t="s">
        <v>90</v>
      </c>
      <c r="C17" s="33" t="s">
        <v>97</v>
      </c>
      <c r="D17" s="22">
        <f t="shared" si="2"/>
        <v>150.5</v>
      </c>
      <c r="E17" s="35">
        <v>1280</v>
      </c>
      <c r="F17" s="35">
        <v>55</v>
      </c>
      <c r="G17" s="35">
        <v>1380</v>
      </c>
      <c r="H17" s="35">
        <v>0</v>
      </c>
      <c r="I17" s="35">
        <v>100</v>
      </c>
      <c r="J17" s="55">
        <f t="shared" si="0"/>
        <v>95.5</v>
      </c>
      <c r="K17" s="35">
        <v>1450</v>
      </c>
      <c r="L17" s="22">
        <f t="shared" si="1"/>
        <v>2730</v>
      </c>
    </row>
    <row r="18" spans="1:12" x14ac:dyDescent="0.25">
      <c r="A18" s="50">
        <v>46097</v>
      </c>
      <c r="B18" s="51" t="s">
        <v>81</v>
      </c>
      <c r="C18" s="30" t="s">
        <v>98</v>
      </c>
      <c r="D18" s="19">
        <f t="shared" si="2"/>
        <v>95.5</v>
      </c>
      <c r="E18" s="32">
        <v>520</v>
      </c>
      <c r="F18" s="32">
        <v>22</v>
      </c>
      <c r="G18" s="32">
        <v>400</v>
      </c>
      <c r="H18" s="32">
        <v>0</v>
      </c>
      <c r="I18" s="32">
        <v>50</v>
      </c>
      <c r="J18" s="52">
        <f t="shared" si="0"/>
        <v>243.5</v>
      </c>
      <c r="K18" s="32">
        <v>560</v>
      </c>
      <c r="L18" s="19">
        <f t="shared" si="1"/>
        <v>1080</v>
      </c>
    </row>
    <row r="19" spans="1:12" x14ac:dyDescent="0.25">
      <c r="A19" s="53">
        <v>46098</v>
      </c>
      <c r="B19" s="54" t="s">
        <v>83</v>
      </c>
      <c r="C19" s="33" t="s">
        <v>99</v>
      </c>
      <c r="D19" s="22">
        <f t="shared" si="2"/>
        <v>243.5</v>
      </c>
      <c r="E19" s="35">
        <v>495</v>
      </c>
      <c r="F19" s="35">
        <v>19</v>
      </c>
      <c r="G19" s="35">
        <v>580</v>
      </c>
      <c r="H19" s="35">
        <v>0</v>
      </c>
      <c r="I19" s="35">
        <v>0</v>
      </c>
      <c r="J19" s="55">
        <f t="shared" si="0"/>
        <v>139.5</v>
      </c>
      <c r="K19" s="35">
        <v>540</v>
      </c>
      <c r="L19" s="22">
        <f t="shared" si="1"/>
        <v>1035</v>
      </c>
    </row>
    <row r="20" spans="1:12" x14ac:dyDescent="0.25">
      <c r="A20" s="68" t="s">
        <v>100</v>
      </c>
      <c r="B20" s="68"/>
      <c r="C20" s="68"/>
      <c r="D20" s="38">
        <f>D6</f>
        <v>200</v>
      </c>
      <c r="E20" s="38">
        <f>SUM(E6:E19)</f>
        <v>9440</v>
      </c>
      <c r="F20" s="38">
        <f>SUM(F6:F19)</f>
        <v>430.5</v>
      </c>
      <c r="G20" s="38">
        <f>SUM(G6:G19)</f>
        <v>9180</v>
      </c>
      <c r="H20" s="38">
        <f>SUM(H6:H19)</f>
        <v>40</v>
      </c>
      <c r="I20" s="38">
        <f>SUM(I6:I19)</f>
        <v>150</v>
      </c>
      <c r="J20" s="38">
        <f>J19</f>
        <v>139.5</v>
      </c>
      <c r="K20" s="38">
        <f>SUM(K6:K19)</f>
        <v>10595</v>
      </c>
      <c r="L20" s="38">
        <f>SUM(L6:L19)</f>
        <v>20035</v>
      </c>
    </row>
    <row r="22" spans="1:12" x14ac:dyDescent="0.25">
      <c r="A22" s="56" t="s">
        <v>101</v>
      </c>
    </row>
    <row r="23" spans="1:12" ht="15" customHeight="1" x14ac:dyDescent="0.25">
      <c r="A23" s="69" t="s">
        <v>102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</row>
    <row r="24" spans="1:12" ht="15" customHeight="1" x14ac:dyDescent="0.25">
      <c r="A24" s="69" t="s">
        <v>103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1:12" ht="15" customHeight="1" x14ac:dyDescent="0.25">
      <c r="A25" s="69" t="s">
        <v>104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1:12" ht="15" customHeight="1" x14ac:dyDescent="0.25">
      <c r="A26" s="69" t="s">
        <v>105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1:12" ht="15" customHeight="1" x14ac:dyDescent="0.25">
      <c r="A27" s="69" t="s">
        <v>106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</sheetData>
  <mergeCells count="9">
    <mergeCell ref="A24:L24"/>
    <mergeCell ref="A25:L25"/>
    <mergeCell ref="A26:L26"/>
    <mergeCell ref="A27:L27"/>
    <mergeCell ref="A1:L1"/>
    <mergeCell ref="A2:L2"/>
    <mergeCell ref="A3:B3"/>
    <mergeCell ref="A20:C20"/>
    <mergeCell ref="A23:L23"/>
  </mergeCells>
  <conditionalFormatting sqref="J6:J19">
    <cfRule type="cellIs" dxfId="0" priority="2" operator="lessThan">
      <formula>0</formula>
    </cfRule>
  </conditionalFormatting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04040"/>
  </sheetPr>
  <dimension ref="A1:B28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112" customWidth="1"/>
  </cols>
  <sheetData>
    <row r="1" spans="1:2" ht="27.75" customHeight="1" x14ac:dyDescent="0.25">
      <c r="A1" s="14" t="s">
        <v>107</v>
      </c>
      <c r="B1" s="14"/>
    </row>
    <row r="3" spans="1:2" ht="21.75" customHeight="1" x14ac:dyDescent="0.25">
      <c r="B3" s="57" t="s">
        <v>108</v>
      </c>
    </row>
    <row r="4" spans="1:2" ht="42" customHeight="1" x14ac:dyDescent="0.25">
      <c r="B4" s="58" t="s">
        <v>109</v>
      </c>
    </row>
    <row r="5" spans="1:2" x14ac:dyDescent="0.25">
      <c r="B5" s="59" t="s">
        <v>110</v>
      </c>
    </row>
    <row r="6" spans="1:2" ht="42" customHeight="1" x14ac:dyDescent="0.25">
      <c r="B6" s="58" t="s">
        <v>111</v>
      </c>
    </row>
    <row r="7" spans="1:2" x14ac:dyDescent="0.25">
      <c r="B7" s="59" t="s">
        <v>112</v>
      </c>
    </row>
    <row r="8" spans="1:2" ht="42" customHeight="1" x14ac:dyDescent="0.25">
      <c r="B8" s="58" t="s">
        <v>113</v>
      </c>
    </row>
    <row r="9" spans="1:2" x14ac:dyDescent="0.25">
      <c r="B9" s="59" t="s">
        <v>114</v>
      </c>
    </row>
    <row r="10" spans="1:2" ht="42" customHeight="1" x14ac:dyDescent="0.25">
      <c r="B10" s="58" t="s">
        <v>115</v>
      </c>
    </row>
    <row r="11" spans="1:2" x14ac:dyDescent="0.25">
      <c r="B11" s="59" t="s">
        <v>116</v>
      </c>
    </row>
    <row r="12" spans="1:2" ht="42" customHeight="1" x14ac:dyDescent="0.25">
      <c r="B12" s="58" t="s">
        <v>117</v>
      </c>
    </row>
    <row r="13" spans="1:2" ht="21.75" customHeight="1" x14ac:dyDescent="0.25">
      <c r="B13" s="57" t="s">
        <v>118</v>
      </c>
    </row>
    <row r="14" spans="1:2" ht="30" customHeight="1" x14ac:dyDescent="0.25">
      <c r="B14" s="60" t="s">
        <v>119</v>
      </c>
    </row>
    <row r="15" spans="1:2" ht="30" customHeight="1" x14ac:dyDescent="0.25">
      <c r="B15" s="60" t="s">
        <v>120</v>
      </c>
    </row>
    <row r="16" spans="1:2" ht="30" customHeight="1" x14ac:dyDescent="0.25">
      <c r="B16" s="60" t="s">
        <v>121</v>
      </c>
    </row>
    <row r="17" spans="2:2" ht="21.75" customHeight="1" x14ac:dyDescent="0.25">
      <c r="B17" s="57" t="s">
        <v>122</v>
      </c>
    </row>
    <row r="18" spans="2:2" ht="42" customHeight="1" x14ac:dyDescent="0.25">
      <c r="B18" s="58" t="s">
        <v>123</v>
      </c>
    </row>
    <row r="19" spans="2:2" ht="21.75" customHeight="1" x14ac:dyDescent="0.25">
      <c r="B19" s="57" t="s">
        <v>124</v>
      </c>
    </row>
    <row r="20" spans="2:2" x14ac:dyDescent="0.25">
      <c r="B20" s="16" t="s">
        <v>125</v>
      </c>
    </row>
    <row r="21" spans="2:2" x14ac:dyDescent="0.25">
      <c r="B21" s="61" t="s">
        <v>126</v>
      </c>
    </row>
    <row r="22" spans="2:2" x14ac:dyDescent="0.25">
      <c r="B22" s="62" t="s">
        <v>127</v>
      </c>
    </row>
    <row r="23" spans="2:2" x14ac:dyDescent="0.25">
      <c r="B23" s="63" t="s">
        <v>128</v>
      </c>
    </row>
    <row r="24" spans="2:2" ht="21.75" customHeight="1" x14ac:dyDescent="0.25">
      <c r="B24" s="57" t="s">
        <v>129</v>
      </c>
    </row>
    <row r="25" spans="2:2" ht="42" customHeight="1" x14ac:dyDescent="0.25">
      <c r="B25" s="58" t="s">
        <v>130</v>
      </c>
    </row>
    <row r="26" spans="2:2" ht="42" customHeight="1" x14ac:dyDescent="0.25">
      <c r="B26" s="58" t="s">
        <v>131</v>
      </c>
    </row>
    <row r="27" spans="2:2" ht="42" customHeight="1" x14ac:dyDescent="0.25">
      <c r="B27" s="58" t="s">
        <v>132</v>
      </c>
    </row>
    <row r="28" spans="2:2" ht="42" customHeight="1" x14ac:dyDescent="0.25">
      <c r="B28" s="58" t="s">
        <v>133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Tagesbericht</vt:lpstr>
      <vt:lpstr>Monatsübersicht</vt:lpstr>
      <vt:lpstr>Anleitung</vt:lpstr>
      <vt:lpstr>Tagesbericht!Druckbereich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2026-06-13T06:27:15Z</dcterms:created>
  <dcterms:modified xsi:type="dcterms:W3CDTF">2026-06-13T07:19:50Z</dcterms:modified>
  <dc:language>en-US</dc:language>
</cp:coreProperties>
</file>