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sergi\Documents\SEO\SEO\AA_Webs\Excel Aleman\Generador\"/>
    </mc:Choice>
  </mc:AlternateContent>
  <xr:revisionPtr revIDLastSave="0" documentId="13_ncr:1_{6772BF0A-B825-43A0-894F-3AF2F55FD574}" xr6:coauthVersionLast="47" xr6:coauthVersionMax="47" xr10:uidLastSave="{00000000-0000-0000-0000-000000000000}"/>
  <bookViews>
    <workbookView xWindow="690" yWindow="690" windowWidth="25500" windowHeight="13500" tabRatio="500" xr2:uid="{00000000-000D-0000-FFFF-FFFF00000000}"/>
  </bookViews>
  <sheets>
    <sheet name="Tagesbericht" sheetId="1" r:id="rId1"/>
    <sheet name="Monatsübersicht" sheetId="2" r:id="rId2"/>
    <sheet name="Anleitung" sheetId="3" r:id="rId3"/>
  </sheets>
  <definedNames>
    <definedName name="_xlnm.Print_Area" localSheetId="0">Tagesbericht!$A$1:$G$66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K20" i="2" l="1"/>
  <c r="I20" i="2"/>
  <c r="H20" i="2"/>
  <c r="G20" i="2"/>
  <c r="F20" i="2"/>
  <c r="E20" i="2"/>
  <c r="D20" i="2"/>
  <c r="L19" i="2"/>
  <c r="L18" i="2"/>
  <c r="L17" i="2"/>
  <c r="L16" i="2"/>
  <c r="L15" i="2"/>
  <c r="L14" i="2"/>
  <c r="L13" i="2"/>
  <c r="L12" i="2"/>
  <c r="L11" i="2"/>
  <c r="L10" i="2"/>
  <c r="L9" i="2"/>
  <c r="L8" i="2"/>
  <c r="L7" i="2"/>
  <c r="L6" i="2"/>
  <c r="L20" i="2" s="1"/>
  <c r="J6" i="2"/>
  <c r="D7" i="2" s="1"/>
  <c r="J7" i="2" s="1"/>
  <c r="D8" i="2" s="1"/>
  <c r="J8" i="2" s="1"/>
  <c r="D9" i="2" s="1"/>
  <c r="J9" i="2" s="1"/>
  <c r="D10" i="2" s="1"/>
  <c r="J10" i="2" s="1"/>
  <c r="D11" i="2" s="1"/>
  <c r="J11" i="2" s="1"/>
  <c r="D12" i="2" s="1"/>
  <c r="J12" i="2" s="1"/>
  <c r="D13" i="2" s="1"/>
  <c r="J13" i="2" s="1"/>
  <c r="D14" i="2" s="1"/>
  <c r="J14" i="2" s="1"/>
  <c r="D15" i="2" s="1"/>
  <c r="J15" i="2" s="1"/>
  <c r="D16" i="2" s="1"/>
  <c r="J16" i="2" s="1"/>
  <c r="D17" i="2" s="1"/>
  <c r="J17" i="2" s="1"/>
  <c r="D18" i="2" s="1"/>
  <c r="J18" i="2" s="1"/>
  <c r="D19" i="2" s="1"/>
  <c r="J19" i="2" s="1"/>
  <c r="J20" i="2" s="1"/>
  <c r="C54" i="1"/>
  <c r="E53" i="1"/>
  <c r="G53" i="1" s="1"/>
  <c r="E52" i="1"/>
  <c r="E54" i="1" s="1"/>
  <c r="G46" i="1"/>
  <c r="G40" i="1"/>
  <c r="G25" i="1" s="1"/>
  <c r="G18" i="1"/>
  <c r="G17" i="1"/>
  <c r="C17" i="1"/>
  <c r="G16" i="1"/>
  <c r="C16" i="1"/>
  <c r="G15" i="1"/>
  <c r="C15" i="1"/>
  <c r="G14" i="1"/>
  <c r="C14" i="1"/>
  <c r="G13" i="1"/>
  <c r="C13" i="1"/>
  <c r="G12" i="1"/>
  <c r="C12" i="1"/>
  <c r="G11" i="1"/>
  <c r="G19" i="1" s="1"/>
  <c r="C11" i="1"/>
  <c r="C19" i="1" s="1"/>
  <c r="G20" i="1" s="1"/>
  <c r="G23" i="1" s="1"/>
  <c r="G30" i="1" s="1"/>
  <c r="G47" i="1" l="1"/>
  <c r="G59" i="1"/>
  <c r="G48" i="1"/>
  <c r="E55" i="1"/>
  <c r="G52" i="1"/>
  <c r="G54" i="1" s="1"/>
  <c r="C55" i="1"/>
</calcChain>
</file>

<file path=xl/sharedStrings.xml><?xml version="1.0" encoding="utf-8"?>
<sst xmlns="http://schemas.openxmlformats.org/spreadsheetml/2006/main" count="152" uniqueCount="138">
  <si>
    <t>Täglicher Kassenbericht mit Zählprotokoll · Ermittlung der Tageslosung (retrograd)</t>
  </si>
  <si>
    <t>Unternehmen:</t>
  </si>
  <si>
    <t>Muster GmbH</t>
  </si>
  <si>
    <t>Kassenbericht-Nr.:</t>
  </si>
  <si>
    <t>016 / 2026</t>
  </si>
  <si>
    <t>Filiale / Standort:</t>
  </si>
  <si>
    <t>Filiale Innenstadt</t>
  </si>
  <si>
    <t>Datum:</t>
  </si>
  <si>
    <t>Kasse-Nr.:</t>
  </si>
  <si>
    <t>Kasse 1</t>
  </si>
  <si>
    <t>Wochentag:</t>
  </si>
  <si>
    <t>Freitag</t>
  </si>
  <si>
    <t>Erstellt von:</t>
  </si>
  <si>
    <t>A. Beispiel</t>
  </si>
  <si>
    <t>Geprüft von:</t>
  </si>
  <si>
    <t>1 · Bargeldzählung (Zählprotokoll)</t>
  </si>
  <si>
    <t>Schein</t>
  </si>
  <si>
    <t>Anzahl</t>
  </si>
  <si>
    <t>Betrag</t>
  </si>
  <si>
    <t>Münze</t>
  </si>
  <si>
    <t>Summe Scheine</t>
  </si>
  <si>
    <t>Summe Münzen</t>
  </si>
  <si>
    <t>Gezählter Kassenbestand (Endbestand)</t>
  </si>
  <si>
    <t>2 · Tageslosung – retrograde Ermittlung</t>
  </si>
  <si>
    <t>Kassenendbestand (gezählt)</t>
  </si>
  <si>
    <t>− Kassenanfangsbestand (Wechselgeld)</t>
  </si>
  <si>
    <t>+ Barausgaben (lt. Belege)</t>
  </si>
  <si>
    <t>+ Bankeinzahlung / Geldtransit</t>
  </si>
  <si>
    <t>+ Privatentnahme</t>
  </si>
  <si>
    <t>− Privateinlage</t>
  </si>
  <si>
    <t>− Bareinlage (Wechselgeld-Zuführung)</t>
  </si>
  <si>
    <t>Σ  TAGESLOSUNG (Bareinnahme)</t>
  </si>
  <si>
    <t>3 · Barausgaben (Bareinkäufe / Auszahlungen lt. Beleg)</t>
  </si>
  <si>
    <t>Beleg-Nr</t>
  </si>
  <si>
    <t>Beschreibung</t>
  </si>
  <si>
    <t>BA-001</t>
  </si>
  <si>
    <t>Büromaterial</t>
  </si>
  <si>
    <t>BA-002</t>
  </si>
  <si>
    <t>Reinigungsmittel</t>
  </si>
  <si>
    <t>BA-003</t>
  </si>
  <si>
    <t>Porto / Versand</t>
  </si>
  <si>
    <t>BA-004</t>
  </si>
  <si>
    <t>Empfang / Bewirtung</t>
  </si>
  <si>
    <t>Summe Barausgaben</t>
  </si>
  <si>
    <t>4 · Zahlungsarten &amp; Tagesumsatz</t>
  </si>
  <si>
    <t>EC-/Girocard</t>
  </si>
  <si>
    <t>Kreditkarte</t>
  </si>
  <si>
    <t>Gutschein / Sonstiges</t>
  </si>
  <si>
    <t>Summe unbar</t>
  </si>
  <si>
    <t>Tageslosung (bar)</t>
  </si>
  <si>
    <t>Σ  GESAMTUMSATZ (Tag)</t>
  </si>
  <si>
    <t>5 · Umsatzsteuer-Aufteilung (Brutto → Netto + USt)</t>
  </si>
  <si>
    <t>Position</t>
  </si>
  <si>
    <t>Satz</t>
  </si>
  <si>
    <t>Brutto</t>
  </si>
  <si>
    <t>Netto</t>
  </si>
  <si>
    <t>USt-Betrag</t>
  </si>
  <si>
    <t>Umsatz 19 %</t>
  </si>
  <si>
    <t>Umsatz 7 %</t>
  </si>
  <si>
    <t>Summe</t>
  </si>
  <si>
    <t>Kontrolle Brutto =</t>
  </si>
  <si>
    <t>6 · Abgleich mit Kassensystem &amp; Bestätigung</t>
  </si>
  <si>
    <t>Bar-Umsatz lt. Z-Bon / Kasse</t>
  </si>
  <si>
    <t>Kassendifferenz (Z-Bon − Tageslosung)</t>
  </si>
  <si>
    <t>Bemerkungen:</t>
  </si>
  <si>
    <t>Wechselgeldbestand konstant 200,00 € · Belege vollständig abgeheftet.</t>
  </si>
  <si>
    <t>_______________________</t>
  </si>
  <si>
    <t>Datum, Unterschrift (Erstellt)</t>
  </si>
  <si>
    <t>Datum, Unterschrift (Geprüft)</t>
  </si>
  <si>
    <t>Cremefarbene Felder = Eingaben · weiße Felder = automatische Berechnung. Beispieldaten zur Veranschaulichung; Excel ist nicht automatisch GoBD-konform – Berichte zusätzlich als PDF sichern.</t>
  </si>
  <si>
    <t>Kassenbuch – Monatsübersicht März 2026 · Muster GmbH</t>
  </si>
  <si>
    <t>Fortlaufende Tageserfassung · Anfangsbestand = Endbestand des Vortages</t>
  </si>
  <si>
    <t>Startbestand (Wechselgeld):</t>
  </si>
  <si>
    <t>Datum</t>
  </si>
  <si>
    <t>Wochentag</t>
  </si>
  <si>
    <t>Anfangs-
bestand</t>
  </si>
  <si>
    <t>+ Bareinnahme
(Tageslosung)</t>
  </si>
  <si>
    <t>− Bar-
ausgaben</t>
  </si>
  <si>
    <t>− Bank-
einzahlung</t>
  </si>
  <si>
    <t>− Privat-
entnahme</t>
  </si>
  <si>
    <t>+ Privat-
einlage</t>
  </si>
  <si>
    <t>End-
bestand</t>
  </si>
  <si>
    <t>Karten-
zahlung</t>
  </si>
  <si>
    <t>Gesamt-
umsatz</t>
  </si>
  <si>
    <t>Montag</t>
  </si>
  <si>
    <t>001</t>
  </si>
  <si>
    <t>Dienstag</t>
  </si>
  <si>
    <t>002</t>
  </si>
  <si>
    <t>Mittwoch</t>
  </si>
  <si>
    <t>003</t>
  </si>
  <si>
    <t>Donnerstag</t>
  </si>
  <si>
    <t>004</t>
  </si>
  <si>
    <t>005</t>
  </si>
  <si>
    <t>Samstag</t>
  </si>
  <si>
    <t>006</t>
  </si>
  <si>
    <t>007</t>
  </si>
  <si>
    <t>008</t>
  </si>
  <si>
    <t>009</t>
  </si>
  <si>
    <t>010</t>
  </si>
  <si>
    <t>011</t>
  </si>
  <si>
    <t>012</t>
  </si>
  <si>
    <t>013</t>
  </si>
  <si>
    <t>014</t>
  </si>
  <si>
    <t>SUMME / MONAT</t>
  </si>
  <si>
    <t>HINWEISE</t>
  </si>
  <si>
    <t>Cremefarbene Felder = Eingaben · weiße/graue Felder = Formeln (Anfangsbestand, Endbestand, Summen).</t>
  </si>
  <si>
    <t>Endbestand = Anfangsbestand + Bareinnahme − Barausgaben − Bankeinzahlung − Privatentnahme + Privateinlage.</t>
  </si>
  <si>
    <t>Der Anfangsbestand jedes Tages wird automatisch aus dem Endbestand des Vortages übernommen.</t>
  </si>
  <si>
    <t>Ein roter Endbestand (negativ) ist unzulässig – die Kasse kann nicht weniger als 0 € enthalten.</t>
  </si>
  <si>
    <t>Sonn-/Feiertage ohne Barverkehr benötigen keinen Eintrag.</t>
  </si>
  <si>
    <t>Anleitung &amp; Pflichtangaben – Tagesbericht Kasse 2026</t>
  </si>
  <si>
    <t>Zweck der Vorlage</t>
  </si>
  <si>
    <t>Der Tagesbericht (Kassenbericht) dokumentiert alle Bargeldbewegungen eines Geschäftstages und ermittelt die Tageslosung – den tatsächlichen Barumsatz. Er ist Grundlage für ein ordnungsgemäßes Kassenbuch und bei einer offenen Ladenkasse täglich zu führen. Sie füllen nur die cremefarbenen Felder aus; alle Summen rechnet die Vorlage automatisch.</t>
  </si>
  <si>
    <t>Schritt 1 – Bargeld zählen</t>
  </si>
  <si>
    <t>Tragen Sie im Zählprotokoll je Stückelung die Anzahl der Scheine und Münzen ein. Die Vorlage berechnet die Beträge und den gezählten Kassenendbestand.</t>
  </si>
  <si>
    <t>Schritt 2 – Tageslosung retrograd ermitteln</t>
  </si>
  <si>
    <t>Vom gezählten Endbestand wird rückwärts gerechnet: abzüglich Anfangsbestand (Wechselgeld), zuzüglich Barausgaben, Bankeinzahlungen und Privatentnahmen, abzüglich Einlagen. Ergebnis ist die Tageslosung.</t>
  </si>
  <si>
    <t>Schritt 3 – Belege, Zahlungsarten &amp; USt</t>
  </si>
  <si>
    <t>Erfassen Sie Barausgaben mit Belegnummer (Summe fließt automatisch ein). Tragen Sie Kartenzahlungen ein, um den Gesamtumsatz zu erhalten, und teilen Sie den Bruttoumsatz auf die USt-Sätze auf.</t>
  </si>
  <si>
    <t>Schritt 4 – Abgleich &amp; Kassenbuch</t>
  </si>
  <si>
    <t>Vergleichen Sie die Tageslosung mit dem Bar-Umsatz laut Kassensystem (Z-Bon): Die Kassendifferenz sollte 0,00 € sein. Übertragen Sie die Tageswerte anschließend in die „Monatsübersicht", die den Kassenbestand fortlaufend führt.</t>
  </si>
  <si>
    <t>Zentrale Formeln</t>
  </si>
  <si>
    <t>Tageslosung = Kassenendbestand (gezählt) − Anfangsbestand + Barausgaben + Privatentnahmen + Bankeinzahlung − Privateinlagen − Bareinlagen</t>
  </si>
  <si>
    <t>Netto = Brutto ÷ (1 + USt-Satz)   ·   USt-Betrag = Brutto − Netto</t>
  </si>
  <si>
    <t>Endbestand = Anfangsbestand + Bareinnahme − Barausgaben − Bankeinzahlung − Privatentnahme + Privateinlage</t>
  </si>
  <si>
    <t>Pflichtangaben</t>
  </si>
  <si>
    <t>• Datum · fortlaufende Nummer · Anfangs- und gezählter Endbestand · Bareinnahmen (Tageslosung) · Barausgaben · Privatein-/-entnahmen · sonstige Ein-/Auszahlungen · Unterschrift. Belege gehören zu jedem Bericht.</t>
  </si>
  <si>
    <t>Farb-Konventionen</t>
  </si>
  <si>
    <t>Cremefarbene Felder = Eingaben (hier ausfüllen)</t>
  </si>
  <si>
    <t>Weiße Felder = automatische Berechnung</t>
  </si>
  <si>
    <t>Grün: Kontrolle stimmt / Kassendifferenz 0,00 €</t>
  </si>
  <si>
    <t>Rot: Abweichung oder negativer Kassenbestand</t>
  </si>
  <si>
    <t>Praxis-Hinweise</t>
  </si>
  <si>
    <t>• Wechselgeldbestand täglich konstant halten – Abweichungen werden so sofort sichtbar.</t>
  </si>
  <si>
    <t>• Bericht zeitnah am Geschäftstag erstellen, nachträgliche Änderungen vermeiden.</t>
  </si>
  <si>
    <t>• Excel ist nicht automatisch GoBD-/revisionssicher: Berichte zusätzlich als PDF sichern, Belege 10 Jahre aufbewahren.</t>
  </si>
  <si>
    <t>Hinweis: Unternehmen, Namen und Werte sind frei erfundene Beispieldaten.</t>
  </si>
  <si>
    <t>Tagesbericht Kasse – Muster GmbH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</si>
</sst>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d\.mm\.yyyy"/>
    <numFmt numFmtId="165" formatCode="#,##0.00&quot; €&quot;"/>
    <numFmt numFmtId="166" formatCode="#,##0.00&quot; €&quot;;\-#,##0.00&quot; €&quot;"/>
    <numFmt numFmtId="167" formatCode="0.0%"/>
  </numFmts>
  <fonts count="18" x14ac:knownFonts="1">
    <font>
      <sz val="11"/>
      <color theme="1"/>
      <name val="Calibri"/>
      <family val="2"/>
      <charset val="1"/>
    </font>
    <font>
      <b/>
      <sz val="15"/>
      <color rgb="FFFFFFFF"/>
      <name val="Arial"/>
      <charset val="1"/>
    </font>
    <font>
      <i/>
      <sz val="10"/>
      <color rgb="FFFFFFFF"/>
      <name val="Arial"/>
      <charset val="1"/>
    </font>
    <font>
      <b/>
      <sz val="10"/>
      <color rgb="FF000000"/>
      <name val="Arial"/>
      <charset val="1"/>
    </font>
    <font>
      <sz val="10"/>
      <color rgb="FF000000"/>
      <name val="Arial"/>
      <charset val="1"/>
    </font>
    <font>
      <b/>
      <sz val="11"/>
      <color rgb="FFFFFFFF"/>
      <name val="Arial"/>
      <charset val="1"/>
    </font>
    <font>
      <b/>
      <sz val="9"/>
      <color rgb="FF000000"/>
      <name val="Arial"/>
      <charset val="1"/>
    </font>
    <font>
      <sz val="9"/>
      <color rgb="FF000000"/>
      <name val="Arial"/>
      <charset val="1"/>
    </font>
    <font>
      <b/>
      <sz val="11"/>
      <color rgb="FF000000"/>
      <name val="Arial"/>
      <charset val="1"/>
    </font>
    <font>
      <b/>
      <sz val="11"/>
      <color rgb="FF3F3F3F"/>
      <name val="Arial"/>
      <charset val="1"/>
    </font>
    <font>
      <i/>
      <sz val="9"/>
      <color rgb="FF595959"/>
      <name val="Arial"/>
      <charset val="1"/>
    </font>
    <font>
      <sz val="8"/>
      <color rgb="FF808080"/>
      <name val="Arial"/>
      <charset val="1"/>
    </font>
    <font>
      <i/>
      <sz val="8"/>
      <color rgb="FF808080"/>
      <name val="Arial"/>
      <charset val="1"/>
    </font>
    <font>
      <b/>
      <sz val="9"/>
      <color rgb="FFFFFFFF"/>
      <name val="Arial"/>
      <charset val="1"/>
    </font>
    <font>
      <b/>
      <sz val="12"/>
      <color rgb="FF3F3F3F"/>
      <name val="Arial"/>
      <charset val="1"/>
    </font>
    <font>
      <b/>
      <sz val="11"/>
      <color rgb="FF6B6B6B"/>
      <name val="Arial"/>
      <charset val="1"/>
    </font>
    <font>
      <sz val="10"/>
      <color rgb="FF2F6B2F"/>
      <name val="Arial"/>
      <charset val="1"/>
    </font>
    <font>
      <sz val="10"/>
      <color rgb="FF9C2A2A"/>
      <name val="Arial"/>
      <charset val="1"/>
    </font>
  </fonts>
  <fills count="11">
    <fill>
      <patternFill patternType="none"/>
    </fill>
    <fill>
      <patternFill patternType="gray125"/>
    </fill>
    <fill>
      <patternFill patternType="solid">
        <fgColor rgb="FF3F3F3F"/>
        <bgColor rgb="FF333300"/>
      </patternFill>
    </fill>
    <fill>
      <patternFill patternType="solid">
        <fgColor rgb="FF6B6B6B"/>
        <bgColor rgb="FF595959"/>
      </patternFill>
    </fill>
    <fill>
      <patternFill patternType="solid">
        <fgColor rgb="FFF6EEDD"/>
        <bgColor rgb="FFF5F5F5"/>
      </patternFill>
    </fill>
    <fill>
      <patternFill patternType="solid">
        <fgColor rgb="FFF5F5F5"/>
        <bgColor rgb="FFF6EEDD"/>
      </patternFill>
    </fill>
    <fill>
      <patternFill patternType="solid">
        <fgColor rgb="FFFFFFFF"/>
        <bgColor rgb="FFF5F5F5"/>
      </patternFill>
    </fill>
    <fill>
      <patternFill patternType="solid">
        <fgColor rgb="FFE7E0D2"/>
        <bgColor rgb="FFE0E0E0"/>
      </patternFill>
    </fill>
    <fill>
      <patternFill patternType="solid">
        <fgColor rgb="FFE0E0E0"/>
        <bgColor rgb="FFE7E0D2"/>
      </patternFill>
    </fill>
    <fill>
      <patternFill patternType="solid">
        <fgColor rgb="FFD8EAD3"/>
        <bgColor rgb="FFE0E0E0"/>
      </patternFill>
    </fill>
    <fill>
      <patternFill patternType="solid">
        <fgColor rgb="FFF2D6D6"/>
        <bgColor rgb="FFE7E0D2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medium">
        <color rgb="FF3F3F3F"/>
      </left>
      <right style="medium">
        <color rgb="FF3F3F3F"/>
      </right>
      <top style="medium">
        <color rgb="FF3F3F3F"/>
      </top>
      <bottom style="medium">
        <color rgb="FF3F3F3F"/>
      </bottom>
      <diagonal/>
    </border>
  </borders>
  <cellStyleXfs count="1">
    <xf numFmtId="0" fontId="0" fillId="0" borderId="0"/>
  </cellStyleXfs>
  <cellXfs count="67">
    <xf numFmtId="0" fontId="0" fillId="0" borderId="0" xfId="0"/>
    <xf numFmtId="165" fontId="4" fillId="0" borderId="1" xfId="0" applyNumberFormat="1" applyFont="1" applyBorder="1" applyAlignment="1">
      <alignment horizontal="right" vertical="center"/>
    </xf>
    <xf numFmtId="165" fontId="4" fillId="4" borderId="1" xfId="0" applyNumberFormat="1" applyFont="1" applyFill="1" applyBorder="1" applyAlignment="1">
      <alignment horizontal="right" vertical="center"/>
    </xf>
    <xf numFmtId="0" fontId="3" fillId="5" borderId="1" xfId="0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3" fillId="7" borderId="2" xfId="0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164" fontId="4" fillId="4" borderId="1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2" fillId="3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0" fillId="6" borderId="0" xfId="0" applyFill="1"/>
    <xf numFmtId="165" fontId="7" fillId="0" borderId="1" xfId="0" applyNumberFormat="1" applyFont="1" applyBorder="1" applyAlignment="1">
      <alignment horizontal="right" vertical="center"/>
    </xf>
    <xf numFmtId="1" fontId="7" fillId="4" borderId="1" xfId="0" applyNumberFormat="1" applyFont="1" applyFill="1" applyBorder="1" applyAlignment="1">
      <alignment horizontal="center" vertical="center"/>
    </xf>
    <xf numFmtId="0" fontId="0" fillId="0" borderId="1" xfId="0" applyBorder="1"/>
    <xf numFmtId="165" fontId="6" fillId="5" borderId="1" xfId="0" applyNumberFormat="1" applyFont="1" applyFill="1" applyBorder="1" applyAlignment="1">
      <alignment horizontal="right" vertical="center"/>
    </xf>
    <xf numFmtId="165" fontId="8" fillId="7" borderId="2" xfId="0" applyNumberFormat="1" applyFont="1" applyFill="1" applyBorder="1" applyAlignment="1">
      <alignment horizontal="right" vertical="center"/>
    </xf>
    <xf numFmtId="0" fontId="4" fillId="0" borderId="1" xfId="0" applyFont="1" applyBorder="1" applyAlignment="1">
      <alignment horizontal="left" vertical="center" wrapText="1"/>
    </xf>
    <xf numFmtId="166" fontId="4" fillId="0" borderId="1" xfId="0" applyNumberFormat="1" applyFont="1" applyBorder="1" applyAlignment="1">
      <alignment horizontal="right" vertical="center"/>
    </xf>
    <xf numFmtId="166" fontId="4" fillId="4" borderId="1" xfId="0" applyNumberFormat="1" applyFont="1" applyFill="1" applyBorder="1" applyAlignment="1">
      <alignment horizontal="right" vertical="center"/>
    </xf>
    <xf numFmtId="166" fontId="9" fillId="7" borderId="1" xfId="0" applyNumberFormat="1" applyFont="1" applyFill="1" applyBorder="1" applyAlignment="1">
      <alignment horizontal="right" vertical="center"/>
    </xf>
    <xf numFmtId="0" fontId="7" fillId="4" borderId="1" xfId="0" applyFont="1" applyFill="1" applyBorder="1" applyAlignment="1">
      <alignment horizontal="center" vertical="center"/>
    </xf>
    <xf numFmtId="165" fontId="7" fillId="4" borderId="1" xfId="0" applyNumberFormat="1" applyFont="1" applyFill="1" applyBorder="1" applyAlignment="1">
      <alignment horizontal="right" vertical="center"/>
    </xf>
    <xf numFmtId="0" fontId="3" fillId="5" borderId="1" xfId="0" applyFont="1" applyFill="1" applyBorder="1" applyAlignment="1">
      <alignment horizontal="left" vertical="center" wrapText="1"/>
    </xf>
    <xf numFmtId="165" fontId="3" fillId="5" borderId="1" xfId="0" applyNumberFormat="1" applyFont="1" applyFill="1" applyBorder="1" applyAlignment="1">
      <alignment horizontal="right" vertical="center"/>
    </xf>
    <xf numFmtId="165" fontId="4" fillId="4" borderId="1" xfId="0" applyNumberFormat="1" applyFont="1" applyFill="1" applyBorder="1" applyAlignment="1">
      <alignment horizontal="right" vertical="center"/>
    </xf>
    <xf numFmtId="165" fontId="4" fillId="0" borderId="1" xfId="0" applyNumberFormat="1" applyFont="1" applyBorder="1" applyAlignment="1">
      <alignment horizontal="right" vertical="center"/>
    </xf>
    <xf numFmtId="165" fontId="9" fillId="7" borderId="1" xfId="0" applyNumberFormat="1" applyFont="1" applyFill="1" applyBorder="1" applyAlignment="1">
      <alignment horizontal="right" vertical="center"/>
    </xf>
    <xf numFmtId="0" fontId="0" fillId="5" borderId="1" xfId="0" applyFill="1" applyBorder="1"/>
    <xf numFmtId="167" fontId="4" fillId="4" borderId="1" xfId="0" applyNumberFormat="1" applyFont="1" applyFill="1" applyBorder="1" applyAlignment="1">
      <alignment horizontal="center" vertical="center"/>
    </xf>
    <xf numFmtId="166" fontId="3" fillId="0" borderId="1" xfId="0" applyNumberFormat="1" applyFont="1" applyBorder="1" applyAlignment="1">
      <alignment horizontal="righ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/>
    <xf numFmtId="0" fontId="11" fillId="0" borderId="0" xfId="0" applyFont="1"/>
    <xf numFmtId="0" fontId="13" fillId="2" borderId="1" xfId="0" applyFont="1" applyFill="1" applyBorder="1" applyAlignment="1">
      <alignment horizontal="center" vertical="center" wrapText="1"/>
    </xf>
    <xf numFmtId="164" fontId="7" fillId="6" borderId="1" xfId="0" applyNumberFormat="1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165" fontId="7" fillId="6" borderId="1" xfId="0" applyNumberFormat="1" applyFont="1" applyFill="1" applyBorder="1" applyAlignment="1">
      <alignment horizontal="right" vertical="center"/>
    </xf>
    <xf numFmtId="166" fontId="6" fillId="6" borderId="1" xfId="0" applyNumberFormat="1" applyFont="1" applyFill="1" applyBorder="1" applyAlignment="1">
      <alignment horizontal="right" vertical="center"/>
    </xf>
    <xf numFmtId="164" fontId="7" fillId="5" borderId="1" xfId="0" applyNumberFormat="1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165" fontId="7" fillId="5" borderId="1" xfId="0" applyNumberFormat="1" applyFont="1" applyFill="1" applyBorder="1" applyAlignment="1">
      <alignment horizontal="right" vertical="center"/>
    </xf>
    <xf numFmtId="166" fontId="6" fillId="5" borderId="1" xfId="0" applyNumberFormat="1" applyFont="1" applyFill="1" applyBorder="1" applyAlignment="1">
      <alignment horizontal="right" vertical="center"/>
    </xf>
    <xf numFmtId="165" fontId="3" fillId="8" borderId="1" xfId="0" applyNumberFormat="1" applyFont="1" applyFill="1" applyBorder="1" applyAlignment="1">
      <alignment horizontal="right" vertical="center"/>
    </xf>
    <xf numFmtId="0" fontId="9" fillId="0" borderId="0" xfId="0" applyFont="1"/>
    <xf numFmtId="0" fontId="1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top" wrapText="1"/>
    </xf>
    <xf numFmtId="0" fontId="15" fillId="0" borderId="0" xfId="0" applyFont="1" applyAlignment="1">
      <alignment horizontal="left" vertical="center" wrapText="1"/>
    </xf>
    <xf numFmtId="0" fontId="4" fillId="6" borderId="1" xfId="0" applyFont="1" applyFill="1" applyBorder="1" applyAlignment="1">
      <alignment horizontal="left" vertical="center" wrapText="1"/>
    </xf>
    <xf numFmtId="0" fontId="16" fillId="9" borderId="1" xfId="0" applyFont="1" applyFill="1" applyBorder="1" applyAlignment="1">
      <alignment horizontal="left" vertical="center" wrapText="1"/>
    </xf>
    <xf numFmtId="0" fontId="17" fillId="10" borderId="1" xfId="0" applyFont="1" applyFill="1" applyBorder="1" applyAlignment="1">
      <alignment horizontal="left" vertical="center" wrapText="1"/>
    </xf>
    <xf numFmtId="165" fontId="3" fillId="5" borderId="1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left" vertical="center" wrapText="1"/>
    </xf>
    <xf numFmtId="165" fontId="7" fillId="0" borderId="0" xfId="0" applyNumberFormat="1" applyFont="1" applyAlignment="1">
      <alignment horizontal="right" vertical="center"/>
    </xf>
    <xf numFmtId="0" fontId="3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top" wrapText="1"/>
    </xf>
    <xf numFmtId="0" fontId="1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8" borderId="1" xfId="0" applyFont="1" applyFill="1" applyBorder="1"/>
    <xf numFmtId="0" fontId="7" fillId="0" borderId="0" xfId="0" applyFont="1" applyAlignment="1">
      <alignment horizontal="left" vertical="center" wrapText="1"/>
    </xf>
  </cellXfs>
  <cellStyles count="1">
    <cellStyle name="Standard" xfId="0" builtinId="0"/>
  </cellStyles>
  <dxfs count="5">
    <dxf>
      <font>
        <b/>
        <sz val="9"/>
        <color rgb="FF9C2A2A"/>
        <name val="Arial"/>
        <charset val="1"/>
      </font>
      <fill>
        <patternFill>
          <bgColor rgb="FFF2D6D6"/>
        </patternFill>
      </fill>
    </dxf>
    <dxf>
      <font>
        <b/>
        <sz val="10"/>
        <color rgb="FF9C2A2A"/>
        <name val="Arial"/>
        <charset val="1"/>
      </font>
      <fill>
        <patternFill>
          <bgColor rgb="FFF2D6D6"/>
        </patternFill>
      </fill>
    </dxf>
    <dxf>
      <font>
        <b/>
        <sz val="10"/>
        <color rgb="FF2F6B2F"/>
        <name val="Arial"/>
        <charset val="1"/>
      </font>
      <fill>
        <patternFill>
          <bgColor rgb="FFD8EAD3"/>
        </patternFill>
      </fill>
    </dxf>
    <dxf>
      <font>
        <b/>
        <sz val="9"/>
        <color rgb="FF9C2A2A"/>
        <name val="Arial"/>
        <charset val="1"/>
      </font>
      <fill>
        <patternFill>
          <bgColor rgb="FFF2D6D6"/>
        </patternFill>
      </fill>
    </dxf>
    <dxf>
      <font>
        <b/>
        <sz val="9"/>
        <color rgb="FF2F6B2F"/>
        <name val="Arial"/>
        <charset val="1"/>
      </font>
      <fill>
        <patternFill>
          <bgColor rgb="FFD8EAD3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2F6B2F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6EEDD"/>
      <rgbColor rgb="FFF5F5F5"/>
      <rgbColor rgb="FF660066"/>
      <rgbColor rgb="FFFF8080"/>
      <rgbColor rgb="FF0066CC"/>
      <rgbColor rgb="FFE0E0E0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7E0D2"/>
      <rgbColor rgb="FFD8EAD3"/>
      <rgbColor rgb="FFFFFF99"/>
      <rgbColor rgb="FF99CCFF"/>
      <rgbColor rgb="FFFF99CC"/>
      <rgbColor rgb="FFCC99FF"/>
      <rgbColor rgb="FFF2D6D6"/>
      <rgbColor rgb="FF3366FF"/>
      <rgbColor rgb="FF33CCCC"/>
      <rgbColor rgb="FF99CC00"/>
      <rgbColor rgb="FFFFCC00"/>
      <rgbColor rgb="FFFF9900"/>
      <rgbColor rgb="FFFF6600"/>
      <rgbColor rgb="FF6B6B6B"/>
      <rgbColor rgb="FF969696"/>
      <rgbColor rgb="FF003366"/>
      <rgbColor rgb="FF339966"/>
      <rgbColor rgb="FF003300"/>
      <rgbColor rgb="FF333300"/>
      <rgbColor rgb="FF9C2A2A"/>
      <rgbColor rgb="FF993366"/>
      <rgbColor rgb="FF595959"/>
      <rgbColor rgb="FF3F3F3F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3F3F3F"/>
    <pageSetUpPr fitToPage="1"/>
  </sheetPr>
  <dimension ref="A1:G66"/>
  <sheetViews>
    <sheetView showGridLines="0" tabSelected="1" zoomScaleNormal="100" workbookViewId="0">
      <selection activeCell="Q15" sqref="Q15"/>
    </sheetView>
  </sheetViews>
  <sheetFormatPr baseColWidth="10" defaultColWidth="8.7109375" defaultRowHeight="15" x14ac:dyDescent="0.25"/>
  <cols>
    <col min="1" max="1" width="16.85546875" bestFit="1" customWidth="1"/>
    <col min="2" max="2" width="19" customWidth="1"/>
    <col min="3" max="3" width="7.85546875" bestFit="1" customWidth="1"/>
    <col min="4" max="4" width="2" customWidth="1"/>
    <col min="5" max="5" width="17.5703125" bestFit="1" customWidth="1"/>
    <col min="6" max="6" width="18.140625" customWidth="1"/>
    <col min="7" max="7" width="10.7109375" bestFit="1" customWidth="1"/>
  </cols>
  <sheetData>
    <row r="1" spans="1:7" ht="30" customHeight="1" x14ac:dyDescent="0.25">
      <c r="A1" s="14" t="s">
        <v>137</v>
      </c>
      <c r="B1" s="14"/>
      <c r="C1" s="14"/>
      <c r="D1" s="14"/>
      <c r="E1" s="14"/>
      <c r="F1" s="14"/>
      <c r="G1" s="14"/>
    </row>
    <row r="2" spans="1:7" ht="16.5" customHeight="1" x14ac:dyDescent="0.25">
      <c r="A2" s="13" t="s">
        <v>0</v>
      </c>
      <c r="B2" s="13"/>
      <c r="C2" s="13"/>
      <c r="D2" s="13"/>
      <c r="E2" s="13"/>
      <c r="F2" s="13"/>
      <c r="G2" s="13"/>
    </row>
    <row r="4" spans="1:7" ht="23.85" customHeight="1" x14ac:dyDescent="0.25">
      <c r="A4" s="15" t="s">
        <v>1</v>
      </c>
      <c r="B4" s="12" t="s">
        <v>2</v>
      </c>
      <c r="C4" s="12"/>
      <c r="E4" s="15" t="s">
        <v>3</v>
      </c>
      <c r="F4" s="12" t="s">
        <v>4</v>
      </c>
      <c r="G4" s="12"/>
    </row>
    <row r="5" spans="1:7" ht="15" customHeight="1" x14ac:dyDescent="0.25">
      <c r="A5" s="15" t="s">
        <v>5</v>
      </c>
      <c r="B5" s="12" t="s">
        <v>6</v>
      </c>
      <c r="C5" s="12"/>
      <c r="E5" s="15" t="s">
        <v>7</v>
      </c>
      <c r="F5" s="11">
        <v>46101</v>
      </c>
      <c r="G5" s="11"/>
    </row>
    <row r="6" spans="1:7" ht="15" customHeight="1" x14ac:dyDescent="0.25">
      <c r="A6" s="15" t="s">
        <v>8</v>
      </c>
      <c r="B6" s="12" t="s">
        <v>9</v>
      </c>
      <c r="C6" s="12"/>
      <c r="E6" s="15" t="s">
        <v>10</v>
      </c>
      <c r="F6" s="12" t="s">
        <v>11</v>
      </c>
      <c r="G6" s="12"/>
    </row>
    <row r="7" spans="1:7" ht="15" customHeight="1" x14ac:dyDescent="0.25">
      <c r="A7" s="15" t="s">
        <v>12</v>
      </c>
      <c r="B7" s="12" t="s">
        <v>13</v>
      </c>
      <c r="C7" s="12"/>
      <c r="E7" s="15" t="s">
        <v>14</v>
      </c>
      <c r="F7" s="12"/>
      <c r="G7" s="12"/>
    </row>
    <row r="9" spans="1:7" ht="21.75" customHeight="1" x14ac:dyDescent="0.25">
      <c r="A9" s="10" t="s">
        <v>15</v>
      </c>
      <c r="B9" s="10"/>
      <c r="C9" s="10"/>
      <c r="D9" s="10"/>
      <c r="E9" s="10"/>
      <c r="F9" s="10"/>
      <c r="G9" s="10"/>
    </row>
    <row r="10" spans="1:7" x14ac:dyDescent="0.25">
      <c r="A10" s="17" t="s">
        <v>16</v>
      </c>
      <c r="B10" s="17" t="s">
        <v>17</v>
      </c>
      <c r="C10" s="17" t="s">
        <v>18</v>
      </c>
      <c r="D10" s="18"/>
      <c r="E10" s="17" t="s">
        <v>19</v>
      </c>
      <c r="F10" s="17" t="s">
        <v>17</v>
      </c>
      <c r="G10" s="17" t="s">
        <v>18</v>
      </c>
    </row>
    <row r="11" spans="1:7" x14ac:dyDescent="0.25">
      <c r="A11" s="19">
        <v>500</v>
      </c>
      <c r="B11" s="20">
        <v>0</v>
      </c>
      <c r="C11" s="19">
        <f t="shared" ref="C11:C17" si="0">A11*B11</f>
        <v>0</v>
      </c>
      <c r="E11" s="19">
        <v>2</v>
      </c>
      <c r="F11" s="20">
        <v>18</v>
      </c>
      <c r="G11" s="19">
        <f t="shared" ref="G11:G18" si="1">E11*F11</f>
        <v>36</v>
      </c>
    </row>
    <row r="12" spans="1:7" x14ac:dyDescent="0.25">
      <c r="A12" s="19">
        <v>200</v>
      </c>
      <c r="B12" s="20">
        <v>0</v>
      </c>
      <c r="C12" s="19">
        <f t="shared" si="0"/>
        <v>0</v>
      </c>
      <c r="E12" s="19">
        <v>1</v>
      </c>
      <c r="F12" s="20">
        <v>25</v>
      </c>
      <c r="G12" s="19">
        <f t="shared" si="1"/>
        <v>25</v>
      </c>
    </row>
    <row r="13" spans="1:7" x14ac:dyDescent="0.25">
      <c r="A13" s="19">
        <v>100</v>
      </c>
      <c r="B13" s="20">
        <v>1</v>
      </c>
      <c r="C13" s="19">
        <f t="shared" si="0"/>
        <v>100</v>
      </c>
      <c r="E13" s="19">
        <v>0.5</v>
      </c>
      <c r="F13" s="20">
        <v>14</v>
      </c>
      <c r="G13" s="19">
        <f t="shared" si="1"/>
        <v>7</v>
      </c>
    </row>
    <row r="14" spans="1:7" x14ac:dyDescent="0.25">
      <c r="A14" s="19">
        <v>50</v>
      </c>
      <c r="B14" s="20">
        <v>4</v>
      </c>
      <c r="C14" s="19">
        <f t="shared" si="0"/>
        <v>200</v>
      </c>
      <c r="E14" s="19">
        <v>0.2</v>
      </c>
      <c r="F14" s="20">
        <v>20</v>
      </c>
      <c r="G14" s="19">
        <f t="shared" si="1"/>
        <v>4</v>
      </c>
    </row>
    <row r="15" spans="1:7" x14ac:dyDescent="0.25">
      <c r="A15" s="19">
        <v>20</v>
      </c>
      <c r="B15" s="20">
        <v>9</v>
      </c>
      <c r="C15" s="19">
        <f t="shared" si="0"/>
        <v>180</v>
      </c>
      <c r="E15" s="19">
        <v>0.1</v>
      </c>
      <c r="F15" s="20">
        <v>15</v>
      </c>
      <c r="G15" s="19">
        <f t="shared" si="1"/>
        <v>1.5</v>
      </c>
    </row>
    <row r="16" spans="1:7" x14ac:dyDescent="0.25">
      <c r="A16" s="19">
        <v>10</v>
      </c>
      <c r="B16" s="20">
        <v>11</v>
      </c>
      <c r="C16" s="19">
        <f t="shared" si="0"/>
        <v>110</v>
      </c>
      <c r="E16" s="19">
        <v>0.05</v>
      </c>
      <c r="F16" s="20">
        <v>12</v>
      </c>
      <c r="G16" s="19">
        <f t="shared" si="1"/>
        <v>0.60000000000000009</v>
      </c>
    </row>
    <row r="17" spans="1:7" x14ac:dyDescent="0.25">
      <c r="A17" s="19">
        <v>5</v>
      </c>
      <c r="B17" s="20">
        <v>7</v>
      </c>
      <c r="C17" s="19">
        <f t="shared" si="0"/>
        <v>35</v>
      </c>
      <c r="E17" s="19">
        <v>0.02</v>
      </c>
      <c r="F17" s="20">
        <v>10</v>
      </c>
      <c r="G17" s="19">
        <f t="shared" si="1"/>
        <v>0.2</v>
      </c>
    </row>
    <row r="18" spans="1:7" x14ac:dyDescent="0.25">
      <c r="A18" s="21"/>
      <c r="B18" s="21"/>
      <c r="C18" s="21"/>
      <c r="E18" s="19">
        <v>0.01</v>
      </c>
      <c r="F18" s="20">
        <v>15</v>
      </c>
      <c r="G18" s="19">
        <f t="shared" si="1"/>
        <v>0.15</v>
      </c>
    </row>
    <row r="19" spans="1:7" ht="15" customHeight="1" x14ac:dyDescent="0.25">
      <c r="A19" s="9" t="s">
        <v>20</v>
      </c>
      <c r="B19" s="9"/>
      <c r="C19" s="22">
        <f>SUM(C11:C17)</f>
        <v>625</v>
      </c>
      <c r="E19" s="9" t="s">
        <v>21</v>
      </c>
      <c r="F19" s="9"/>
      <c r="G19" s="22">
        <f>SUM(G11:G18)</f>
        <v>74.45</v>
      </c>
    </row>
    <row r="20" spans="1:7" ht="15" customHeight="1" x14ac:dyDescent="0.25">
      <c r="A20" s="8" t="s">
        <v>22</v>
      </c>
      <c r="B20" s="8"/>
      <c r="C20" s="8"/>
      <c r="D20" s="8"/>
      <c r="E20" s="8"/>
      <c r="F20" s="8"/>
      <c r="G20" s="23">
        <f>C19+G19</f>
        <v>699.45</v>
      </c>
    </row>
    <row r="22" spans="1:7" ht="21.75" customHeight="1" x14ac:dyDescent="0.25">
      <c r="A22" s="10" t="s">
        <v>23</v>
      </c>
      <c r="B22" s="10"/>
      <c r="C22" s="10"/>
      <c r="D22" s="10"/>
      <c r="E22" s="10"/>
      <c r="F22" s="10"/>
      <c r="G22" s="10"/>
    </row>
    <row r="23" spans="1:7" ht="15" customHeight="1" x14ac:dyDescent="0.25">
      <c r="A23" s="7" t="s">
        <v>24</v>
      </c>
      <c r="B23" s="7"/>
      <c r="C23" s="7"/>
      <c r="D23" s="7"/>
      <c r="E23" s="7"/>
      <c r="F23" s="7"/>
      <c r="G23" s="25">
        <f>G20</f>
        <v>699.45</v>
      </c>
    </row>
    <row r="24" spans="1:7" ht="15" customHeight="1" x14ac:dyDescent="0.25">
      <c r="A24" s="7" t="s">
        <v>25</v>
      </c>
      <c r="B24" s="7"/>
      <c r="C24" s="7"/>
      <c r="D24" s="7"/>
      <c r="E24" s="7"/>
      <c r="F24" s="7"/>
      <c r="G24" s="26">
        <v>200</v>
      </c>
    </row>
    <row r="25" spans="1:7" ht="15" customHeight="1" x14ac:dyDescent="0.25">
      <c r="A25" s="7" t="s">
        <v>26</v>
      </c>
      <c r="B25" s="7"/>
      <c r="C25" s="7"/>
      <c r="D25" s="7"/>
      <c r="E25" s="7"/>
      <c r="F25" s="7"/>
      <c r="G25" s="25">
        <f>G40</f>
        <v>47.8</v>
      </c>
    </row>
    <row r="26" spans="1:7" ht="15" customHeight="1" x14ac:dyDescent="0.25">
      <c r="A26" s="7" t="s">
        <v>27</v>
      </c>
      <c r="B26" s="7"/>
      <c r="C26" s="7"/>
      <c r="D26" s="7"/>
      <c r="E26" s="7"/>
      <c r="F26" s="7"/>
      <c r="G26" s="26">
        <v>300</v>
      </c>
    </row>
    <row r="27" spans="1:7" ht="15" customHeight="1" x14ac:dyDescent="0.25">
      <c r="A27" s="7" t="s">
        <v>28</v>
      </c>
      <c r="B27" s="7"/>
      <c r="C27" s="7"/>
      <c r="D27" s="7"/>
      <c r="E27" s="7"/>
      <c r="F27" s="7"/>
      <c r="G27" s="26">
        <v>50</v>
      </c>
    </row>
    <row r="28" spans="1:7" ht="15" customHeight="1" x14ac:dyDescent="0.25">
      <c r="A28" s="7" t="s">
        <v>29</v>
      </c>
      <c r="B28" s="7"/>
      <c r="C28" s="7"/>
      <c r="D28" s="7"/>
      <c r="E28" s="7"/>
      <c r="F28" s="7"/>
      <c r="G28" s="26">
        <v>0</v>
      </c>
    </row>
    <row r="29" spans="1:7" ht="15" customHeight="1" x14ac:dyDescent="0.25">
      <c r="A29" s="7" t="s">
        <v>30</v>
      </c>
      <c r="B29" s="7"/>
      <c r="C29" s="7"/>
      <c r="D29" s="7"/>
      <c r="E29" s="7"/>
      <c r="F29" s="7"/>
      <c r="G29" s="26">
        <v>0</v>
      </c>
    </row>
    <row r="30" spans="1:7" ht="15" customHeight="1" x14ac:dyDescent="0.25">
      <c r="A30" s="6" t="s">
        <v>31</v>
      </c>
      <c r="B30" s="6"/>
      <c r="C30" s="6"/>
      <c r="D30" s="6"/>
      <c r="E30" s="6"/>
      <c r="F30" s="6"/>
      <c r="G30" s="27">
        <f>G23-G24+G25+G26+G27-G28-G29</f>
        <v>897.25</v>
      </c>
    </row>
    <row r="32" spans="1:7" ht="21.75" customHeight="1" x14ac:dyDescent="0.25">
      <c r="A32" s="10" t="s">
        <v>32</v>
      </c>
      <c r="B32" s="10"/>
      <c r="C32" s="10"/>
      <c r="D32" s="10"/>
      <c r="E32" s="10"/>
      <c r="F32" s="10"/>
      <c r="G32" s="10"/>
    </row>
    <row r="33" spans="1:7" ht="15" customHeight="1" x14ac:dyDescent="0.25">
      <c r="A33" s="17" t="s">
        <v>33</v>
      </c>
      <c r="B33" s="5" t="s">
        <v>34</v>
      </c>
      <c r="C33" s="5"/>
      <c r="D33" s="5"/>
      <c r="E33" s="5"/>
      <c r="F33" s="5"/>
      <c r="G33" s="17" t="s">
        <v>18</v>
      </c>
    </row>
    <row r="34" spans="1:7" ht="15" customHeight="1" x14ac:dyDescent="0.25">
      <c r="A34" s="28" t="s">
        <v>35</v>
      </c>
      <c r="B34" s="4" t="s">
        <v>36</v>
      </c>
      <c r="C34" s="4"/>
      <c r="D34" s="4"/>
      <c r="E34" s="4"/>
      <c r="F34" s="4"/>
      <c r="G34" s="29">
        <v>12.9</v>
      </c>
    </row>
    <row r="35" spans="1:7" ht="15" customHeight="1" x14ac:dyDescent="0.25">
      <c r="A35" s="28" t="s">
        <v>37</v>
      </c>
      <c r="B35" s="4" t="s">
        <v>38</v>
      </c>
      <c r="C35" s="4"/>
      <c r="D35" s="4"/>
      <c r="E35" s="4"/>
      <c r="F35" s="4"/>
      <c r="G35" s="29">
        <v>9.4</v>
      </c>
    </row>
    <row r="36" spans="1:7" ht="15" customHeight="1" x14ac:dyDescent="0.25">
      <c r="A36" s="28" t="s">
        <v>39</v>
      </c>
      <c r="B36" s="4" t="s">
        <v>40</v>
      </c>
      <c r="C36" s="4"/>
      <c r="D36" s="4"/>
      <c r="E36" s="4"/>
      <c r="F36" s="4"/>
      <c r="G36" s="29">
        <v>8.5</v>
      </c>
    </row>
    <row r="37" spans="1:7" ht="15" customHeight="1" x14ac:dyDescent="0.25">
      <c r="A37" s="28" t="s">
        <v>41</v>
      </c>
      <c r="B37" s="4" t="s">
        <v>42</v>
      </c>
      <c r="C37" s="4"/>
      <c r="D37" s="4"/>
      <c r="E37" s="4"/>
      <c r="F37" s="4"/>
      <c r="G37" s="29">
        <v>17</v>
      </c>
    </row>
    <row r="38" spans="1:7" x14ac:dyDescent="0.25">
      <c r="A38" s="28"/>
      <c r="B38" s="4"/>
      <c r="C38" s="4"/>
      <c r="D38" s="4"/>
      <c r="E38" s="4"/>
      <c r="F38" s="4"/>
      <c r="G38" s="29"/>
    </row>
    <row r="39" spans="1:7" x14ac:dyDescent="0.25">
      <c r="A39" s="28"/>
      <c r="B39" s="4"/>
      <c r="C39" s="4"/>
      <c r="D39" s="4"/>
      <c r="E39" s="4"/>
      <c r="F39" s="4"/>
      <c r="G39" s="29"/>
    </row>
    <row r="40" spans="1:7" ht="15" customHeight="1" x14ac:dyDescent="0.25">
      <c r="A40" s="3" t="s">
        <v>43</v>
      </c>
      <c r="B40" s="3"/>
      <c r="C40" s="3"/>
      <c r="D40" s="3"/>
      <c r="E40" s="3"/>
      <c r="F40" s="3"/>
      <c r="G40" s="31">
        <f>SUM(G34:G39)</f>
        <v>47.8</v>
      </c>
    </row>
    <row r="42" spans="1:7" ht="21.75" customHeight="1" x14ac:dyDescent="0.25">
      <c r="A42" s="10" t="s">
        <v>44</v>
      </c>
      <c r="B42" s="10"/>
      <c r="C42" s="10"/>
      <c r="D42" s="10"/>
      <c r="E42" s="10"/>
      <c r="F42" s="10"/>
      <c r="G42" s="10"/>
    </row>
    <row r="43" spans="1:7" ht="15" customHeight="1" x14ac:dyDescent="0.25">
      <c r="A43" s="7" t="s">
        <v>45</v>
      </c>
      <c r="B43" s="7"/>
      <c r="C43" s="7"/>
      <c r="D43" s="7"/>
      <c r="E43" s="7"/>
      <c r="F43" s="7"/>
      <c r="G43" s="32">
        <v>640</v>
      </c>
    </row>
    <row r="44" spans="1:7" ht="15" customHeight="1" x14ac:dyDescent="0.25">
      <c r="A44" s="7" t="s">
        <v>46</v>
      </c>
      <c r="B44" s="7"/>
      <c r="C44" s="7"/>
      <c r="D44" s="7"/>
      <c r="E44" s="7"/>
      <c r="F44" s="7"/>
      <c r="G44" s="32">
        <v>180</v>
      </c>
    </row>
    <row r="45" spans="1:7" ht="15" customHeight="1" x14ac:dyDescent="0.25">
      <c r="A45" s="7" t="s">
        <v>47</v>
      </c>
      <c r="B45" s="7"/>
      <c r="C45" s="7"/>
      <c r="D45" s="7"/>
      <c r="E45" s="7"/>
      <c r="F45" s="7"/>
      <c r="G45" s="32">
        <v>40</v>
      </c>
    </row>
    <row r="46" spans="1:7" ht="15" customHeight="1" x14ac:dyDescent="0.25">
      <c r="A46" s="7" t="s">
        <v>48</v>
      </c>
      <c r="B46" s="7"/>
      <c r="C46" s="7"/>
      <c r="D46" s="7"/>
      <c r="E46" s="7"/>
      <c r="F46" s="7"/>
      <c r="G46" s="33">
        <f>SUM(G43:G45)</f>
        <v>860</v>
      </c>
    </row>
    <row r="47" spans="1:7" ht="15" customHeight="1" x14ac:dyDescent="0.25">
      <c r="A47" s="7" t="s">
        <v>49</v>
      </c>
      <c r="B47" s="7"/>
      <c r="C47" s="7"/>
      <c r="D47" s="7"/>
      <c r="E47" s="7"/>
      <c r="F47" s="7"/>
      <c r="G47" s="33">
        <f>G30</f>
        <v>897.25</v>
      </c>
    </row>
    <row r="48" spans="1:7" ht="15" customHeight="1" x14ac:dyDescent="0.25">
      <c r="A48" s="6" t="s">
        <v>50</v>
      </c>
      <c r="B48" s="6"/>
      <c r="C48" s="6"/>
      <c r="D48" s="6"/>
      <c r="E48" s="6"/>
      <c r="F48" s="6"/>
      <c r="G48" s="34">
        <f>G46+G47</f>
        <v>1757.25</v>
      </c>
    </row>
    <row r="50" spans="1:7" ht="21.75" customHeight="1" x14ac:dyDescent="0.25">
      <c r="A50" s="10" t="s">
        <v>51</v>
      </c>
      <c r="B50" s="10"/>
      <c r="C50" s="10"/>
      <c r="D50" s="10"/>
      <c r="E50" s="10"/>
      <c r="F50" s="10"/>
      <c r="G50" s="10"/>
    </row>
    <row r="51" spans="1:7" x14ac:dyDescent="0.25">
      <c r="A51" s="17" t="s">
        <v>52</v>
      </c>
      <c r="B51" s="17" t="s">
        <v>53</v>
      </c>
      <c r="C51" s="17" t="s">
        <v>54</v>
      </c>
      <c r="D51" s="35"/>
      <c r="E51" s="17" t="s">
        <v>55</v>
      </c>
      <c r="F51" s="35"/>
      <c r="G51" s="17" t="s">
        <v>56</v>
      </c>
    </row>
    <row r="52" spans="1:7" x14ac:dyDescent="0.25">
      <c r="A52" s="24" t="s">
        <v>57</v>
      </c>
      <c r="B52" s="36">
        <v>0.19</v>
      </c>
      <c r="C52" s="2">
        <v>1357.25</v>
      </c>
      <c r="D52" s="2"/>
      <c r="E52" s="1">
        <f>C52/(1+B52)</f>
        <v>1140.546218487395</v>
      </c>
      <c r="F52" s="1"/>
      <c r="G52" s="33">
        <f>C52-E52</f>
        <v>216.70378151260502</v>
      </c>
    </row>
    <row r="53" spans="1:7" x14ac:dyDescent="0.25">
      <c r="A53" s="24" t="s">
        <v>58</v>
      </c>
      <c r="B53" s="36">
        <v>7.0000000000000007E-2</v>
      </c>
      <c r="C53" s="2">
        <v>400</v>
      </c>
      <c r="D53" s="2"/>
      <c r="E53" s="1">
        <f>C53/(1+B53)</f>
        <v>373.83177570093454</v>
      </c>
      <c r="F53" s="1"/>
      <c r="G53" s="33">
        <f>C53-E53</f>
        <v>26.168224299065457</v>
      </c>
    </row>
    <row r="54" spans="1:7" x14ac:dyDescent="0.25">
      <c r="A54" s="30" t="s">
        <v>59</v>
      </c>
      <c r="B54" s="35"/>
      <c r="C54" s="58">
        <f>SUM(C52:C53)</f>
        <v>1757.25</v>
      </c>
      <c r="D54" s="58"/>
      <c r="E54" s="58">
        <f>SUM(E52:E53)</f>
        <v>1514.3779941883295</v>
      </c>
      <c r="F54" s="58"/>
      <c r="G54" s="31">
        <f>SUM(G52:G53)</f>
        <v>242.87200581167048</v>
      </c>
    </row>
    <row r="55" spans="1:7" ht="15" customHeight="1" x14ac:dyDescent="0.25">
      <c r="A55" s="59" t="s">
        <v>60</v>
      </c>
      <c r="B55" s="59"/>
      <c r="C55" s="60">
        <f>C54</f>
        <v>1757.25</v>
      </c>
      <c r="D55" s="60"/>
      <c r="E55" s="59" t="str">
        <f>IF(ROUND(C54-G48,2)=0,"✓ stimmt mit Gesamtumsatz","⚠ Abweichung prüfen")</f>
        <v>✓ stimmt mit Gesamtumsatz</v>
      </c>
      <c r="F55" s="59"/>
      <c r="G55" s="59"/>
    </row>
    <row r="57" spans="1:7" ht="21.75" customHeight="1" x14ac:dyDescent="0.25">
      <c r="A57" s="10" t="s">
        <v>61</v>
      </c>
      <c r="B57" s="10"/>
      <c r="C57" s="10"/>
      <c r="D57" s="10"/>
      <c r="E57" s="10"/>
      <c r="F57" s="10"/>
      <c r="G57" s="10"/>
    </row>
    <row r="58" spans="1:7" ht="15" customHeight="1" x14ac:dyDescent="0.25">
      <c r="A58" s="7" t="s">
        <v>62</v>
      </c>
      <c r="B58" s="7"/>
      <c r="C58" s="7"/>
      <c r="D58" s="7"/>
      <c r="E58" s="7"/>
      <c r="F58" s="7"/>
      <c r="G58" s="26">
        <v>897.25</v>
      </c>
    </row>
    <row r="59" spans="1:7" ht="15" customHeight="1" x14ac:dyDescent="0.25">
      <c r="A59" s="61" t="s">
        <v>63</v>
      </c>
      <c r="B59" s="61"/>
      <c r="C59" s="61"/>
      <c r="D59" s="61"/>
      <c r="E59" s="61"/>
      <c r="F59" s="61"/>
      <c r="G59" s="37">
        <f>G58-G30</f>
        <v>0</v>
      </c>
    </row>
    <row r="60" spans="1:7" ht="15" customHeight="1" x14ac:dyDescent="0.25">
      <c r="A60" s="38" t="s">
        <v>64</v>
      </c>
      <c r="B60" s="62" t="s">
        <v>65</v>
      </c>
      <c r="C60" s="62"/>
      <c r="D60" s="62"/>
      <c r="E60" s="62"/>
      <c r="F60" s="62"/>
      <c r="G60" s="62"/>
    </row>
    <row r="61" spans="1:7" x14ac:dyDescent="0.25">
      <c r="B61" s="62"/>
      <c r="C61" s="62"/>
      <c r="D61" s="62"/>
      <c r="E61" s="62"/>
      <c r="F61" s="62"/>
      <c r="G61" s="62"/>
    </row>
    <row r="63" spans="1:7" x14ac:dyDescent="0.25">
      <c r="B63" s="39" t="s">
        <v>66</v>
      </c>
      <c r="F63" s="39" t="s">
        <v>66</v>
      </c>
    </row>
    <row r="64" spans="1:7" x14ac:dyDescent="0.25">
      <c r="B64" s="40" t="s">
        <v>67</v>
      </c>
      <c r="F64" s="40" t="s">
        <v>68</v>
      </c>
    </row>
    <row r="66" spans="1:7" ht="19.350000000000001" customHeight="1" x14ac:dyDescent="0.25">
      <c r="A66" s="63" t="s">
        <v>69</v>
      </c>
      <c r="B66" s="63"/>
      <c r="C66" s="63"/>
      <c r="D66" s="63"/>
      <c r="E66" s="63"/>
      <c r="F66" s="63"/>
      <c r="G66" s="63"/>
    </row>
  </sheetData>
  <mergeCells count="54">
    <mergeCell ref="A57:G57"/>
    <mergeCell ref="A58:F58"/>
    <mergeCell ref="A59:F59"/>
    <mergeCell ref="B60:G61"/>
    <mergeCell ref="A66:G66"/>
    <mergeCell ref="C53:D53"/>
    <mergeCell ref="E53:F53"/>
    <mergeCell ref="C54:D54"/>
    <mergeCell ref="E54:F54"/>
    <mergeCell ref="A55:B55"/>
    <mergeCell ref="C55:D55"/>
    <mergeCell ref="E55:G55"/>
    <mergeCell ref="A46:F46"/>
    <mergeCell ref="A47:F47"/>
    <mergeCell ref="A48:F48"/>
    <mergeCell ref="A50:G50"/>
    <mergeCell ref="C52:D52"/>
    <mergeCell ref="E52:F52"/>
    <mergeCell ref="A40:F40"/>
    <mergeCell ref="A42:G42"/>
    <mergeCell ref="A43:F43"/>
    <mergeCell ref="A44:F44"/>
    <mergeCell ref="A45:F45"/>
    <mergeCell ref="B35:F35"/>
    <mergeCell ref="B36:F36"/>
    <mergeCell ref="B37:F37"/>
    <mergeCell ref="B38:F38"/>
    <mergeCell ref="B39:F39"/>
    <mergeCell ref="A29:F29"/>
    <mergeCell ref="A30:F30"/>
    <mergeCell ref="A32:G32"/>
    <mergeCell ref="B33:F33"/>
    <mergeCell ref="B34:F34"/>
    <mergeCell ref="A24:F24"/>
    <mergeCell ref="A25:F25"/>
    <mergeCell ref="A26:F26"/>
    <mergeCell ref="A27:F27"/>
    <mergeCell ref="A28:F28"/>
    <mergeCell ref="A19:B19"/>
    <mergeCell ref="E19:F19"/>
    <mergeCell ref="A20:F20"/>
    <mergeCell ref="A22:G22"/>
    <mergeCell ref="A23:F23"/>
    <mergeCell ref="B6:C6"/>
    <mergeCell ref="F6:G6"/>
    <mergeCell ref="B7:C7"/>
    <mergeCell ref="F7:G7"/>
    <mergeCell ref="A9:G9"/>
    <mergeCell ref="A1:G1"/>
    <mergeCell ref="A2:G2"/>
    <mergeCell ref="B4:C4"/>
    <mergeCell ref="F4:G4"/>
    <mergeCell ref="B5:C5"/>
    <mergeCell ref="F5:G5"/>
  </mergeCells>
  <conditionalFormatting sqref="E55">
    <cfRule type="expression" dxfId="4" priority="2">
      <formula>ISNUMBER(SEARCH("stimmt",E55))</formula>
    </cfRule>
    <cfRule type="expression" dxfId="3" priority="3">
      <formula>ISNUMBER(SEARCH("Abweichung",E55))</formula>
    </cfRule>
  </conditionalFormatting>
  <conditionalFormatting sqref="G59">
    <cfRule type="cellIs" dxfId="2" priority="4" operator="equal">
      <formula>0</formula>
    </cfRule>
    <cfRule type="cellIs" dxfId="1" priority="5" operator="notEqual">
      <formula>0</formula>
    </cfRule>
  </conditionalFormatting>
  <pageMargins left="0.75" right="0.75" top="1" bottom="1" header="0.511811023622047" footer="0.511811023622047"/>
  <pageSetup fitToHeight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6B6B6B"/>
    <pageSetUpPr fitToPage="1"/>
  </sheetPr>
  <dimension ref="A1:L27"/>
  <sheetViews>
    <sheetView showGridLines="0" zoomScaleNormal="100" workbookViewId="0">
      <pane ySplit="5" topLeftCell="A6" activePane="bottomLeft" state="frozen"/>
      <selection pane="bottomLeft"/>
    </sheetView>
  </sheetViews>
  <sheetFormatPr baseColWidth="10" defaultColWidth="8.7109375" defaultRowHeight="15" x14ac:dyDescent="0.25"/>
  <cols>
    <col min="1" max="2" width="12" customWidth="1"/>
    <col min="3" max="3" width="11" customWidth="1"/>
    <col min="4" max="4" width="15" customWidth="1"/>
    <col min="5" max="5" width="17" customWidth="1"/>
    <col min="6" max="6" width="13" customWidth="1"/>
    <col min="7" max="7" width="15" customWidth="1"/>
    <col min="8" max="9" width="14" customWidth="1"/>
    <col min="10" max="10" width="15" customWidth="1"/>
    <col min="11" max="11" width="14" customWidth="1"/>
    <col min="12" max="12" width="15" customWidth="1"/>
  </cols>
  <sheetData>
    <row r="1" spans="1:12" ht="30" customHeight="1" x14ac:dyDescent="0.25">
      <c r="A1" s="14" t="s">
        <v>70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</row>
    <row r="2" spans="1:12" ht="16.5" customHeight="1" x14ac:dyDescent="0.25">
      <c r="A2" s="13" t="s">
        <v>71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</row>
    <row r="3" spans="1:12" ht="23.85" customHeight="1" x14ac:dyDescent="0.25">
      <c r="A3" s="64" t="s">
        <v>72</v>
      </c>
      <c r="B3" s="64"/>
    </row>
    <row r="5" spans="1:12" ht="33.75" customHeight="1" x14ac:dyDescent="0.25">
      <c r="A5" s="41" t="s">
        <v>73</v>
      </c>
      <c r="B5" s="41" t="s">
        <v>74</v>
      </c>
      <c r="C5" s="41" t="s">
        <v>33</v>
      </c>
      <c r="D5" s="41" t="s">
        <v>75</v>
      </c>
      <c r="E5" s="41" t="s">
        <v>76</v>
      </c>
      <c r="F5" s="41" t="s">
        <v>77</v>
      </c>
      <c r="G5" s="41" t="s">
        <v>78</v>
      </c>
      <c r="H5" s="41" t="s">
        <v>79</v>
      </c>
      <c r="I5" s="41" t="s">
        <v>80</v>
      </c>
      <c r="J5" s="41" t="s">
        <v>81</v>
      </c>
      <c r="K5" s="41" t="s">
        <v>82</v>
      </c>
      <c r="L5" s="41" t="s">
        <v>83</v>
      </c>
    </row>
    <row r="6" spans="1:12" x14ac:dyDescent="0.25">
      <c r="A6" s="42">
        <v>46083</v>
      </c>
      <c r="B6" s="43" t="s">
        <v>84</v>
      </c>
      <c r="C6" s="28" t="s">
        <v>85</v>
      </c>
      <c r="D6" s="44">
        <v>200</v>
      </c>
      <c r="E6" s="29">
        <v>540</v>
      </c>
      <c r="F6" s="29">
        <v>35</v>
      </c>
      <c r="G6" s="29">
        <v>500</v>
      </c>
      <c r="H6" s="29">
        <v>0</v>
      </c>
      <c r="I6" s="29">
        <v>0</v>
      </c>
      <c r="J6" s="45">
        <f t="shared" ref="J6:J19" si="0">D6+E6-F6-G6-H6+I6</f>
        <v>205</v>
      </c>
      <c r="K6" s="29">
        <v>620</v>
      </c>
      <c r="L6" s="44">
        <f t="shared" ref="L6:L19" si="1">E6+K6</f>
        <v>1160</v>
      </c>
    </row>
    <row r="7" spans="1:12" x14ac:dyDescent="0.25">
      <c r="A7" s="46">
        <v>46084</v>
      </c>
      <c r="B7" s="47" t="s">
        <v>86</v>
      </c>
      <c r="C7" s="28" t="s">
        <v>87</v>
      </c>
      <c r="D7" s="48">
        <f t="shared" ref="D7:D19" si="2">J6</f>
        <v>205</v>
      </c>
      <c r="E7" s="29">
        <v>480</v>
      </c>
      <c r="F7" s="29">
        <v>20</v>
      </c>
      <c r="G7" s="29">
        <v>460</v>
      </c>
      <c r="H7" s="29">
        <v>0</v>
      </c>
      <c r="I7" s="29">
        <v>0</v>
      </c>
      <c r="J7" s="49">
        <f t="shared" si="0"/>
        <v>205</v>
      </c>
      <c r="K7" s="29">
        <v>540</v>
      </c>
      <c r="L7" s="48">
        <f t="shared" si="1"/>
        <v>1020</v>
      </c>
    </row>
    <row r="8" spans="1:12" x14ac:dyDescent="0.25">
      <c r="A8" s="42">
        <v>46085</v>
      </c>
      <c r="B8" s="43" t="s">
        <v>88</v>
      </c>
      <c r="C8" s="28" t="s">
        <v>89</v>
      </c>
      <c r="D8" s="44">
        <f t="shared" si="2"/>
        <v>205</v>
      </c>
      <c r="E8" s="29">
        <v>610</v>
      </c>
      <c r="F8" s="29">
        <v>48</v>
      </c>
      <c r="G8" s="29">
        <v>560</v>
      </c>
      <c r="H8" s="29">
        <v>0</v>
      </c>
      <c r="I8" s="29">
        <v>0</v>
      </c>
      <c r="J8" s="45">
        <f t="shared" si="0"/>
        <v>207</v>
      </c>
      <c r="K8" s="29">
        <v>700</v>
      </c>
      <c r="L8" s="44">
        <f t="shared" si="1"/>
        <v>1310</v>
      </c>
    </row>
    <row r="9" spans="1:12" x14ac:dyDescent="0.25">
      <c r="A9" s="46">
        <v>46086</v>
      </c>
      <c r="B9" s="47" t="s">
        <v>90</v>
      </c>
      <c r="C9" s="28" t="s">
        <v>91</v>
      </c>
      <c r="D9" s="48">
        <f t="shared" si="2"/>
        <v>207</v>
      </c>
      <c r="E9" s="29">
        <v>575</v>
      </c>
      <c r="F9" s="29">
        <v>12</v>
      </c>
      <c r="G9" s="29">
        <v>570</v>
      </c>
      <c r="H9" s="29">
        <v>0</v>
      </c>
      <c r="I9" s="29">
        <v>0</v>
      </c>
      <c r="J9" s="49">
        <f t="shared" si="0"/>
        <v>200</v>
      </c>
      <c r="K9" s="29">
        <v>660</v>
      </c>
      <c r="L9" s="48">
        <f t="shared" si="1"/>
        <v>1235</v>
      </c>
    </row>
    <row r="10" spans="1:12" x14ac:dyDescent="0.25">
      <c r="A10" s="42">
        <v>46087</v>
      </c>
      <c r="B10" s="43" t="s">
        <v>11</v>
      </c>
      <c r="C10" s="28" t="s">
        <v>92</v>
      </c>
      <c r="D10" s="44">
        <f t="shared" si="2"/>
        <v>200</v>
      </c>
      <c r="E10" s="29">
        <v>640</v>
      </c>
      <c r="F10" s="29">
        <v>28.5</v>
      </c>
      <c r="G10" s="29">
        <v>520</v>
      </c>
      <c r="H10" s="29">
        <v>0</v>
      </c>
      <c r="I10" s="29">
        <v>0</v>
      </c>
      <c r="J10" s="45">
        <f t="shared" si="0"/>
        <v>291.5</v>
      </c>
      <c r="K10" s="29">
        <v>705</v>
      </c>
      <c r="L10" s="44">
        <f t="shared" si="1"/>
        <v>1345</v>
      </c>
    </row>
    <row r="11" spans="1:12" x14ac:dyDescent="0.25">
      <c r="A11" s="46">
        <v>46088</v>
      </c>
      <c r="B11" s="47" t="s">
        <v>93</v>
      </c>
      <c r="C11" s="28" t="s">
        <v>94</v>
      </c>
      <c r="D11" s="48">
        <f t="shared" si="2"/>
        <v>291.5</v>
      </c>
      <c r="E11" s="29">
        <v>1320</v>
      </c>
      <c r="F11" s="29">
        <v>60</v>
      </c>
      <c r="G11" s="29">
        <v>1400</v>
      </c>
      <c r="H11" s="29">
        <v>0</v>
      </c>
      <c r="I11" s="29">
        <v>0</v>
      </c>
      <c r="J11" s="49">
        <f t="shared" si="0"/>
        <v>151.5</v>
      </c>
      <c r="K11" s="29">
        <v>1500</v>
      </c>
      <c r="L11" s="48">
        <f t="shared" si="1"/>
        <v>2820</v>
      </c>
    </row>
    <row r="12" spans="1:12" x14ac:dyDescent="0.25">
      <c r="A12" s="42">
        <v>46090</v>
      </c>
      <c r="B12" s="43" t="s">
        <v>84</v>
      </c>
      <c r="C12" s="28" t="s">
        <v>95</v>
      </c>
      <c r="D12" s="44">
        <f t="shared" si="2"/>
        <v>151.5</v>
      </c>
      <c r="E12" s="29">
        <v>505</v>
      </c>
      <c r="F12" s="29">
        <v>18</v>
      </c>
      <c r="G12" s="29">
        <v>500</v>
      </c>
      <c r="H12" s="29">
        <v>0</v>
      </c>
      <c r="I12" s="29">
        <v>0</v>
      </c>
      <c r="J12" s="45">
        <f t="shared" si="0"/>
        <v>138.5</v>
      </c>
      <c r="K12" s="29">
        <v>580</v>
      </c>
      <c r="L12" s="44">
        <f t="shared" si="1"/>
        <v>1085</v>
      </c>
    </row>
    <row r="13" spans="1:12" x14ac:dyDescent="0.25">
      <c r="A13" s="46">
        <v>46091</v>
      </c>
      <c r="B13" s="47" t="s">
        <v>86</v>
      </c>
      <c r="C13" s="28" t="s">
        <v>96</v>
      </c>
      <c r="D13" s="48">
        <f t="shared" si="2"/>
        <v>138.5</v>
      </c>
      <c r="E13" s="29">
        <v>470</v>
      </c>
      <c r="F13" s="29">
        <v>25</v>
      </c>
      <c r="G13" s="29">
        <v>440</v>
      </c>
      <c r="H13" s="29">
        <v>0</v>
      </c>
      <c r="I13" s="29">
        <v>0</v>
      </c>
      <c r="J13" s="49">
        <f t="shared" si="0"/>
        <v>143.5</v>
      </c>
      <c r="K13" s="29">
        <v>520</v>
      </c>
      <c r="L13" s="48">
        <f t="shared" si="1"/>
        <v>990</v>
      </c>
    </row>
    <row r="14" spans="1:12" x14ac:dyDescent="0.25">
      <c r="A14" s="42">
        <v>46092</v>
      </c>
      <c r="B14" s="43" t="s">
        <v>88</v>
      </c>
      <c r="C14" s="28" t="s">
        <v>97</v>
      </c>
      <c r="D14" s="44">
        <f t="shared" si="2"/>
        <v>143.5</v>
      </c>
      <c r="E14" s="29">
        <v>560</v>
      </c>
      <c r="F14" s="29">
        <v>33</v>
      </c>
      <c r="G14" s="29">
        <v>530</v>
      </c>
      <c r="H14" s="29">
        <v>0</v>
      </c>
      <c r="I14" s="29">
        <v>0</v>
      </c>
      <c r="J14" s="45">
        <f t="shared" si="0"/>
        <v>140.5</v>
      </c>
      <c r="K14" s="29">
        <v>640</v>
      </c>
      <c r="L14" s="44">
        <f t="shared" si="1"/>
        <v>1200</v>
      </c>
    </row>
    <row r="15" spans="1:12" x14ac:dyDescent="0.25">
      <c r="A15" s="46">
        <v>46093</v>
      </c>
      <c r="B15" s="47" t="s">
        <v>90</v>
      </c>
      <c r="C15" s="28" t="s">
        <v>98</v>
      </c>
      <c r="D15" s="48">
        <f t="shared" si="2"/>
        <v>140.5</v>
      </c>
      <c r="E15" s="29">
        <v>540</v>
      </c>
      <c r="F15" s="29">
        <v>15</v>
      </c>
      <c r="G15" s="29">
        <v>520</v>
      </c>
      <c r="H15" s="29">
        <v>0</v>
      </c>
      <c r="I15" s="29">
        <v>0</v>
      </c>
      <c r="J15" s="49">
        <f t="shared" si="0"/>
        <v>145.5</v>
      </c>
      <c r="K15" s="29">
        <v>600</v>
      </c>
      <c r="L15" s="48">
        <f t="shared" si="1"/>
        <v>1140</v>
      </c>
    </row>
    <row r="16" spans="1:12" x14ac:dyDescent="0.25">
      <c r="A16" s="42">
        <v>46094</v>
      </c>
      <c r="B16" s="43" t="s">
        <v>11</v>
      </c>
      <c r="C16" s="28" t="s">
        <v>99</v>
      </c>
      <c r="D16" s="44">
        <f t="shared" si="2"/>
        <v>145.5</v>
      </c>
      <c r="E16" s="29">
        <v>905</v>
      </c>
      <c r="F16" s="29">
        <v>40</v>
      </c>
      <c r="G16" s="29">
        <v>820</v>
      </c>
      <c r="H16" s="29">
        <v>40</v>
      </c>
      <c r="I16" s="29">
        <v>0</v>
      </c>
      <c r="J16" s="45">
        <f t="shared" si="0"/>
        <v>150.5</v>
      </c>
      <c r="K16" s="29">
        <v>980</v>
      </c>
      <c r="L16" s="44">
        <f t="shared" si="1"/>
        <v>1885</v>
      </c>
    </row>
    <row r="17" spans="1:12" x14ac:dyDescent="0.25">
      <c r="A17" s="46">
        <v>46095</v>
      </c>
      <c r="B17" s="47" t="s">
        <v>93</v>
      </c>
      <c r="C17" s="28" t="s">
        <v>100</v>
      </c>
      <c r="D17" s="48">
        <f t="shared" si="2"/>
        <v>150.5</v>
      </c>
      <c r="E17" s="29">
        <v>1280</v>
      </c>
      <c r="F17" s="29">
        <v>55</v>
      </c>
      <c r="G17" s="29">
        <v>1380</v>
      </c>
      <c r="H17" s="29">
        <v>0</v>
      </c>
      <c r="I17" s="29">
        <v>100</v>
      </c>
      <c r="J17" s="49">
        <f t="shared" si="0"/>
        <v>95.5</v>
      </c>
      <c r="K17" s="29">
        <v>1450</v>
      </c>
      <c r="L17" s="48">
        <f t="shared" si="1"/>
        <v>2730</v>
      </c>
    </row>
    <row r="18" spans="1:12" x14ac:dyDescent="0.25">
      <c r="A18" s="42">
        <v>46097</v>
      </c>
      <c r="B18" s="43" t="s">
        <v>84</v>
      </c>
      <c r="C18" s="28" t="s">
        <v>101</v>
      </c>
      <c r="D18" s="44">
        <f t="shared" si="2"/>
        <v>95.5</v>
      </c>
      <c r="E18" s="29">
        <v>520</v>
      </c>
      <c r="F18" s="29">
        <v>22</v>
      </c>
      <c r="G18" s="29">
        <v>400</v>
      </c>
      <c r="H18" s="29">
        <v>0</v>
      </c>
      <c r="I18" s="29">
        <v>50</v>
      </c>
      <c r="J18" s="45">
        <f t="shared" si="0"/>
        <v>243.5</v>
      </c>
      <c r="K18" s="29">
        <v>560</v>
      </c>
      <c r="L18" s="44">
        <f t="shared" si="1"/>
        <v>1080</v>
      </c>
    </row>
    <row r="19" spans="1:12" x14ac:dyDescent="0.25">
      <c r="A19" s="46">
        <v>46098</v>
      </c>
      <c r="B19" s="47" t="s">
        <v>86</v>
      </c>
      <c r="C19" s="28" t="s">
        <v>102</v>
      </c>
      <c r="D19" s="48">
        <f t="shared" si="2"/>
        <v>243.5</v>
      </c>
      <c r="E19" s="29">
        <v>495</v>
      </c>
      <c r="F19" s="29">
        <v>19</v>
      </c>
      <c r="G19" s="29">
        <v>580</v>
      </c>
      <c r="H19" s="29">
        <v>0</v>
      </c>
      <c r="I19" s="29">
        <v>0</v>
      </c>
      <c r="J19" s="49">
        <f t="shared" si="0"/>
        <v>139.5</v>
      </c>
      <c r="K19" s="29">
        <v>540</v>
      </c>
      <c r="L19" s="48">
        <f t="shared" si="1"/>
        <v>1035</v>
      </c>
    </row>
    <row r="20" spans="1:12" x14ac:dyDescent="0.25">
      <c r="A20" s="65" t="s">
        <v>103</v>
      </c>
      <c r="B20" s="65"/>
      <c r="C20" s="65"/>
      <c r="D20" s="50">
        <f>D6</f>
        <v>200</v>
      </c>
      <c r="E20" s="50">
        <f>SUM(E6:E19)</f>
        <v>9440</v>
      </c>
      <c r="F20" s="50">
        <f>SUM(F6:F19)</f>
        <v>430.5</v>
      </c>
      <c r="G20" s="50">
        <f>SUM(G6:G19)</f>
        <v>9180</v>
      </c>
      <c r="H20" s="50">
        <f>SUM(H6:H19)</f>
        <v>40</v>
      </c>
      <c r="I20" s="50">
        <f>SUM(I6:I19)</f>
        <v>150</v>
      </c>
      <c r="J20" s="50">
        <f>J19</f>
        <v>139.5</v>
      </c>
      <c r="K20" s="50">
        <f>SUM(K6:K19)</f>
        <v>10595</v>
      </c>
      <c r="L20" s="50">
        <f>SUM(L6:L19)</f>
        <v>20035</v>
      </c>
    </row>
    <row r="22" spans="1:12" x14ac:dyDescent="0.25">
      <c r="A22" s="51" t="s">
        <v>104</v>
      </c>
    </row>
    <row r="23" spans="1:12" ht="15" customHeight="1" x14ac:dyDescent="0.25">
      <c r="A23" s="66" t="s">
        <v>105</v>
      </c>
      <c r="B23" s="66"/>
      <c r="C23" s="66"/>
      <c r="D23" s="66"/>
      <c r="E23" s="66"/>
      <c r="F23" s="66"/>
      <c r="G23" s="66"/>
      <c r="H23" s="66"/>
      <c r="I23" s="66"/>
      <c r="J23" s="66"/>
      <c r="K23" s="66"/>
      <c r="L23" s="66"/>
    </row>
    <row r="24" spans="1:12" ht="15" customHeight="1" x14ac:dyDescent="0.25">
      <c r="A24" s="66" t="s">
        <v>106</v>
      </c>
      <c r="B24" s="66"/>
      <c r="C24" s="66"/>
      <c r="D24" s="66"/>
      <c r="E24" s="66"/>
      <c r="F24" s="66"/>
      <c r="G24" s="66"/>
      <c r="H24" s="66"/>
      <c r="I24" s="66"/>
      <c r="J24" s="66"/>
      <c r="K24" s="66"/>
      <c r="L24" s="66"/>
    </row>
    <row r="25" spans="1:12" ht="15" customHeight="1" x14ac:dyDescent="0.25">
      <c r="A25" s="66" t="s">
        <v>107</v>
      </c>
      <c r="B25" s="66"/>
      <c r="C25" s="66"/>
      <c r="D25" s="66"/>
      <c r="E25" s="66"/>
      <c r="F25" s="66"/>
      <c r="G25" s="66"/>
      <c r="H25" s="66"/>
      <c r="I25" s="66"/>
      <c r="J25" s="66"/>
      <c r="K25" s="66"/>
      <c r="L25" s="66"/>
    </row>
    <row r="26" spans="1:12" ht="15" customHeight="1" x14ac:dyDescent="0.25">
      <c r="A26" s="66" t="s">
        <v>108</v>
      </c>
      <c r="B26" s="66"/>
      <c r="C26" s="66"/>
      <c r="D26" s="66"/>
      <c r="E26" s="66"/>
      <c r="F26" s="66"/>
      <c r="G26" s="66"/>
      <c r="H26" s="66"/>
      <c r="I26" s="66"/>
      <c r="J26" s="66"/>
      <c r="K26" s="66"/>
      <c r="L26" s="66"/>
    </row>
    <row r="27" spans="1:12" ht="15" customHeight="1" x14ac:dyDescent="0.25">
      <c r="A27" s="66" t="s">
        <v>109</v>
      </c>
      <c r="B27" s="66"/>
      <c r="C27" s="66"/>
      <c r="D27" s="66"/>
      <c r="E27" s="66"/>
      <c r="F27" s="66"/>
      <c r="G27" s="66"/>
      <c r="H27" s="66"/>
      <c r="I27" s="66"/>
      <c r="J27" s="66"/>
      <c r="K27" s="66"/>
      <c r="L27" s="66"/>
    </row>
  </sheetData>
  <mergeCells count="9">
    <mergeCell ref="A24:L24"/>
    <mergeCell ref="A25:L25"/>
    <mergeCell ref="A26:L26"/>
    <mergeCell ref="A27:L27"/>
    <mergeCell ref="A1:L1"/>
    <mergeCell ref="A2:L2"/>
    <mergeCell ref="A3:B3"/>
    <mergeCell ref="A20:C20"/>
    <mergeCell ref="A23:L23"/>
  </mergeCells>
  <conditionalFormatting sqref="J6:J19">
    <cfRule type="cellIs" dxfId="0" priority="2" operator="lessThan">
      <formula>0</formula>
    </cfRule>
  </conditionalFormatting>
  <pageMargins left="0.75" right="0.75" top="1" bottom="1" header="0.511811023622047" footer="0.511811023622047"/>
  <pageSetup fitToHeight="0" orientation="landscape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808080"/>
  </sheetPr>
  <dimension ref="A1:B28"/>
  <sheetViews>
    <sheetView showGridLines="0" zoomScaleNormal="100" workbookViewId="0"/>
  </sheetViews>
  <sheetFormatPr baseColWidth="10" defaultColWidth="8.7109375" defaultRowHeight="15" x14ac:dyDescent="0.25"/>
  <cols>
    <col min="1" max="1" width="4" customWidth="1"/>
    <col min="2" max="2" width="112" customWidth="1"/>
  </cols>
  <sheetData>
    <row r="1" spans="1:2" ht="30" customHeight="1" x14ac:dyDescent="0.25">
      <c r="A1" s="14" t="s">
        <v>110</v>
      </c>
      <c r="B1" s="14"/>
    </row>
    <row r="3" spans="1:2" ht="21.75" customHeight="1" x14ac:dyDescent="0.25">
      <c r="B3" s="52" t="s">
        <v>111</v>
      </c>
    </row>
    <row r="4" spans="1:2" ht="42" customHeight="1" x14ac:dyDescent="0.25">
      <c r="B4" s="53" t="s">
        <v>112</v>
      </c>
    </row>
    <row r="5" spans="1:2" x14ac:dyDescent="0.25">
      <c r="B5" s="54" t="s">
        <v>113</v>
      </c>
    </row>
    <row r="6" spans="1:2" ht="42" customHeight="1" x14ac:dyDescent="0.25">
      <c r="B6" s="53" t="s">
        <v>114</v>
      </c>
    </row>
    <row r="7" spans="1:2" x14ac:dyDescent="0.25">
      <c r="B7" s="54" t="s">
        <v>115</v>
      </c>
    </row>
    <row r="8" spans="1:2" ht="42" customHeight="1" x14ac:dyDescent="0.25">
      <c r="B8" s="53" t="s">
        <v>116</v>
      </c>
    </row>
    <row r="9" spans="1:2" x14ac:dyDescent="0.25">
      <c r="B9" s="54" t="s">
        <v>117</v>
      </c>
    </row>
    <row r="10" spans="1:2" ht="42" customHeight="1" x14ac:dyDescent="0.25">
      <c r="B10" s="53" t="s">
        <v>118</v>
      </c>
    </row>
    <row r="11" spans="1:2" x14ac:dyDescent="0.25">
      <c r="B11" s="54" t="s">
        <v>119</v>
      </c>
    </row>
    <row r="12" spans="1:2" ht="42" customHeight="1" x14ac:dyDescent="0.25">
      <c r="B12" s="53" t="s">
        <v>120</v>
      </c>
    </row>
    <row r="13" spans="1:2" ht="21.75" customHeight="1" x14ac:dyDescent="0.25">
      <c r="B13" s="52" t="s">
        <v>121</v>
      </c>
    </row>
    <row r="14" spans="1:2" ht="30" customHeight="1" x14ac:dyDescent="0.25">
      <c r="B14" s="30" t="s">
        <v>122</v>
      </c>
    </row>
    <row r="15" spans="1:2" ht="30" customHeight="1" x14ac:dyDescent="0.25">
      <c r="B15" s="30" t="s">
        <v>123</v>
      </c>
    </row>
    <row r="16" spans="1:2" ht="30" customHeight="1" x14ac:dyDescent="0.25">
      <c r="B16" s="30" t="s">
        <v>124</v>
      </c>
    </row>
    <row r="17" spans="2:2" ht="21.75" customHeight="1" x14ac:dyDescent="0.25">
      <c r="B17" s="52" t="s">
        <v>125</v>
      </c>
    </row>
    <row r="18" spans="2:2" ht="42" customHeight="1" x14ac:dyDescent="0.25">
      <c r="B18" s="53" t="s">
        <v>126</v>
      </c>
    </row>
    <row r="19" spans="2:2" ht="21.75" customHeight="1" x14ac:dyDescent="0.25">
      <c r="B19" s="52" t="s">
        <v>127</v>
      </c>
    </row>
    <row r="20" spans="2:2" x14ac:dyDescent="0.25">
      <c r="B20" s="16" t="s">
        <v>128</v>
      </c>
    </row>
    <row r="21" spans="2:2" x14ac:dyDescent="0.25">
      <c r="B21" s="55" t="s">
        <v>129</v>
      </c>
    </row>
    <row r="22" spans="2:2" x14ac:dyDescent="0.25">
      <c r="B22" s="56" t="s">
        <v>130</v>
      </c>
    </row>
    <row r="23" spans="2:2" x14ac:dyDescent="0.25">
      <c r="B23" s="57" t="s">
        <v>131</v>
      </c>
    </row>
    <row r="24" spans="2:2" ht="21.75" customHeight="1" x14ac:dyDescent="0.25">
      <c r="B24" s="52" t="s">
        <v>132</v>
      </c>
    </row>
    <row r="25" spans="2:2" ht="42" customHeight="1" x14ac:dyDescent="0.25">
      <c r="B25" s="53" t="s">
        <v>133</v>
      </c>
    </row>
    <row r="26" spans="2:2" ht="42" customHeight="1" x14ac:dyDescent="0.25">
      <c r="B26" s="53" t="s">
        <v>134</v>
      </c>
    </row>
    <row r="27" spans="2:2" ht="42" customHeight="1" x14ac:dyDescent="0.25">
      <c r="B27" s="53" t="s">
        <v>135</v>
      </c>
    </row>
    <row r="28" spans="2:2" ht="42" customHeight="1" x14ac:dyDescent="0.25">
      <c r="B28" s="53" t="s">
        <v>136</v>
      </c>
    </row>
  </sheetData>
  <mergeCells count="1">
    <mergeCell ref="A1:B1"/>
  </mergeCells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Tagesbericht</vt:lpstr>
      <vt:lpstr>Monatsübersicht</vt:lpstr>
      <vt:lpstr>Anleitung</vt:lpstr>
      <vt:lpstr>Tagesbericht!Druckbereich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Sergio Jiménez Canales</cp:lastModifiedBy>
  <cp:revision>0</cp:revision>
  <dcterms:created xsi:type="dcterms:W3CDTF">2026-06-13T06:32:56Z</dcterms:created>
  <dcterms:modified xsi:type="dcterms:W3CDTF">2026-06-13T07:19:29Z</dcterms:modified>
  <dc:language>en-US</dc:language>
</cp:coreProperties>
</file>