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mpetenzmatrix" sheetId="1" state="visible" r:id="rId3"/>
    <sheet name="Auswertung" sheetId="2" state="visible" r:id="rId4"/>
  </sheets>
  <definedNames>
    <definedName function="false" hidden="false" localSheetId="0" name="_xlnm.Print_Titles" vbProcedure="false">Kompetenzmatrix!$12:$14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<sst xmlns="http://schemas.openxmlformats.org/spreadsheetml/2006/main" count="121" uniqueCount="85">
  <si>
    <t xml:space="preserve">Kompetenzmatrix</t>
  </si>
  <si>
    <t xml:space="preserve">Kompetenz- und Qualifikationsübersicht des Teams  ·  Stand 2026</t>
  </si>
  <si>
    <t xml:space="preserve">Organisation: Musterabteilung  ·  Version 1.0  ·  Erstellt am: 15.01.2026  ·  Nächste Aktualisierung: 15.07.2026</t>
  </si>
  <si>
    <t xml:space="preserve">Bewertungsskala (Ist-Kompetenz)</t>
  </si>
  <si>
    <t xml:space="preserve">Blaue Werte = Eingabe   ·   Schwarze Werte = automatisch berechnet</t>
  </si>
  <si>
    <t xml:space="preserve">Keine Kenntnisse</t>
  </si>
  <si>
    <t xml:space="preserve">Soll-Niveau = angestrebtes Zielniveau je Kompetenz für das Jahr 2026.</t>
  </si>
  <si>
    <t xml:space="preserve">Grundkenntnisse</t>
  </si>
  <si>
    <t xml:space="preserve">Lücke = Anzahl Kompetenzen unterhalb des Soll-Niveaus.</t>
  </si>
  <si>
    <t xml:space="preserve">Fortgeschritten</t>
  </si>
  <si>
    <t xml:space="preserve">Engpass = weniger als die Hälfte des Teams erreicht das Soll-Niveau.</t>
  </si>
  <si>
    <t xml:space="preserve">Selbstständig / fundiert</t>
  </si>
  <si>
    <t xml:space="preserve">Experte – kann anleiten</t>
  </si>
  <si>
    <t xml:space="preserve">Mitarbeitende</t>
  </si>
  <si>
    <t xml:space="preserve">Fachkompetenz</t>
  </si>
  <si>
    <t xml:space="preserve">Methodenkompetenz</t>
  </si>
  <si>
    <t xml:space="preserve">Sozialkompetenz</t>
  </si>
  <si>
    <t xml:space="preserve">Digitale Kompetenz</t>
  </si>
  <si>
    <t xml:space="preserve">Auswertung</t>
  </si>
  <si>
    <t xml:space="preserve">Nr.</t>
  </si>
  <si>
    <t xml:space="preserve">Mitarbeiter/in</t>
  </si>
  <si>
    <t xml:space="preserve">Team</t>
  </si>
  <si>
    <t xml:space="preserve">Rolle</t>
  </si>
  <si>
    <t xml:space="preserve">Fachwissen Kernaufgaben</t>
  </si>
  <si>
    <t xml:space="preserve">Qualitätssicherung</t>
  </si>
  <si>
    <t xml:space="preserve">Datenanalyse</t>
  </si>
  <si>
    <t xml:space="preserve">Berichtswesen</t>
  </si>
  <si>
    <t xml:space="preserve">Projektmanagement</t>
  </si>
  <si>
    <t xml:space="preserve">Prozessoptimierung</t>
  </si>
  <si>
    <t xml:space="preserve">Problemlösung</t>
  </si>
  <si>
    <t xml:space="preserve">Zeitmanagement</t>
  </si>
  <si>
    <t xml:space="preserve">Kommunikation</t>
  </si>
  <si>
    <t xml:space="preserve">Teamarbeit</t>
  </si>
  <si>
    <t xml:space="preserve">Konfliktfähigkeit</t>
  </si>
  <si>
    <t xml:space="preserve">Kundenorientierung</t>
  </si>
  <si>
    <t xml:space="preserve">Office-Anwendungen</t>
  </si>
  <si>
    <t xml:space="preserve">Kollaborationstools</t>
  </si>
  <si>
    <t xml:space="preserve">Datenschutz &amp; IT-Sicherheit</t>
  </si>
  <si>
    <t xml:space="preserve">Automatisierung</t>
  </si>
  <si>
    <t xml:space="preserve">Ø Ist-Niveau</t>
  </si>
  <si>
    <t xml:space="preserve">Zielerreichung</t>
  </si>
  <si>
    <t xml:space="preserve">Offene Lücken</t>
  </si>
  <si>
    <t xml:space="preserve">Soll-Niveau (Ziel 2026)</t>
  </si>
  <si>
    <t xml:space="preserve">Anna Becker</t>
  </si>
  <si>
    <t xml:space="preserve">Team Nord</t>
  </si>
  <si>
    <t xml:space="preserve">Teamleitung</t>
  </si>
  <si>
    <t xml:space="preserve">Markus Vogel</t>
  </si>
  <si>
    <t xml:space="preserve">Sachbearbeitung</t>
  </si>
  <si>
    <t xml:space="preserve">Laura Hoffmann</t>
  </si>
  <si>
    <t xml:space="preserve">Fachkraft</t>
  </si>
  <si>
    <t xml:space="preserve">Thomas Schäfer</t>
  </si>
  <si>
    <t xml:space="preserve">Team Süd</t>
  </si>
  <si>
    <t xml:space="preserve">Julia Wagner</t>
  </si>
  <si>
    <t xml:space="preserve">Daniel Krüger</t>
  </si>
  <si>
    <t xml:space="preserve">Projektkoordination</t>
  </si>
  <si>
    <t xml:space="preserve">Sandra Lehmann</t>
  </si>
  <si>
    <t xml:space="preserve">Team Mitte</t>
  </si>
  <si>
    <t xml:space="preserve">Felix Braun</t>
  </si>
  <si>
    <t xml:space="preserve">Nina Schulz</t>
  </si>
  <si>
    <t xml:space="preserve">Auszubildende</t>
  </si>
  <si>
    <t xml:space="preserve">Patrick Wolf</t>
  </si>
  <si>
    <t xml:space="preserve">Team West</t>
  </si>
  <si>
    <t xml:space="preserve">Christina Maier</t>
  </si>
  <si>
    <t xml:space="preserve">Qualitätsbeauftragte</t>
  </si>
  <si>
    <t xml:space="preserve">Jan Fischer</t>
  </si>
  <si>
    <t xml:space="preserve">Werkstudent</t>
  </si>
  <si>
    <t xml:space="preserve">Ø Team-Niveau</t>
  </si>
  <si>
    <t xml:space="preserve">Zielerreichung im Team</t>
  </si>
  <si>
    <t xml:space="preserve">Engpass-Kompetenz?</t>
  </si>
  <si>
    <t xml:space="preserve">Auswertung &amp; Qualifizierungsbedarf</t>
  </si>
  <si>
    <t xml:space="preserve">Kennzahlen, Kompetenzfelder und Handlungsbedarf  ·  Stand 2026</t>
  </si>
  <si>
    <t xml:space="preserve">Bewertete Kompetenzen</t>
  </si>
  <si>
    <t xml:space="preserve">Ø Kompetenzniveau</t>
  </si>
  <si>
    <t xml:space="preserve">Gesamt-Zielerreichung</t>
  </si>
  <si>
    <t xml:space="preserve">Kritische Engpässe</t>
  </si>
  <si>
    <t xml:space="preserve">Kompetenzfelder im Überblick</t>
  </si>
  <si>
    <t xml:space="preserve">Kompetenzfeld</t>
  </si>
  <si>
    <t xml:space="preserve">Ø Ist</t>
  </si>
  <si>
    <t xml:space="preserve">Ø Soll</t>
  </si>
  <si>
    <t xml:space="preserve">Lücke</t>
  </si>
  <si>
    <t xml:space="preserve">Status</t>
  </si>
  <si>
    <t xml:space="preserve">Qualifizierungsbedarf nach Kompetenz</t>
  </si>
  <si>
    <t xml:space="preserve">Kompetenz</t>
  </si>
  <si>
    <t xml:space="preserve">Soll</t>
  </si>
  <si>
    <t xml:space="preserve">Priorität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</si>
</sst>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0%"/>
    <numFmt numFmtId="167" formatCode="0"/>
    <numFmt numFmtId="168" formatCode="0.0;\-0.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i val="true"/>
      <sz val="9"/>
      <color rgb="FF6B6B6B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2B2B2B"/>
      <name val="Calibri"/>
      <family val="0"/>
      <charset val="1"/>
    </font>
    <font>
      <sz val="10"/>
      <color rgb="FF2B2B2B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412234"/>
      <name val="Calibri"/>
      <family val="0"/>
      <charset val="1"/>
    </font>
    <font>
      <b val="true"/>
      <sz val="10"/>
      <color rgb="FF1F4E79"/>
      <name val="Calibri"/>
      <family val="0"/>
      <charset val="1"/>
    </font>
    <font>
      <sz val="10"/>
      <color rgb="FF1F4E79"/>
      <name val="Calibri"/>
      <family val="0"/>
      <charset val="1"/>
    </font>
    <font>
      <sz val="9"/>
      <color rgb="FF2B2B2B"/>
      <name val="Calibri"/>
      <family val="0"/>
      <charset val="1"/>
    </font>
    <font>
      <b val="true"/>
      <sz val="9"/>
      <color rgb="FF412234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b val="true"/>
      <sz val="20"/>
      <color rgb="FF412234"/>
      <name val="Calibri"/>
      <family val="0"/>
      <charset val="1"/>
    </font>
    <font>
      <b val="true"/>
      <sz val="12"/>
      <color rgb="FF412234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412234"/>
        <bgColor rgb="FF2B2B2B"/>
      </patternFill>
    </fill>
    <fill>
      <patternFill patternType="solid">
        <fgColor rgb="FF6E4555"/>
        <bgColor rgb="FF6B6B6B"/>
      </patternFill>
    </fill>
    <fill>
      <patternFill patternType="solid">
        <fgColor rgb="FFF5F1EC"/>
        <bgColor rgb="FFF7F3EE"/>
      </patternFill>
    </fill>
    <fill>
      <patternFill patternType="solid">
        <fgColor rgb="FFF2A7A0"/>
        <bgColor rgb="FFF6C9A0"/>
      </patternFill>
    </fill>
    <fill>
      <patternFill patternType="solid">
        <fgColor rgb="FFF6C9A0"/>
        <bgColor rgb="FFFBE08A"/>
      </patternFill>
    </fill>
    <fill>
      <patternFill patternType="solid">
        <fgColor rgb="FFFBE08A"/>
        <bgColor rgb="FFF6C9A0"/>
      </patternFill>
    </fill>
    <fill>
      <patternFill patternType="solid">
        <fgColor rgb="FFCBD9A6"/>
        <bgColor rgb="FFD9D9D9"/>
      </patternFill>
    </fill>
    <fill>
      <patternFill patternType="solid">
        <fgColor rgb="FFA7C796"/>
        <bgColor rgb="FFC9BFB4"/>
      </patternFill>
    </fill>
    <fill>
      <patternFill patternType="solid">
        <fgColor rgb="FFC29A3B"/>
        <bgColor rgb="FFFF9900"/>
      </patternFill>
    </fill>
    <fill>
      <patternFill patternType="solid">
        <fgColor rgb="FFF1E7CC"/>
        <bgColor rgb="FFE8E1D6"/>
      </patternFill>
    </fill>
    <fill>
      <patternFill patternType="solid">
        <fgColor rgb="FFFFFFFF"/>
        <bgColor rgb="FFF9F9F9"/>
      </patternFill>
    </fill>
    <fill>
      <patternFill patternType="solid">
        <fgColor rgb="FFF7F3EE"/>
        <bgColor rgb="FFF5F1EC"/>
      </patternFill>
    </fill>
    <fill>
      <patternFill patternType="solid">
        <fgColor rgb="FFE8E1D6"/>
        <bgColor rgb="FFF1E7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9BFB4"/>
      </left>
      <right style="thin">
        <color rgb="FFC9BFB4"/>
      </right>
      <top style="thin">
        <color rgb="FFC9BFB4"/>
      </top>
      <bottom style="thin">
        <color rgb="FFC9BFB4"/>
      </bottom>
      <diagonal/>
    </border>
    <border diagonalUp="false" diagonalDown="false">
      <left style="thin">
        <color rgb="FFC9BFB4"/>
      </left>
      <right/>
      <top style="thin">
        <color rgb="FFC9BFB4"/>
      </top>
      <bottom style="thin">
        <color rgb="FFC9BFB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1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BFB4"/>
      <rgbColor rgb="FF878787"/>
      <rgbColor rgb="FFE8E1D6"/>
      <rgbColor rgb="FF6E4555"/>
      <rgbColor rgb="FFF7F3EE"/>
      <rgbColor rgb="FFF9F9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1EC"/>
      <rgbColor rgb="FFF1E7CC"/>
      <rgbColor rgb="FFFBE08A"/>
      <rgbColor rgb="FFA7C796"/>
      <rgbColor rgb="FFF2A7A0"/>
      <rgbColor rgb="FFCBD9A6"/>
      <rgbColor rgb="FFF6C9A0"/>
      <rgbColor rgb="FF4F81BD"/>
      <rgbColor rgb="FF33CCCC"/>
      <rgbColor rgb="FF99CC00"/>
      <rgbColor rgb="FFFFCC00"/>
      <rgbColor rgb="FFFF9900"/>
      <rgbColor rgb="FFFF6600"/>
      <rgbColor rgb="FF6B6B6B"/>
      <rgbColor rgb="FFC29A3B"/>
      <rgbColor rgb="FF003366"/>
      <rgbColor rgb="FF339966"/>
      <rgbColor rgb="FF003300"/>
      <rgbColor rgb="FF412234"/>
      <rgbColor rgb="FF993300"/>
      <rgbColor rgb="FFC0504D"/>
      <rgbColor rgb="FF1F4E79"/>
      <rgbColor rgb="FF2B2B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Ø Ist-Niveau vs. Soll-Niveau je Kompetenzfeld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Auswertung!B8</c:f>
              <c:strCache>
                <c:ptCount val="1"/>
                <c:pt idx="0">
                  <c:v>Ø Ist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Auswertung!$A$9:$A$12</c:f>
              <c:strCache>
                <c:ptCount val="4"/>
                <c:pt idx="0">
                  <c:v>Fachkompetenz</c:v>
                </c:pt>
                <c:pt idx="1">
                  <c:v>Methodenkompetenz</c:v>
                </c:pt>
                <c:pt idx="2">
                  <c:v>Sozialkompetenz</c:v>
                </c:pt>
                <c:pt idx="3">
                  <c:v>Digitale Kompetenz</c:v>
                </c:pt>
              </c:strCache>
            </c:strRef>
          </c:cat>
          <c:val>
            <c:numRef>
              <c:f>Auswertung!$B$9:$B$12</c:f>
              <c:numCache>
                <c:formatCode>0.0</c:formatCode>
                <c:ptCount val="4"/>
                <c:pt idx="0">
                  <c:v>2.4375</c:v>
                </c:pt>
                <c:pt idx="1">
                  <c:v>2.3125</c:v>
                </c:pt>
                <c:pt idx="2">
                  <c:v>2.60416666666667</c:v>
                </c:pt>
                <c:pt idx="3">
                  <c:v>2.375</c:v>
                </c:pt>
              </c:numCache>
            </c:numRef>
          </c:val>
        </c:ser>
        <c:ser>
          <c:idx val="1"/>
          <c:order val="1"/>
          <c:tx>
            <c:strRef>
              <c:f>Auswertung!C8</c:f>
              <c:strCache>
                <c:ptCount val="1"/>
                <c:pt idx="0">
                  <c:v>Ø Soll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Auswertung!$A$9:$A$12</c:f>
              <c:strCache>
                <c:ptCount val="4"/>
                <c:pt idx="0">
                  <c:v>Fachkompetenz</c:v>
                </c:pt>
                <c:pt idx="1">
                  <c:v>Methodenkompetenz</c:v>
                </c:pt>
                <c:pt idx="2">
                  <c:v>Sozialkompetenz</c:v>
                </c:pt>
                <c:pt idx="3">
                  <c:v>Digitale Kompetenz</c:v>
                </c:pt>
              </c:strCache>
            </c:strRef>
          </c:cat>
          <c:val>
            <c:numRef>
              <c:f>Auswertung!$C$9:$C$12</c:f>
              <c:numCache>
                <c:formatCode>0.0</c:formatCode>
                <c:ptCount val="4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  <c:pt idx="3">
                  <c:v>2.75</c:v>
                </c:pt>
              </c:numCache>
            </c:numRef>
          </c:val>
        </c:ser>
        <c:gapWidth val="80"/>
        <c:overlap val="0"/>
        <c:axId val="662989"/>
        <c:axId val="56465437"/>
      </c:barChart>
      <c:catAx>
        <c:axId val="66298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465437"/>
        <c:crosses val="autoZero"/>
        <c:auto val="1"/>
        <c:lblAlgn val="ctr"/>
        <c:lblOffset val="100"/>
        <c:noMultiLvlLbl val="0"/>
      </c:catAx>
      <c:valAx>
        <c:axId val="56465437"/>
        <c:scaling>
          <c:orientation val="minMax"/>
          <c:max val="4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Niveau (0–4)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298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Ø Ist-Niveau je Kompetenz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Auswertung!B15</c:f>
              <c:strCache>
                <c:ptCount val="1"/>
                <c:pt idx="0">
                  <c:v>Ø Ist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Auswertung!$A$16:$A$31</c:f>
              <c:strCache>
                <c:ptCount val="16"/>
                <c:pt idx="0">
                  <c:v>Fachwissen Kernaufgaben</c:v>
                </c:pt>
                <c:pt idx="1">
                  <c:v>Qualitätssicherung</c:v>
                </c:pt>
                <c:pt idx="2">
                  <c:v>Datenanalyse</c:v>
                </c:pt>
                <c:pt idx="3">
                  <c:v>Berichtswesen</c:v>
                </c:pt>
                <c:pt idx="4">
                  <c:v>Projektmanagement</c:v>
                </c:pt>
                <c:pt idx="5">
                  <c:v>Prozessoptimierung</c:v>
                </c:pt>
                <c:pt idx="6">
                  <c:v>Problemlösung</c:v>
                </c:pt>
                <c:pt idx="7">
                  <c:v>Zeitmanagement</c:v>
                </c:pt>
                <c:pt idx="8">
                  <c:v>Kommunikation</c:v>
                </c:pt>
                <c:pt idx="9">
                  <c:v>Teamarbeit</c:v>
                </c:pt>
                <c:pt idx="10">
                  <c:v>Konfliktfähigkeit</c:v>
                </c:pt>
                <c:pt idx="11">
                  <c:v>Kundenorientierung</c:v>
                </c:pt>
                <c:pt idx="12">
                  <c:v>Office-Anwendungen</c:v>
                </c:pt>
                <c:pt idx="13">
                  <c:v>Kollaborationstools</c:v>
                </c:pt>
                <c:pt idx="14">
                  <c:v>Datenschutz &amp; IT-Sicherheit</c:v>
                </c:pt>
                <c:pt idx="15">
                  <c:v>Automatisierung</c:v>
                </c:pt>
              </c:strCache>
            </c:strRef>
          </c:cat>
          <c:val>
            <c:numRef>
              <c:f>Auswertung!$B$16:$B$31</c:f>
              <c:numCache>
                <c:formatCode>0.0</c:formatCode>
                <c:ptCount val="16"/>
                <c:pt idx="0">
                  <c:v>2.66666666666667</c:v>
                </c:pt>
                <c:pt idx="1">
                  <c:v>2.58333333333333</c:v>
                </c:pt>
                <c:pt idx="2">
                  <c:v>2.16666666666667</c:v>
                </c:pt>
                <c:pt idx="3">
                  <c:v>2.33333333333333</c:v>
                </c:pt>
                <c:pt idx="4">
                  <c:v>2.16666666666667</c:v>
                </c:pt>
                <c:pt idx="5">
                  <c:v>2.16666666666667</c:v>
                </c:pt>
                <c:pt idx="6">
                  <c:v>2.58333333333333</c:v>
                </c:pt>
                <c:pt idx="7">
                  <c:v>2.33333333333333</c:v>
                </c:pt>
                <c:pt idx="8">
                  <c:v>2.75</c:v>
                </c:pt>
                <c:pt idx="9">
                  <c:v>2.75</c:v>
                </c:pt>
                <c:pt idx="10">
                  <c:v>2.16666666666667</c:v>
                </c:pt>
                <c:pt idx="11">
                  <c:v>2.75</c:v>
                </c:pt>
                <c:pt idx="12">
                  <c:v>2.66666666666667</c:v>
                </c:pt>
                <c:pt idx="13">
                  <c:v>2.5</c:v>
                </c:pt>
                <c:pt idx="14">
                  <c:v>2.5</c:v>
                </c:pt>
                <c:pt idx="15">
                  <c:v>1.83333333333333</c:v>
                </c:pt>
              </c:numCache>
            </c:numRef>
          </c:val>
        </c:ser>
        <c:gapWidth val="150"/>
        <c:overlap val="0"/>
        <c:axId val="20820176"/>
        <c:axId val="11859567"/>
      </c:barChart>
      <c:catAx>
        <c:axId val="20820176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Niveau (0–4)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859567"/>
        <c:crosses val="autoZero"/>
        <c:auto val="1"/>
        <c:lblAlgn val="ctr"/>
        <c:lblOffset val="100"/>
        <c:noMultiLvlLbl val="0"/>
      </c:catAx>
      <c:valAx>
        <c:axId val="1185956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82017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7</xdr:row>
      <xdr:rowOff>0</xdr:rowOff>
    </xdr:from>
    <xdr:to>
      <xdr:col>14</xdr:col>
      <xdr:colOff>507600</xdr:colOff>
      <xdr:row>19</xdr:row>
      <xdr:rowOff>194400</xdr:rowOff>
    </xdr:to>
    <xdr:graphicFrame>
      <xdr:nvGraphicFramePr>
        <xdr:cNvPr id="0" name="Chart 1"/>
        <xdr:cNvGraphicFramePr/>
      </xdr:nvGraphicFramePr>
      <xdr:xfrm>
        <a:off x="6815520" y="1952640"/>
        <a:ext cx="5399640" cy="26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15</xdr:row>
      <xdr:rowOff>0</xdr:rowOff>
    </xdr:from>
    <xdr:to>
      <xdr:col>14</xdr:col>
      <xdr:colOff>507600</xdr:colOff>
      <xdr:row>34</xdr:row>
      <xdr:rowOff>35280</xdr:rowOff>
    </xdr:to>
    <xdr:graphicFrame>
      <xdr:nvGraphicFramePr>
        <xdr:cNvPr id="1" name="Chart 2"/>
        <xdr:cNvGraphicFramePr/>
      </xdr:nvGraphicFramePr>
      <xdr:xfrm>
        <a:off x="6815520" y="3619440"/>
        <a:ext cx="5399640" cy="395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9"/>
  <sheetViews>
    <sheetView showFormulas="false" showGridLines="false" showRowColHeaders="true" showZeros="true" rightToLeft="false" tabSelected="true" showOutlineSymbols="true" defaultGridColor="true" view="normal" topLeftCell="A15" colorId="64" zoomScale="100" zoomScaleNormal="100" zoomScalePageLayoutView="100" workbookViewId="0">
      <pane xSplit="4" ySplit="0" topLeftCell="E15" activePane="topRight" state="frozen"/>
      <selection pane="topLeft" activeCell="A15" activeCellId="0" sqref="A15"/>
      <selection pane="top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.5"/>
    <col collapsed="false" customWidth="true" hidden="false" outlineLevel="0" max="2" min="2" style="0" width="20"/>
    <col collapsed="false" customWidth="true" hidden="false" outlineLevel="0" max="3" min="3" style="0" width="12"/>
    <col collapsed="false" customWidth="true" hidden="false" outlineLevel="0" max="4" min="4" style="0" width="19"/>
    <col collapsed="false" customWidth="true" hidden="false" outlineLevel="0" max="20" min="5" style="0" width="5.4"/>
    <col collapsed="false" customWidth="true" hidden="false" outlineLevel="0" max="21" min="21" style="0" width="7.5"/>
    <col collapsed="false" customWidth="true" hidden="false" outlineLevel="0" max="22" min="22" style="0" width="8.5"/>
    <col collapsed="false" customWidth="true" hidden="false" outlineLevel="0" max="23" min="23" style="0" width="7.5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customFormat="false" ht="6" hidden="false" customHeight="true" outlineLevel="0" collapsed="false"/>
    <row r="5" customFormat="false" ht="15" hidden="false" customHeight="false" outlineLevel="0" collapsed="false">
      <c r="A5" s="4" t="s">
        <v>3</v>
      </c>
      <c r="B5" s="4"/>
      <c r="C5" s="4"/>
      <c r="D5" s="4"/>
      <c r="F5" s="5" t="s">
        <v>4</v>
      </c>
    </row>
    <row r="6" customFormat="false" ht="15.75" hidden="false" customHeight="true" outlineLevel="0" collapsed="false">
      <c r="A6" s="6" t="n">
        <v>0</v>
      </c>
      <c r="B6" s="7" t="s">
        <v>5</v>
      </c>
      <c r="C6" s="7"/>
      <c r="D6" s="7"/>
      <c r="F6" s="5" t="s">
        <v>6</v>
      </c>
    </row>
    <row r="7" customFormat="false" ht="15.75" hidden="false" customHeight="true" outlineLevel="0" collapsed="false">
      <c r="A7" s="8" t="n">
        <v>1</v>
      </c>
      <c r="B7" s="7" t="s">
        <v>7</v>
      </c>
      <c r="C7" s="7"/>
      <c r="D7" s="7"/>
      <c r="F7" s="5" t="s">
        <v>8</v>
      </c>
    </row>
    <row r="8" customFormat="false" ht="15.75" hidden="false" customHeight="true" outlineLevel="0" collapsed="false">
      <c r="A8" s="9" t="n">
        <v>2</v>
      </c>
      <c r="B8" s="7" t="s">
        <v>9</v>
      </c>
      <c r="C8" s="7"/>
      <c r="D8" s="7"/>
      <c r="F8" s="5" t="s">
        <v>10</v>
      </c>
    </row>
    <row r="9" customFormat="false" ht="15.75" hidden="false" customHeight="true" outlineLevel="0" collapsed="false">
      <c r="A9" s="10" t="n">
        <v>3</v>
      </c>
      <c r="B9" s="7" t="s">
        <v>11</v>
      </c>
      <c r="C9" s="7"/>
      <c r="D9" s="7"/>
    </row>
    <row r="10" customFormat="false" ht="15.75" hidden="false" customHeight="true" outlineLevel="0" collapsed="false">
      <c r="A10" s="11" t="n">
        <v>4</v>
      </c>
      <c r="B10" s="7" t="s">
        <v>12</v>
      </c>
      <c r="C10" s="7"/>
      <c r="D10" s="7"/>
    </row>
    <row r="11" customFormat="false" ht="7.5" hidden="false" customHeight="true" outlineLevel="0" collapsed="false"/>
    <row r="12" customFormat="false" ht="19.5" hidden="false" customHeight="true" outlineLevel="0" collapsed="false">
      <c r="A12" s="12" t="s">
        <v>13</v>
      </c>
      <c r="B12" s="12"/>
      <c r="C12" s="12"/>
      <c r="D12" s="12"/>
      <c r="E12" s="13" t="s">
        <v>14</v>
      </c>
      <c r="F12" s="13"/>
      <c r="G12" s="13"/>
      <c r="H12" s="13"/>
      <c r="I12" s="14" t="s">
        <v>15</v>
      </c>
      <c r="J12" s="14"/>
      <c r="K12" s="14"/>
      <c r="L12" s="14"/>
      <c r="M12" s="13" t="s">
        <v>16</v>
      </c>
      <c r="N12" s="13"/>
      <c r="O12" s="13"/>
      <c r="P12" s="13"/>
      <c r="Q12" s="14" t="s">
        <v>17</v>
      </c>
      <c r="R12" s="14"/>
      <c r="S12" s="14"/>
      <c r="T12" s="14"/>
      <c r="U12" s="15" t="s">
        <v>18</v>
      </c>
      <c r="V12" s="15"/>
      <c r="W12" s="15"/>
    </row>
    <row r="13" customFormat="false" ht="120" hidden="false" customHeight="true" outlineLevel="0" collapsed="false">
      <c r="A13" s="16" t="s">
        <v>19</v>
      </c>
      <c r="B13" s="17" t="s">
        <v>20</v>
      </c>
      <c r="C13" s="17" t="s">
        <v>21</v>
      </c>
      <c r="D13" s="17" t="s">
        <v>22</v>
      </c>
      <c r="E13" s="18" t="s">
        <v>23</v>
      </c>
      <c r="F13" s="18" t="s">
        <v>24</v>
      </c>
      <c r="G13" s="18" t="s">
        <v>25</v>
      </c>
      <c r="H13" s="18" t="s">
        <v>26</v>
      </c>
      <c r="I13" s="18" t="s">
        <v>27</v>
      </c>
      <c r="J13" s="18" t="s">
        <v>28</v>
      </c>
      <c r="K13" s="18" t="s">
        <v>29</v>
      </c>
      <c r="L13" s="18" t="s">
        <v>30</v>
      </c>
      <c r="M13" s="18" t="s">
        <v>31</v>
      </c>
      <c r="N13" s="18" t="s">
        <v>32</v>
      </c>
      <c r="O13" s="18" t="s">
        <v>33</v>
      </c>
      <c r="P13" s="18" t="s">
        <v>34</v>
      </c>
      <c r="Q13" s="18" t="s">
        <v>35</v>
      </c>
      <c r="R13" s="18" t="s">
        <v>36</v>
      </c>
      <c r="S13" s="18" t="s">
        <v>37</v>
      </c>
      <c r="T13" s="18" t="s">
        <v>38</v>
      </c>
      <c r="U13" s="19" t="s">
        <v>39</v>
      </c>
      <c r="V13" s="19" t="s">
        <v>40</v>
      </c>
      <c r="W13" s="19" t="s">
        <v>41</v>
      </c>
    </row>
    <row r="14" customFormat="false" ht="18" hidden="false" customHeight="true" outlineLevel="0" collapsed="false">
      <c r="A14" s="20" t="s">
        <v>42</v>
      </c>
      <c r="B14" s="20"/>
      <c r="C14" s="20"/>
      <c r="D14" s="20"/>
      <c r="E14" s="21" t="n">
        <v>3</v>
      </c>
      <c r="F14" s="21" t="n">
        <v>3</v>
      </c>
      <c r="G14" s="21" t="n">
        <v>2</v>
      </c>
      <c r="H14" s="21" t="n">
        <v>3</v>
      </c>
      <c r="I14" s="21" t="n">
        <v>3</v>
      </c>
      <c r="J14" s="21" t="n">
        <v>2</v>
      </c>
      <c r="K14" s="21" t="n">
        <v>3</v>
      </c>
      <c r="L14" s="21" t="n">
        <v>3</v>
      </c>
      <c r="M14" s="21" t="n">
        <v>3</v>
      </c>
      <c r="N14" s="21" t="n">
        <v>3</v>
      </c>
      <c r="O14" s="21" t="n">
        <v>2</v>
      </c>
      <c r="P14" s="21" t="n">
        <v>3</v>
      </c>
      <c r="Q14" s="21" t="n">
        <v>3</v>
      </c>
      <c r="R14" s="21" t="n">
        <v>2</v>
      </c>
      <c r="S14" s="21" t="n">
        <v>3</v>
      </c>
      <c r="T14" s="21" t="n">
        <v>3</v>
      </c>
      <c r="U14" s="22"/>
      <c r="V14" s="22"/>
      <c r="W14" s="22"/>
    </row>
    <row r="15" customFormat="false" ht="16.5" hidden="false" customHeight="true" outlineLevel="0" collapsed="false">
      <c r="A15" s="23" t="n">
        <v>1</v>
      </c>
      <c r="B15" s="24" t="s">
        <v>43</v>
      </c>
      <c r="C15" s="25" t="s">
        <v>44</v>
      </c>
      <c r="D15" s="25" t="s">
        <v>45</v>
      </c>
      <c r="E15" s="26" t="n">
        <v>4</v>
      </c>
      <c r="F15" s="26" t="n">
        <v>4</v>
      </c>
      <c r="G15" s="26" t="n">
        <v>3</v>
      </c>
      <c r="H15" s="26" t="n">
        <v>4</v>
      </c>
      <c r="I15" s="26" t="n">
        <v>4</v>
      </c>
      <c r="J15" s="26" t="n">
        <v>3</v>
      </c>
      <c r="K15" s="26" t="n">
        <v>4</v>
      </c>
      <c r="L15" s="26" t="n">
        <v>3</v>
      </c>
      <c r="M15" s="26" t="n">
        <v>4</v>
      </c>
      <c r="N15" s="26" t="n">
        <v>4</v>
      </c>
      <c r="O15" s="26" t="n">
        <v>4</v>
      </c>
      <c r="P15" s="26" t="n">
        <v>4</v>
      </c>
      <c r="Q15" s="26" t="n">
        <v>3</v>
      </c>
      <c r="R15" s="26" t="n">
        <v>3</v>
      </c>
      <c r="S15" s="26" t="n">
        <v>3</v>
      </c>
      <c r="T15" s="26" t="n">
        <v>2</v>
      </c>
      <c r="U15" s="27" t="n">
        <f aca="false">AVERAGE(E15:T15)</f>
        <v>3.5</v>
      </c>
      <c r="V15" s="28" t="n">
        <f aca="false">SUMPRODUCT(--(E15:T15&gt;=$E$14:$T$14))/16</f>
        <v>0.9375</v>
      </c>
      <c r="W15" s="29" t="n">
        <f aca="false">SUMPRODUCT(--(E15:T15&lt;$E$14:$T$14))</f>
        <v>1</v>
      </c>
    </row>
    <row r="16" customFormat="false" ht="16.5" hidden="false" customHeight="true" outlineLevel="0" collapsed="false">
      <c r="A16" s="30" t="n">
        <v>2</v>
      </c>
      <c r="B16" s="31" t="s">
        <v>46</v>
      </c>
      <c r="C16" s="32" t="s">
        <v>44</v>
      </c>
      <c r="D16" s="32" t="s">
        <v>47</v>
      </c>
      <c r="E16" s="26" t="n">
        <v>3</v>
      </c>
      <c r="F16" s="26" t="n">
        <v>3</v>
      </c>
      <c r="G16" s="26" t="n">
        <v>2</v>
      </c>
      <c r="H16" s="26" t="n">
        <v>3</v>
      </c>
      <c r="I16" s="26" t="n">
        <v>2</v>
      </c>
      <c r="J16" s="26" t="n">
        <v>2</v>
      </c>
      <c r="K16" s="26" t="n">
        <v>3</v>
      </c>
      <c r="L16" s="26" t="n">
        <v>3</v>
      </c>
      <c r="M16" s="26" t="n">
        <v>3</v>
      </c>
      <c r="N16" s="26" t="n">
        <v>3</v>
      </c>
      <c r="O16" s="26" t="n">
        <v>2</v>
      </c>
      <c r="P16" s="26" t="n">
        <v>3</v>
      </c>
      <c r="Q16" s="26" t="n">
        <v>3</v>
      </c>
      <c r="R16" s="26" t="n">
        <v>3</v>
      </c>
      <c r="S16" s="26" t="n">
        <v>2</v>
      </c>
      <c r="T16" s="26" t="n">
        <v>1</v>
      </c>
      <c r="U16" s="33" t="n">
        <f aca="false">AVERAGE(E16:T16)</f>
        <v>2.5625</v>
      </c>
      <c r="V16" s="34" t="n">
        <f aca="false">SUMPRODUCT(--(E16:T16&gt;=$E$14:$T$14))/16</f>
        <v>0.8125</v>
      </c>
      <c r="W16" s="35" t="n">
        <f aca="false">SUMPRODUCT(--(E16:T16&lt;$E$14:$T$14))</f>
        <v>3</v>
      </c>
    </row>
    <row r="17" customFormat="false" ht="16.5" hidden="false" customHeight="true" outlineLevel="0" collapsed="false">
      <c r="A17" s="23" t="n">
        <v>3</v>
      </c>
      <c r="B17" s="24" t="s">
        <v>48</v>
      </c>
      <c r="C17" s="25" t="s">
        <v>44</v>
      </c>
      <c r="D17" s="25" t="s">
        <v>49</v>
      </c>
      <c r="E17" s="26" t="n">
        <v>3</v>
      </c>
      <c r="F17" s="26" t="n">
        <v>2</v>
      </c>
      <c r="G17" s="26" t="n">
        <v>3</v>
      </c>
      <c r="H17" s="26" t="n">
        <v>2</v>
      </c>
      <c r="I17" s="26" t="n">
        <v>2</v>
      </c>
      <c r="J17" s="26" t="n">
        <v>3</v>
      </c>
      <c r="K17" s="26" t="n">
        <v>3</v>
      </c>
      <c r="L17" s="26" t="n">
        <v>2</v>
      </c>
      <c r="M17" s="26" t="n">
        <v>3</v>
      </c>
      <c r="N17" s="26" t="n">
        <v>3</v>
      </c>
      <c r="O17" s="26" t="n">
        <v>2</v>
      </c>
      <c r="P17" s="26" t="n">
        <v>3</v>
      </c>
      <c r="Q17" s="26" t="n">
        <v>3</v>
      </c>
      <c r="R17" s="26" t="n">
        <v>2</v>
      </c>
      <c r="S17" s="26" t="n">
        <v>3</v>
      </c>
      <c r="T17" s="26" t="n">
        <v>2</v>
      </c>
      <c r="U17" s="27" t="n">
        <f aca="false">AVERAGE(E17:T17)</f>
        <v>2.5625</v>
      </c>
      <c r="V17" s="28" t="n">
        <f aca="false">SUMPRODUCT(--(E17:T17&gt;=$E$14:$T$14))/16</f>
        <v>0.6875</v>
      </c>
      <c r="W17" s="29" t="n">
        <f aca="false">SUMPRODUCT(--(E17:T17&lt;$E$14:$T$14))</f>
        <v>5</v>
      </c>
    </row>
    <row r="18" customFormat="false" ht="16.5" hidden="false" customHeight="true" outlineLevel="0" collapsed="false">
      <c r="A18" s="30" t="n">
        <v>4</v>
      </c>
      <c r="B18" s="31" t="s">
        <v>50</v>
      </c>
      <c r="C18" s="32" t="s">
        <v>51</v>
      </c>
      <c r="D18" s="32" t="s">
        <v>47</v>
      </c>
      <c r="E18" s="26" t="n">
        <v>3</v>
      </c>
      <c r="F18" s="26" t="n">
        <v>3</v>
      </c>
      <c r="G18" s="26" t="n">
        <v>1</v>
      </c>
      <c r="H18" s="26" t="n">
        <v>3</v>
      </c>
      <c r="I18" s="26" t="n">
        <v>2</v>
      </c>
      <c r="J18" s="26" t="n">
        <v>1</v>
      </c>
      <c r="K18" s="26" t="n">
        <v>2</v>
      </c>
      <c r="L18" s="26" t="n">
        <v>3</v>
      </c>
      <c r="M18" s="26" t="n">
        <v>3</v>
      </c>
      <c r="N18" s="26" t="n">
        <v>2</v>
      </c>
      <c r="O18" s="26" t="n">
        <v>2</v>
      </c>
      <c r="P18" s="26" t="n">
        <v>3</v>
      </c>
      <c r="Q18" s="26" t="n">
        <v>2</v>
      </c>
      <c r="R18" s="26" t="n">
        <v>2</v>
      </c>
      <c r="S18" s="26" t="n">
        <v>2</v>
      </c>
      <c r="T18" s="26" t="n">
        <v>0</v>
      </c>
      <c r="U18" s="33" t="n">
        <f aca="false">AVERAGE(E18:T18)</f>
        <v>2.125</v>
      </c>
      <c r="V18" s="34" t="n">
        <f aca="false">SUMPRODUCT(--(E18:T18&gt;=$E$14:$T$14))/16</f>
        <v>0.5</v>
      </c>
      <c r="W18" s="35" t="n">
        <f aca="false">SUMPRODUCT(--(E18:T18&lt;$E$14:$T$14))</f>
        <v>8</v>
      </c>
    </row>
    <row r="19" customFormat="false" ht="16.5" hidden="false" customHeight="true" outlineLevel="0" collapsed="false">
      <c r="A19" s="23" t="n">
        <v>5</v>
      </c>
      <c r="B19" s="24" t="s">
        <v>52</v>
      </c>
      <c r="C19" s="25" t="s">
        <v>51</v>
      </c>
      <c r="D19" s="25" t="s">
        <v>49</v>
      </c>
      <c r="E19" s="26" t="n">
        <v>2</v>
      </c>
      <c r="F19" s="26" t="n">
        <v>3</v>
      </c>
      <c r="G19" s="26" t="n">
        <v>3</v>
      </c>
      <c r="H19" s="26" t="n">
        <v>2</v>
      </c>
      <c r="I19" s="26" t="n">
        <v>3</v>
      </c>
      <c r="J19" s="26" t="n">
        <v>2</v>
      </c>
      <c r="K19" s="26" t="n">
        <v>3</v>
      </c>
      <c r="L19" s="26" t="n">
        <v>2</v>
      </c>
      <c r="M19" s="26" t="n">
        <v>3</v>
      </c>
      <c r="N19" s="26" t="n">
        <v>3</v>
      </c>
      <c r="O19" s="26" t="n">
        <v>3</v>
      </c>
      <c r="P19" s="26" t="n">
        <v>3</v>
      </c>
      <c r="Q19" s="26" t="n">
        <v>3</v>
      </c>
      <c r="R19" s="26" t="n">
        <v>3</v>
      </c>
      <c r="S19" s="26" t="n">
        <v>3</v>
      </c>
      <c r="T19" s="26" t="n">
        <v>3</v>
      </c>
      <c r="U19" s="27" t="n">
        <f aca="false">AVERAGE(E19:T19)</f>
        <v>2.75</v>
      </c>
      <c r="V19" s="28" t="n">
        <f aca="false">SUMPRODUCT(--(E19:T19&gt;=$E$14:$T$14))/16</f>
        <v>0.8125</v>
      </c>
      <c r="W19" s="29" t="n">
        <f aca="false">SUMPRODUCT(--(E19:T19&lt;$E$14:$T$14))</f>
        <v>3</v>
      </c>
    </row>
    <row r="20" customFormat="false" ht="16.5" hidden="false" customHeight="true" outlineLevel="0" collapsed="false">
      <c r="A20" s="30" t="n">
        <v>6</v>
      </c>
      <c r="B20" s="31" t="s">
        <v>53</v>
      </c>
      <c r="C20" s="32" t="s">
        <v>51</v>
      </c>
      <c r="D20" s="32" t="s">
        <v>54</v>
      </c>
      <c r="E20" s="26" t="n">
        <v>3</v>
      </c>
      <c r="F20" s="26" t="n">
        <v>2</v>
      </c>
      <c r="G20" s="26" t="n">
        <v>2</v>
      </c>
      <c r="H20" s="26" t="n">
        <v>3</v>
      </c>
      <c r="I20" s="26" t="n">
        <v>4</v>
      </c>
      <c r="J20" s="26" t="n">
        <v>3</v>
      </c>
      <c r="K20" s="26" t="n">
        <v>3</v>
      </c>
      <c r="L20" s="26" t="n">
        <v>3</v>
      </c>
      <c r="M20" s="26" t="n">
        <v>3</v>
      </c>
      <c r="N20" s="26" t="n">
        <v>3</v>
      </c>
      <c r="O20" s="26" t="n">
        <v>3</v>
      </c>
      <c r="P20" s="26" t="n">
        <v>2</v>
      </c>
      <c r="Q20" s="26" t="n">
        <v>3</v>
      </c>
      <c r="R20" s="26" t="n">
        <v>2</v>
      </c>
      <c r="S20" s="26" t="n">
        <v>2</v>
      </c>
      <c r="T20" s="26" t="n">
        <v>2</v>
      </c>
      <c r="U20" s="33" t="n">
        <f aca="false">AVERAGE(E20:T20)</f>
        <v>2.6875</v>
      </c>
      <c r="V20" s="34" t="n">
        <f aca="false">SUMPRODUCT(--(E20:T20&gt;=$E$14:$T$14))/16</f>
        <v>0.75</v>
      </c>
      <c r="W20" s="35" t="n">
        <f aca="false">SUMPRODUCT(--(E20:T20&lt;$E$14:$T$14))</f>
        <v>4</v>
      </c>
    </row>
    <row r="21" customFormat="false" ht="16.5" hidden="false" customHeight="true" outlineLevel="0" collapsed="false">
      <c r="A21" s="23" t="n">
        <v>7</v>
      </c>
      <c r="B21" s="24" t="s">
        <v>55</v>
      </c>
      <c r="C21" s="25" t="s">
        <v>56</v>
      </c>
      <c r="D21" s="25" t="s">
        <v>49</v>
      </c>
      <c r="E21" s="26" t="n">
        <v>3</v>
      </c>
      <c r="F21" s="26" t="n">
        <v>3</v>
      </c>
      <c r="G21" s="26" t="n">
        <v>2</v>
      </c>
      <c r="H21" s="26" t="n">
        <v>2</v>
      </c>
      <c r="I21" s="26" t="n">
        <v>2</v>
      </c>
      <c r="J21" s="26" t="n">
        <v>2</v>
      </c>
      <c r="K21" s="26" t="n">
        <v>2</v>
      </c>
      <c r="L21" s="26" t="n">
        <v>3</v>
      </c>
      <c r="M21" s="26" t="n">
        <v>2</v>
      </c>
      <c r="N21" s="26" t="n">
        <v>3</v>
      </c>
      <c r="O21" s="26" t="n">
        <v>2</v>
      </c>
      <c r="P21" s="26" t="n">
        <v>3</v>
      </c>
      <c r="Q21" s="26" t="n">
        <v>3</v>
      </c>
      <c r="R21" s="26" t="n">
        <v>2</v>
      </c>
      <c r="S21" s="26" t="n">
        <v>3</v>
      </c>
      <c r="T21" s="26" t="n">
        <v>1</v>
      </c>
      <c r="U21" s="27" t="n">
        <f aca="false">AVERAGE(E21:T21)</f>
        <v>2.375</v>
      </c>
      <c r="V21" s="28" t="n">
        <f aca="false">SUMPRODUCT(--(E21:T21&gt;=$E$14:$T$14))/16</f>
        <v>0.6875</v>
      </c>
      <c r="W21" s="29" t="n">
        <f aca="false">SUMPRODUCT(--(E21:T21&lt;$E$14:$T$14))</f>
        <v>5</v>
      </c>
    </row>
    <row r="22" customFormat="false" ht="16.5" hidden="false" customHeight="true" outlineLevel="0" collapsed="false">
      <c r="A22" s="30" t="n">
        <v>8</v>
      </c>
      <c r="B22" s="31" t="s">
        <v>57</v>
      </c>
      <c r="C22" s="32" t="s">
        <v>56</v>
      </c>
      <c r="D22" s="32" t="s">
        <v>47</v>
      </c>
      <c r="E22" s="26" t="n">
        <v>2</v>
      </c>
      <c r="F22" s="26" t="n">
        <v>2</v>
      </c>
      <c r="G22" s="26" t="n">
        <v>2</v>
      </c>
      <c r="H22" s="26" t="n">
        <v>2</v>
      </c>
      <c r="I22" s="26" t="n">
        <v>1</v>
      </c>
      <c r="J22" s="26" t="n">
        <v>2</v>
      </c>
      <c r="K22" s="26" t="n">
        <v>2</v>
      </c>
      <c r="L22" s="26" t="n">
        <v>2</v>
      </c>
      <c r="M22" s="26" t="n">
        <v>3</v>
      </c>
      <c r="N22" s="26" t="n">
        <v>3</v>
      </c>
      <c r="O22" s="26" t="n">
        <v>1</v>
      </c>
      <c r="P22" s="26" t="n">
        <v>2</v>
      </c>
      <c r="Q22" s="26" t="n">
        <v>2</v>
      </c>
      <c r="R22" s="26" t="n">
        <v>3</v>
      </c>
      <c r="S22" s="26" t="n">
        <v>2</v>
      </c>
      <c r="T22" s="26" t="n">
        <v>2</v>
      </c>
      <c r="U22" s="33" t="n">
        <f aca="false">AVERAGE(E22:T22)</f>
        <v>2.0625</v>
      </c>
      <c r="V22" s="34" t="n">
        <f aca="false">SUMPRODUCT(--(E22:T22&gt;=$E$14:$T$14))/16</f>
        <v>0.3125</v>
      </c>
      <c r="W22" s="35" t="n">
        <f aca="false">SUMPRODUCT(--(E22:T22&lt;$E$14:$T$14))</f>
        <v>11</v>
      </c>
    </row>
    <row r="23" customFormat="false" ht="16.5" hidden="false" customHeight="true" outlineLevel="0" collapsed="false">
      <c r="A23" s="23" t="n">
        <v>9</v>
      </c>
      <c r="B23" s="24" t="s">
        <v>58</v>
      </c>
      <c r="C23" s="25" t="s">
        <v>56</v>
      </c>
      <c r="D23" s="25" t="s">
        <v>59</v>
      </c>
      <c r="E23" s="26" t="n">
        <v>1</v>
      </c>
      <c r="F23" s="26" t="n">
        <v>1</v>
      </c>
      <c r="G23" s="26" t="n">
        <v>1</v>
      </c>
      <c r="H23" s="26" t="n">
        <v>1</v>
      </c>
      <c r="I23" s="26" t="n">
        <v>0</v>
      </c>
      <c r="J23" s="26" t="n">
        <v>1</v>
      </c>
      <c r="K23" s="26" t="n">
        <v>1</v>
      </c>
      <c r="L23" s="26" t="n">
        <v>1</v>
      </c>
      <c r="M23" s="26" t="n">
        <v>2</v>
      </c>
      <c r="N23" s="26" t="n">
        <v>2</v>
      </c>
      <c r="O23" s="26" t="n">
        <v>1</v>
      </c>
      <c r="P23" s="26" t="n">
        <v>2</v>
      </c>
      <c r="Q23" s="26" t="n">
        <v>2</v>
      </c>
      <c r="R23" s="26" t="n">
        <v>2</v>
      </c>
      <c r="S23" s="26" t="n">
        <v>1</v>
      </c>
      <c r="T23" s="26" t="n">
        <v>0</v>
      </c>
      <c r="U23" s="27" t="n">
        <f aca="false">AVERAGE(E23:T23)</f>
        <v>1.1875</v>
      </c>
      <c r="V23" s="28" t="n">
        <f aca="false">SUMPRODUCT(--(E23:T23&gt;=$E$14:$T$14))/16</f>
        <v>0.0625</v>
      </c>
      <c r="W23" s="29" t="n">
        <f aca="false">SUMPRODUCT(--(E23:T23&lt;$E$14:$T$14))</f>
        <v>15</v>
      </c>
    </row>
    <row r="24" customFormat="false" ht="16.5" hidden="false" customHeight="true" outlineLevel="0" collapsed="false">
      <c r="A24" s="30" t="n">
        <v>10</v>
      </c>
      <c r="B24" s="31" t="s">
        <v>60</v>
      </c>
      <c r="C24" s="32" t="s">
        <v>61</v>
      </c>
      <c r="D24" s="32" t="s">
        <v>49</v>
      </c>
      <c r="E24" s="26" t="n">
        <v>3</v>
      </c>
      <c r="F24" s="26" t="n">
        <v>3</v>
      </c>
      <c r="G24" s="26" t="n">
        <v>3</v>
      </c>
      <c r="H24" s="26" t="n">
        <v>2</v>
      </c>
      <c r="I24" s="26" t="n">
        <v>2</v>
      </c>
      <c r="J24" s="26" t="n">
        <v>3</v>
      </c>
      <c r="K24" s="26" t="n">
        <v>3</v>
      </c>
      <c r="L24" s="26" t="n">
        <v>2</v>
      </c>
      <c r="M24" s="26" t="n">
        <v>2</v>
      </c>
      <c r="N24" s="26" t="n">
        <v>2</v>
      </c>
      <c r="O24" s="26" t="n">
        <v>2</v>
      </c>
      <c r="P24" s="26" t="n">
        <v>3</v>
      </c>
      <c r="Q24" s="26" t="n">
        <v>3</v>
      </c>
      <c r="R24" s="26" t="n">
        <v>3</v>
      </c>
      <c r="S24" s="26" t="n">
        <v>3</v>
      </c>
      <c r="T24" s="26" t="n">
        <v>4</v>
      </c>
      <c r="U24" s="33" t="n">
        <f aca="false">AVERAGE(E24:T24)</f>
        <v>2.6875</v>
      </c>
      <c r="V24" s="34" t="n">
        <f aca="false">SUMPRODUCT(--(E24:T24&gt;=$E$14:$T$14))/16</f>
        <v>0.6875</v>
      </c>
      <c r="W24" s="35" t="n">
        <f aca="false">SUMPRODUCT(--(E24:T24&lt;$E$14:$T$14))</f>
        <v>5</v>
      </c>
    </row>
    <row r="25" customFormat="false" ht="16.5" hidden="false" customHeight="true" outlineLevel="0" collapsed="false">
      <c r="A25" s="23" t="n">
        <v>11</v>
      </c>
      <c r="B25" s="24" t="s">
        <v>62</v>
      </c>
      <c r="C25" s="25" t="s">
        <v>61</v>
      </c>
      <c r="D25" s="25" t="s">
        <v>63</v>
      </c>
      <c r="E25" s="26" t="n">
        <v>3</v>
      </c>
      <c r="F25" s="26" t="n">
        <v>4</v>
      </c>
      <c r="G25" s="26" t="n">
        <v>2</v>
      </c>
      <c r="H25" s="26" t="n">
        <v>3</v>
      </c>
      <c r="I25" s="26" t="n">
        <v>3</v>
      </c>
      <c r="J25" s="26" t="n">
        <v>3</v>
      </c>
      <c r="K25" s="26" t="n">
        <v>3</v>
      </c>
      <c r="L25" s="26" t="n">
        <v>3</v>
      </c>
      <c r="M25" s="26" t="n">
        <v>3</v>
      </c>
      <c r="N25" s="26" t="n">
        <v>3</v>
      </c>
      <c r="O25" s="26" t="n">
        <v>3</v>
      </c>
      <c r="P25" s="26" t="n">
        <v>3</v>
      </c>
      <c r="Q25" s="26" t="n">
        <v>2</v>
      </c>
      <c r="R25" s="26" t="n">
        <v>2</v>
      </c>
      <c r="S25" s="26" t="n">
        <v>4</v>
      </c>
      <c r="T25" s="26" t="n">
        <v>2</v>
      </c>
      <c r="U25" s="27" t="n">
        <f aca="false">AVERAGE(E25:T25)</f>
        <v>2.875</v>
      </c>
      <c r="V25" s="28" t="n">
        <f aca="false">SUMPRODUCT(--(E25:T25&gt;=$E$14:$T$14))/16</f>
        <v>0.875</v>
      </c>
      <c r="W25" s="29" t="n">
        <f aca="false">SUMPRODUCT(--(E25:T25&lt;$E$14:$T$14))</f>
        <v>2</v>
      </c>
    </row>
    <row r="26" customFormat="false" ht="16.5" hidden="false" customHeight="true" outlineLevel="0" collapsed="false">
      <c r="A26" s="30" t="n">
        <v>12</v>
      </c>
      <c r="B26" s="31" t="s">
        <v>64</v>
      </c>
      <c r="C26" s="32" t="s">
        <v>61</v>
      </c>
      <c r="D26" s="32" t="s">
        <v>65</v>
      </c>
      <c r="E26" s="26" t="n">
        <v>2</v>
      </c>
      <c r="F26" s="26" t="n">
        <v>1</v>
      </c>
      <c r="G26" s="26" t="n">
        <v>2</v>
      </c>
      <c r="H26" s="26" t="n">
        <v>1</v>
      </c>
      <c r="I26" s="26" t="n">
        <v>1</v>
      </c>
      <c r="J26" s="26" t="n">
        <v>1</v>
      </c>
      <c r="K26" s="26" t="n">
        <v>2</v>
      </c>
      <c r="L26" s="26" t="n">
        <v>1</v>
      </c>
      <c r="M26" s="26" t="n">
        <v>2</v>
      </c>
      <c r="N26" s="26" t="n">
        <v>2</v>
      </c>
      <c r="O26" s="26" t="n">
        <v>1</v>
      </c>
      <c r="P26" s="26" t="n">
        <v>2</v>
      </c>
      <c r="Q26" s="26" t="n">
        <v>3</v>
      </c>
      <c r="R26" s="26" t="n">
        <v>3</v>
      </c>
      <c r="S26" s="26" t="n">
        <v>2</v>
      </c>
      <c r="T26" s="26" t="n">
        <v>3</v>
      </c>
      <c r="U26" s="33" t="n">
        <f aca="false">AVERAGE(E26:T26)</f>
        <v>1.8125</v>
      </c>
      <c r="V26" s="34" t="n">
        <f aca="false">SUMPRODUCT(--(E26:T26&gt;=$E$14:$T$14))/16</f>
        <v>0.25</v>
      </c>
      <c r="W26" s="35" t="n">
        <f aca="false">SUMPRODUCT(--(E26:T26&lt;$E$14:$T$14))</f>
        <v>12</v>
      </c>
    </row>
    <row r="27" customFormat="false" ht="16.5" hidden="false" customHeight="true" outlineLevel="0" collapsed="false">
      <c r="A27" s="36" t="s">
        <v>66</v>
      </c>
      <c r="B27" s="36"/>
      <c r="C27" s="36"/>
      <c r="D27" s="36"/>
      <c r="E27" s="37" t="n">
        <f aca="false">AVERAGE(E15:E26)</f>
        <v>2.66666666666667</v>
      </c>
      <c r="F27" s="37" t="n">
        <f aca="false">AVERAGE(F15:F26)</f>
        <v>2.58333333333333</v>
      </c>
      <c r="G27" s="37" t="n">
        <f aca="false">AVERAGE(G15:G26)</f>
        <v>2.16666666666667</v>
      </c>
      <c r="H27" s="37" t="n">
        <f aca="false">AVERAGE(H15:H26)</f>
        <v>2.33333333333333</v>
      </c>
      <c r="I27" s="37" t="n">
        <f aca="false">AVERAGE(I15:I26)</f>
        <v>2.16666666666667</v>
      </c>
      <c r="J27" s="37" t="n">
        <f aca="false">AVERAGE(J15:J26)</f>
        <v>2.16666666666667</v>
      </c>
      <c r="K27" s="37" t="n">
        <f aca="false">AVERAGE(K15:K26)</f>
        <v>2.58333333333333</v>
      </c>
      <c r="L27" s="37" t="n">
        <f aca="false">AVERAGE(L15:L26)</f>
        <v>2.33333333333333</v>
      </c>
      <c r="M27" s="37" t="n">
        <f aca="false">AVERAGE(M15:M26)</f>
        <v>2.75</v>
      </c>
      <c r="N27" s="37" t="n">
        <f aca="false">AVERAGE(N15:N26)</f>
        <v>2.75</v>
      </c>
      <c r="O27" s="37" t="n">
        <f aca="false">AVERAGE(O15:O26)</f>
        <v>2.16666666666667</v>
      </c>
      <c r="P27" s="37" t="n">
        <f aca="false">AVERAGE(P15:P26)</f>
        <v>2.75</v>
      </c>
      <c r="Q27" s="37" t="n">
        <f aca="false">AVERAGE(Q15:Q26)</f>
        <v>2.66666666666667</v>
      </c>
      <c r="R27" s="37" t="n">
        <f aca="false">AVERAGE(R15:R26)</f>
        <v>2.5</v>
      </c>
      <c r="S27" s="37" t="n">
        <f aca="false">AVERAGE(S15:S26)</f>
        <v>2.5</v>
      </c>
      <c r="T27" s="37" t="n">
        <f aca="false">AVERAGE(T15:T26)</f>
        <v>1.83333333333333</v>
      </c>
      <c r="U27" s="38"/>
      <c r="V27" s="38"/>
      <c r="W27" s="38"/>
    </row>
    <row r="28" customFormat="false" ht="16.5" hidden="false" customHeight="true" outlineLevel="0" collapsed="false">
      <c r="A28" s="39" t="s">
        <v>67</v>
      </c>
      <c r="B28" s="39"/>
      <c r="C28" s="39"/>
      <c r="D28" s="39"/>
      <c r="E28" s="40" t="n">
        <f aca="false">COUNTIF(E15:E26,"&gt;="&amp;E14)/COUNT(E15:E26)</f>
        <v>0.666666666666667</v>
      </c>
      <c r="F28" s="40" t="n">
        <f aca="false">COUNTIF(F15:F26,"&gt;="&amp;F14)/COUNT(F15:F26)</f>
        <v>0.583333333333333</v>
      </c>
      <c r="G28" s="40" t="n">
        <f aca="false">COUNTIF(G15:G26,"&gt;="&amp;G14)/COUNT(G15:G26)</f>
        <v>0.833333333333333</v>
      </c>
      <c r="H28" s="40" t="n">
        <f aca="false">COUNTIF(H15:H26,"&gt;="&amp;H14)/COUNT(H15:H26)</f>
        <v>0.416666666666667</v>
      </c>
      <c r="I28" s="40" t="n">
        <f aca="false">COUNTIF(I15:I26,"&gt;="&amp;I14)/COUNT(I15:I26)</f>
        <v>0.333333333333333</v>
      </c>
      <c r="J28" s="40" t="n">
        <f aca="false">COUNTIF(J15:J26,"&gt;="&amp;J14)/COUNT(J15:J26)</f>
        <v>0.75</v>
      </c>
      <c r="K28" s="40" t="n">
        <f aca="false">COUNTIF(K15:K26,"&gt;="&amp;K14)/COUNT(K15:K26)</f>
        <v>0.583333333333333</v>
      </c>
      <c r="L28" s="40" t="n">
        <f aca="false">COUNTIF(L15:L26,"&gt;="&amp;L14)/COUNT(L15:L26)</f>
        <v>0.5</v>
      </c>
      <c r="M28" s="40" t="n">
        <f aca="false">COUNTIF(M15:M26,"&gt;="&amp;M14)/COUNT(M15:M26)</f>
        <v>0.666666666666667</v>
      </c>
      <c r="N28" s="40" t="n">
        <f aca="false">COUNTIF(N15:N26,"&gt;="&amp;N14)/COUNT(N15:N26)</f>
        <v>0.666666666666667</v>
      </c>
      <c r="O28" s="40" t="n">
        <f aca="false">COUNTIF(O15:O26,"&gt;="&amp;O14)/COUNT(O15:O26)</f>
        <v>0.75</v>
      </c>
      <c r="P28" s="40" t="n">
        <f aca="false">COUNTIF(P15:P26,"&gt;="&amp;P14)/COUNT(P15:P26)</f>
        <v>0.666666666666667</v>
      </c>
      <c r="Q28" s="40" t="n">
        <f aca="false">COUNTIF(Q15:Q26,"&gt;="&amp;Q14)/COUNT(Q15:Q26)</f>
        <v>0.666666666666667</v>
      </c>
      <c r="R28" s="40" t="n">
        <f aca="false">COUNTIF(R15:R26,"&gt;="&amp;R14)/COUNT(R15:R26)</f>
        <v>1</v>
      </c>
      <c r="S28" s="40" t="n">
        <f aca="false">COUNTIF(S15:S26,"&gt;="&amp;S14)/COUNT(S15:S26)</f>
        <v>0.5</v>
      </c>
      <c r="T28" s="40" t="n">
        <f aca="false">COUNTIF(T15:T26,"&gt;="&amp;T14)/COUNT(T15:T26)</f>
        <v>0.25</v>
      </c>
      <c r="U28" s="41"/>
      <c r="V28" s="41"/>
      <c r="W28" s="41"/>
    </row>
    <row r="29" customFormat="false" ht="16.5" hidden="false" customHeight="true" outlineLevel="0" collapsed="false">
      <c r="A29" s="42" t="s">
        <v>68</v>
      </c>
      <c r="B29" s="42"/>
      <c r="C29" s="42"/>
      <c r="D29" s="42"/>
      <c r="E29" s="43" t="str">
        <f aca="false">IF(E28&lt;0.5,"Ja","Nein")</f>
        <v>Nein</v>
      </c>
      <c r="F29" s="43" t="str">
        <f aca="false">IF(F28&lt;0.5,"Ja","Nein")</f>
        <v>Nein</v>
      </c>
      <c r="G29" s="43" t="str">
        <f aca="false">IF(G28&lt;0.5,"Ja","Nein")</f>
        <v>Nein</v>
      </c>
      <c r="H29" s="43" t="str">
        <f aca="false">IF(H28&lt;0.5,"Ja","Nein")</f>
        <v>Ja</v>
      </c>
      <c r="I29" s="43" t="str">
        <f aca="false">IF(I28&lt;0.5,"Ja","Nein")</f>
        <v>Ja</v>
      </c>
      <c r="J29" s="43" t="str">
        <f aca="false">IF(J28&lt;0.5,"Ja","Nein")</f>
        <v>Nein</v>
      </c>
      <c r="K29" s="43" t="str">
        <f aca="false">IF(K28&lt;0.5,"Ja","Nein")</f>
        <v>Nein</v>
      </c>
      <c r="L29" s="43" t="str">
        <f aca="false">IF(L28&lt;0.5,"Ja","Nein")</f>
        <v>Nein</v>
      </c>
      <c r="M29" s="43" t="str">
        <f aca="false">IF(M28&lt;0.5,"Ja","Nein")</f>
        <v>Nein</v>
      </c>
      <c r="N29" s="43" t="str">
        <f aca="false">IF(N28&lt;0.5,"Ja","Nein")</f>
        <v>Nein</v>
      </c>
      <c r="O29" s="43" t="str">
        <f aca="false">IF(O28&lt;0.5,"Ja","Nein")</f>
        <v>Nein</v>
      </c>
      <c r="P29" s="43" t="str">
        <f aca="false">IF(P28&lt;0.5,"Ja","Nein")</f>
        <v>Nein</v>
      </c>
      <c r="Q29" s="43" t="str">
        <f aca="false">IF(Q28&lt;0.5,"Ja","Nein")</f>
        <v>Nein</v>
      </c>
      <c r="R29" s="43" t="str">
        <f aca="false">IF(R28&lt;0.5,"Ja","Nein")</f>
        <v>Nein</v>
      </c>
      <c r="S29" s="43" t="str">
        <f aca="false">IF(S28&lt;0.5,"Ja","Nein")</f>
        <v>Nein</v>
      </c>
      <c r="T29" s="43" t="str">
        <f aca="false">IF(T28&lt;0.5,"Ja","Nein")</f>
        <v>Ja</v>
      </c>
      <c r="U29" s="44"/>
      <c r="V29" s="44"/>
      <c r="W29" s="44"/>
    </row>
  </sheetData>
  <mergeCells count="19">
    <mergeCell ref="A1:W1"/>
    <mergeCell ref="A2:W2"/>
    <mergeCell ref="A3:W3"/>
    <mergeCell ref="A5:D5"/>
    <mergeCell ref="B6:D6"/>
    <mergeCell ref="B7:D7"/>
    <mergeCell ref="B8:D8"/>
    <mergeCell ref="B9:D9"/>
    <mergeCell ref="B10:D10"/>
    <mergeCell ref="A12:D12"/>
    <mergeCell ref="E12:H12"/>
    <mergeCell ref="I12:L12"/>
    <mergeCell ref="M12:P12"/>
    <mergeCell ref="Q12:T12"/>
    <mergeCell ref="U12:W12"/>
    <mergeCell ref="A14:D14"/>
    <mergeCell ref="A27:D27"/>
    <mergeCell ref="A28:D28"/>
    <mergeCell ref="A29:D29"/>
  </mergeCells>
  <conditionalFormatting sqref="E15:T26">
    <cfRule type="colorScale" priority="2">
      <colorScale>
        <cfvo type="num" val="0"/>
        <cfvo type="num" val="2"/>
        <cfvo type="num" val="4"/>
        <color rgb="FFF2A7A0"/>
        <color rgb="FFFBE08A"/>
        <color rgb="FFA7C796"/>
      </colorScale>
    </cfRule>
  </conditionalFormatting>
  <conditionalFormatting sqref="E27:T27">
    <cfRule type="colorScale" priority="3">
      <colorScale>
        <cfvo type="num" val="0"/>
        <cfvo type="num" val="2"/>
        <cfvo type="num" val="4"/>
        <color rgb="FFF2A7A0"/>
        <color rgb="FFFBE08A"/>
        <color rgb="FFA7C796"/>
      </colorScale>
    </cfRule>
  </conditionalFormatting>
  <conditionalFormatting sqref="U15:U26">
    <cfRule type="colorScale" priority="4">
      <colorScale>
        <cfvo type="num" val="0"/>
        <cfvo type="num" val="2"/>
        <cfvo type="num" val="4"/>
        <color rgb="FFF2A7A0"/>
        <color rgb="FFFBE08A"/>
        <color rgb="FFA7C796"/>
      </colorScale>
    </cfRule>
  </conditionalFormatting>
  <dataValidations count="1">
    <dataValidation allowBlank="true" error="Bitte einen Wert zwischen 0 und 4 eingeben." errorStyle="stop" errorTitle="Ungültige Eingabe" operator="between" showDropDown="false" showErrorMessage="true" showInputMessage="false" sqref="E14:T26" type="whole">
      <formula1>0</formula1>
      <formula2>4</formula2>
    </dataValidation>
  </dataValidations>
  <printOptions headings="false" gridLines="false" gridLinesSet="true" horizontalCentered="false" verticalCentered="false"/>
  <pageMargins left="0.3" right="0.3" top="0.4" bottom="0.4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5" min="2" style="0" width="15.51"/>
  </cols>
  <sheetData>
    <row r="1" customFormat="false" ht="36" hidden="false" customHeight="true" outlineLevel="0" collapsed="false">
      <c r="A1" s="45" t="s">
        <v>69</v>
      </c>
      <c r="B1" s="45"/>
      <c r="C1" s="45"/>
      <c r="D1" s="45"/>
      <c r="E1" s="45"/>
      <c r="F1" s="45"/>
      <c r="G1" s="45"/>
      <c r="H1" s="45"/>
    </row>
    <row r="2" customFormat="false" ht="19.5" hidden="false" customHeight="true" outlineLevel="0" collapsed="false">
      <c r="A2" s="2" t="s">
        <v>70</v>
      </c>
      <c r="B2" s="2"/>
      <c r="C2" s="2"/>
      <c r="D2" s="2"/>
      <c r="E2" s="2"/>
      <c r="F2" s="2"/>
      <c r="G2" s="2"/>
      <c r="H2" s="2"/>
    </row>
    <row r="3" customFormat="false" ht="7.5" hidden="false" customHeight="true" outlineLevel="0" collapsed="false"/>
    <row r="4" customFormat="false" ht="27.75" hidden="false" customHeight="true" outlineLevel="0" collapsed="false">
      <c r="A4" s="46" t="s">
        <v>13</v>
      </c>
      <c r="B4" s="46" t="s">
        <v>71</v>
      </c>
      <c r="C4" s="46" t="s">
        <v>72</v>
      </c>
      <c r="D4" s="46" t="s">
        <v>73</v>
      </c>
      <c r="E4" s="46" t="s">
        <v>74</v>
      </c>
    </row>
    <row r="5" customFormat="false" ht="33.75" hidden="false" customHeight="true" outlineLevel="0" collapsed="false">
      <c r="A5" s="47" t="n">
        <f aca="false">COUNTA(Kompetenzmatrix!B15:B26)</f>
        <v>12</v>
      </c>
      <c r="B5" s="47" t="n">
        <f aca="false">COUNTA(Kompetenzmatrix!E13:T13)</f>
        <v>16</v>
      </c>
      <c r="C5" s="48" t="n">
        <f aca="false">AVERAGE(Kompetenzmatrix!E15:T26)</f>
        <v>2.43229166666667</v>
      </c>
      <c r="D5" s="49" t="n">
        <f aca="false">AVERAGE(Kompetenzmatrix!V15:V26)</f>
        <v>0.614583333333333</v>
      </c>
      <c r="E5" s="47" t="n">
        <f aca="false">COUNTIF(Kompetenzmatrix!E29:T29,"Ja")</f>
        <v>3</v>
      </c>
    </row>
    <row r="6" customFormat="false" ht="7.5" hidden="false" customHeight="true" outlineLevel="0" collapsed="false"/>
    <row r="7" customFormat="false" ht="21.75" hidden="false" customHeight="true" outlineLevel="0" collapsed="false">
      <c r="A7" s="50" t="s">
        <v>75</v>
      </c>
    </row>
    <row r="8" customFormat="false" ht="15" hidden="false" customHeight="false" outlineLevel="0" collapsed="false">
      <c r="A8" s="16" t="s">
        <v>76</v>
      </c>
      <c r="B8" s="16" t="s">
        <v>77</v>
      </c>
      <c r="C8" s="16" t="s">
        <v>78</v>
      </c>
      <c r="D8" s="16" t="s">
        <v>79</v>
      </c>
      <c r="E8" s="16" t="s">
        <v>80</v>
      </c>
    </row>
    <row r="9" customFormat="false" ht="18" hidden="false" customHeight="true" outlineLevel="0" collapsed="false">
      <c r="A9" s="24" t="s">
        <v>14</v>
      </c>
      <c r="B9" s="51" t="n">
        <f aca="false">AVERAGE(Kompetenzmatrix!E15:H26)</f>
        <v>2.4375</v>
      </c>
      <c r="C9" s="51" t="n">
        <f aca="false">AVERAGE(Kompetenzmatrix!E14:H14)</f>
        <v>2.75</v>
      </c>
      <c r="D9" s="52" t="n">
        <f aca="false">B9-C9</f>
        <v>-0.3125</v>
      </c>
      <c r="E9" s="23" t="str">
        <f aca="false">IF(D9&gt;=0,"Erfüllt",IF(D9&gt;=-0.5,"Beobachten","Handlungsbedarf"))</f>
        <v>Beobachten</v>
      </c>
    </row>
    <row r="10" customFormat="false" ht="18" hidden="false" customHeight="true" outlineLevel="0" collapsed="false">
      <c r="A10" s="31" t="s">
        <v>15</v>
      </c>
      <c r="B10" s="53" t="n">
        <f aca="false">AVERAGE(Kompetenzmatrix!I15:L26)</f>
        <v>2.3125</v>
      </c>
      <c r="C10" s="53" t="n">
        <f aca="false">AVERAGE(Kompetenzmatrix!I14:L14)</f>
        <v>2.75</v>
      </c>
      <c r="D10" s="54" t="n">
        <f aca="false">B10-C10</f>
        <v>-0.4375</v>
      </c>
      <c r="E10" s="30" t="str">
        <f aca="false">IF(D10&gt;=0,"Erfüllt",IF(D10&gt;=-0.5,"Beobachten","Handlungsbedarf"))</f>
        <v>Beobachten</v>
      </c>
    </row>
    <row r="11" customFormat="false" ht="18" hidden="false" customHeight="true" outlineLevel="0" collapsed="false">
      <c r="A11" s="24" t="s">
        <v>16</v>
      </c>
      <c r="B11" s="51" t="n">
        <f aca="false">AVERAGE(Kompetenzmatrix!M15:P26)</f>
        <v>2.60416666666667</v>
      </c>
      <c r="C11" s="51" t="n">
        <f aca="false">AVERAGE(Kompetenzmatrix!M14:P14)</f>
        <v>2.75</v>
      </c>
      <c r="D11" s="52" t="n">
        <f aca="false">B11-C11</f>
        <v>-0.145833333333333</v>
      </c>
      <c r="E11" s="23" t="str">
        <f aca="false">IF(D11&gt;=0,"Erfüllt",IF(D11&gt;=-0.5,"Beobachten","Handlungsbedarf"))</f>
        <v>Beobachten</v>
      </c>
    </row>
    <row r="12" customFormat="false" ht="18" hidden="false" customHeight="true" outlineLevel="0" collapsed="false">
      <c r="A12" s="31" t="s">
        <v>17</v>
      </c>
      <c r="B12" s="53" t="n">
        <f aca="false">AVERAGE(Kompetenzmatrix!Q15:T26)</f>
        <v>2.375</v>
      </c>
      <c r="C12" s="53" t="n">
        <f aca="false">AVERAGE(Kompetenzmatrix!Q14:T14)</f>
        <v>2.75</v>
      </c>
      <c r="D12" s="54" t="n">
        <f aca="false">B12-C12</f>
        <v>-0.375</v>
      </c>
      <c r="E12" s="30" t="str">
        <f aca="false">IF(D12&gt;=0,"Erfüllt",IF(D12&gt;=-0.5,"Beobachten","Handlungsbedarf"))</f>
        <v>Beobachten</v>
      </c>
    </row>
    <row r="13" customFormat="false" ht="7.5" hidden="false" customHeight="true" outlineLevel="0" collapsed="false"/>
    <row r="14" customFormat="false" ht="21.75" hidden="false" customHeight="true" outlineLevel="0" collapsed="false">
      <c r="A14" s="50" t="s">
        <v>81</v>
      </c>
    </row>
    <row r="15" customFormat="false" ht="15" hidden="false" customHeight="false" outlineLevel="0" collapsed="false">
      <c r="A15" s="16" t="s">
        <v>82</v>
      </c>
      <c r="B15" s="16" t="s">
        <v>77</v>
      </c>
      <c r="C15" s="16" t="s">
        <v>83</v>
      </c>
      <c r="D15" s="16" t="s">
        <v>79</v>
      </c>
      <c r="E15" s="16" t="s">
        <v>84</v>
      </c>
    </row>
    <row r="16" customFormat="false" ht="16.5" hidden="false" customHeight="true" outlineLevel="0" collapsed="false">
      <c r="A16" s="25" t="s">
        <v>23</v>
      </c>
      <c r="B16" s="51" t="n">
        <f aca="false">Kompetenzmatrix!E27</f>
        <v>2.66666666666667</v>
      </c>
      <c r="C16" s="55" t="n">
        <f aca="false">Kompetenzmatrix!E14</f>
        <v>3</v>
      </c>
      <c r="D16" s="52" t="n">
        <f aca="false">B16-C16</f>
        <v>-0.333333333333334</v>
      </c>
      <c r="E16" s="56" t="str">
        <f aca="false">IF(D16&lt;=-1,"Hoch",IF(D16&lt;0,"Mittel","–"))</f>
        <v>Mittel</v>
      </c>
    </row>
    <row r="17" customFormat="false" ht="16.5" hidden="false" customHeight="true" outlineLevel="0" collapsed="false">
      <c r="A17" s="32" t="s">
        <v>24</v>
      </c>
      <c r="B17" s="53" t="n">
        <f aca="false">Kompetenzmatrix!F27</f>
        <v>2.58333333333333</v>
      </c>
      <c r="C17" s="57" t="n">
        <f aca="false">Kompetenzmatrix!F14</f>
        <v>3</v>
      </c>
      <c r="D17" s="54" t="n">
        <f aca="false">B17-C17</f>
        <v>-0.416666666666667</v>
      </c>
      <c r="E17" s="58" t="str">
        <f aca="false">IF(D17&lt;=-1,"Hoch",IF(D17&lt;0,"Mittel","–"))</f>
        <v>Mittel</v>
      </c>
    </row>
    <row r="18" customFormat="false" ht="16.5" hidden="false" customHeight="true" outlineLevel="0" collapsed="false">
      <c r="A18" s="25" t="s">
        <v>25</v>
      </c>
      <c r="B18" s="51" t="n">
        <f aca="false">Kompetenzmatrix!G27</f>
        <v>2.16666666666667</v>
      </c>
      <c r="C18" s="55" t="n">
        <f aca="false">Kompetenzmatrix!G14</f>
        <v>2</v>
      </c>
      <c r="D18" s="52" t="n">
        <f aca="false">B18-C18</f>
        <v>0.166666666666667</v>
      </c>
      <c r="E18" s="56" t="str">
        <f aca="false">IF(D18&lt;=-1,"Hoch",IF(D18&lt;0,"Mittel","–"))</f>
        <v>–</v>
      </c>
    </row>
    <row r="19" customFormat="false" ht="16.5" hidden="false" customHeight="true" outlineLevel="0" collapsed="false">
      <c r="A19" s="32" t="s">
        <v>26</v>
      </c>
      <c r="B19" s="53" t="n">
        <f aca="false">Kompetenzmatrix!H27</f>
        <v>2.33333333333333</v>
      </c>
      <c r="C19" s="57" t="n">
        <f aca="false">Kompetenzmatrix!H14</f>
        <v>3</v>
      </c>
      <c r="D19" s="54" t="n">
        <f aca="false">B19-C19</f>
        <v>-0.666666666666667</v>
      </c>
      <c r="E19" s="58" t="str">
        <f aca="false">IF(D19&lt;=-1,"Hoch",IF(D19&lt;0,"Mittel","–"))</f>
        <v>Mittel</v>
      </c>
    </row>
    <row r="20" customFormat="false" ht="16.5" hidden="false" customHeight="true" outlineLevel="0" collapsed="false">
      <c r="A20" s="25" t="s">
        <v>27</v>
      </c>
      <c r="B20" s="51" t="n">
        <f aca="false">Kompetenzmatrix!I27</f>
        <v>2.16666666666667</v>
      </c>
      <c r="C20" s="55" t="n">
        <f aca="false">Kompetenzmatrix!I14</f>
        <v>3</v>
      </c>
      <c r="D20" s="52" t="n">
        <f aca="false">B20-C20</f>
        <v>-0.833333333333334</v>
      </c>
      <c r="E20" s="56" t="str">
        <f aca="false">IF(D20&lt;=-1,"Hoch",IF(D20&lt;0,"Mittel","–"))</f>
        <v>Mittel</v>
      </c>
    </row>
    <row r="21" customFormat="false" ht="16.5" hidden="false" customHeight="true" outlineLevel="0" collapsed="false">
      <c r="A21" s="32" t="s">
        <v>28</v>
      </c>
      <c r="B21" s="53" t="n">
        <f aca="false">Kompetenzmatrix!J27</f>
        <v>2.16666666666667</v>
      </c>
      <c r="C21" s="57" t="n">
        <f aca="false">Kompetenzmatrix!J14</f>
        <v>2</v>
      </c>
      <c r="D21" s="54" t="n">
        <f aca="false">B21-C21</f>
        <v>0.166666666666667</v>
      </c>
      <c r="E21" s="58" t="str">
        <f aca="false">IF(D21&lt;=-1,"Hoch",IF(D21&lt;0,"Mittel","–"))</f>
        <v>–</v>
      </c>
    </row>
    <row r="22" customFormat="false" ht="16.5" hidden="false" customHeight="true" outlineLevel="0" collapsed="false">
      <c r="A22" s="25" t="s">
        <v>29</v>
      </c>
      <c r="B22" s="51" t="n">
        <f aca="false">Kompetenzmatrix!K27</f>
        <v>2.58333333333333</v>
      </c>
      <c r="C22" s="55" t="n">
        <f aca="false">Kompetenzmatrix!K14</f>
        <v>3</v>
      </c>
      <c r="D22" s="52" t="n">
        <f aca="false">B22-C22</f>
        <v>-0.416666666666667</v>
      </c>
      <c r="E22" s="56" t="str">
        <f aca="false">IF(D22&lt;=-1,"Hoch",IF(D22&lt;0,"Mittel","–"))</f>
        <v>Mittel</v>
      </c>
    </row>
    <row r="23" customFormat="false" ht="16.5" hidden="false" customHeight="true" outlineLevel="0" collapsed="false">
      <c r="A23" s="32" t="s">
        <v>30</v>
      </c>
      <c r="B23" s="53" t="n">
        <f aca="false">Kompetenzmatrix!L27</f>
        <v>2.33333333333333</v>
      </c>
      <c r="C23" s="57" t="n">
        <f aca="false">Kompetenzmatrix!L14</f>
        <v>3</v>
      </c>
      <c r="D23" s="54" t="n">
        <f aca="false">B23-C23</f>
        <v>-0.666666666666667</v>
      </c>
      <c r="E23" s="58" t="str">
        <f aca="false">IF(D23&lt;=-1,"Hoch",IF(D23&lt;0,"Mittel","–"))</f>
        <v>Mittel</v>
      </c>
    </row>
    <row r="24" customFormat="false" ht="16.5" hidden="false" customHeight="true" outlineLevel="0" collapsed="false">
      <c r="A24" s="25" t="s">
        <v>31</v>
      </c>
      <c r="B24" s="51" t="n">
        <f aca="false">Kompetenzmatrix!M27</f>
        <v>2.75</v>
      </c>
      <c r="C24" s="55" t="n">
        <f aca="false">Kompetenzmatrix!M14</f>
        <v>3</v>
      </c>
      <c r="D24" s="52" t="n">
        <f aca="false">B24-C24</f>
        <v>-0.25</v>
      </c>
      <c r="E24" s="56" t="str">
        <f aca="false">IF(D24&lt;=-1,"Hoch",IF(D24&lt;0,"Mittel","–"))</f>
        <v>Mittel</v>
      </c>
    </row>
    <row r="25" customFormat="false" ht="16.5" hidden="false" customHeight="true" outlineLevel="0" collapsed="false">
      <c r="A25" s="32" t="s">
        <v>32</v>
      </c>
      <c r="B25" s="53" t="n">
        <f aca="false">Kompetenzmatrix!N27</f>
        <v>2.75</v>
      </c>
      <c r="C25" s="57" t="n">
        <f aca="false">Kompetenzmatrix!N14</f>
        <v>3</v>
      </c>
      <c r="D25" s="54" t="n">
        <f aca="false">B25-C25</f>
        <v>-0.25</v>
      </c>
      <c r="E25" s="58" t="str">
        <f aca="false">IF(D25&lt;=-1,"Hoch",IF(D25&lt;0,"Mittel","–"))</f>
        <v>Mittel</v>
      </c>
    </row>
    <row r="26" customFormat="false" ht="16.5" hidden="false" customHeight="true" outlineLevel="0" collapsed="false">
      <c r="A26" s="25" t="s">
        <v>33</v>
      </c>
      <c r="B26" s="51" t="n">
        <f aca="false">Kompetenzmatrix!O27</f>
        <v>2.16666666666667</v>
      </c>
      <c r="C26" s="55" t="n">
        <f aca="false">Kompetenzmatrix!O14</f>
        <v>2</v>
      </c>
      <c r="D26" s="52" t="n">
        <f aca="false">B26-C26</f>
        <v>0.166666666666667</v>
      </c>
      <c r="E26" s="56" t="str">
        <f aca="false">IF(D26&lt;=-1,"Hoch",IF(D26&lt;0,"Mittel","–"))</f>
        <v>–</v>
      </c>
    </row>
    <row r="27" customFormat="false" ht="16.5" hidden="false" customHeight="true" outlineLevel="0" collapsed="false">
      <c r="A27" s="32" t="s">
        <v>34</v>
      </c>
      <c r="B27" s="53" t="n">
        <f aca="false">Kompetenzmatrix!P27</f>
        <v>2.75</v>
      </c>
      <c r="C27" s="57" t="n">
        <f aca="false">Kompetenzmatrix!P14</f>
        <v>3</v>
      </c>
      <c r="D27" s="54" t="n">
        <f aca="false">B27-C27</f>
        <v>-0.25</v>
      </c>
      <c r="E27" s="58" t="str">
        <f aca="false">IF(D27&lt;=-1,"Hoch",IF(D27&lt;0,"Mittel","–"))</f>
        <v>Mittel</v>
      </c>
    </row>
    <row r="28" customFormat="false" ht="16.5" hidden="false" customHeight="true" outlineLevel="0" collapsed="false">
      <c r="A28" s="25" t="s">
        <v>35</v>
      </c>
      <c r="B28" s="51" t="n">
        <f aca="false">Kompetenzmatrix!Q27</f>
        <v>2.66666666666667</v>
      </c>
      <c r="C28" s="55" t="n">
        <f aca="false">Kompetenzmatrix!Q14</f>
        <v>3</v>
      </c>
      <c r="D28" s="52" t="n">
        <f aca="false">B28-C28</f>
        <v>-0.333333333333334</v>
      </c>
      <c r="E28" s="56" t="str">
        <f aca="false">IF(D28&lt;=-1,"Hoch",IF(D28&lt;0,"Mittel","–"))</f>
        <v>Mittel</v>
      </c>
    </row>
    <row r="29" customFormat="false" ht="16.5" hidden="false" customHeight="true" outlineLevel="0" collapsed="false">
      <c r="A29" s="32" t="s">
        <v>36</v>
      </c>
      <c r="B29" s="53" t="n">
        <f aca="false">Kompetenzmatrix!R27</f>
        <v>2.5</v>
      </c>
      <c r="C29" s="57" t="n">
        <f aca="false">Kompetenzmatrix!R14</f>
        <v>2</v>
      </c>
      <c r="D29" s="54" t="n">
        <f aca="false">B29-C29</f>
        <v>0.5</v>
      </c>
      <c r="E29" s="58" t="str">
        <f aca="false">IF(D29&lt;=-1,"Hoch",IF(D29&lt;0,"Mittel","–"))</f>
        <v>–</v>
      </c>
    </row>
    <row r="30" customFormat="false" ht="16.5" hidden="false" customHeight="true" outlineLevel="0" collapsed="false">
      <c r="A30" s="25" t="s">
        <v>37</v>
      </c>
      <c r="B30" s="51" t="n">
        <f aca="false">Kompetenzmatrix!S27</f>
        <v>2.5</v>
      </c>
      <c r="C30" s="55" t="n">
        <f aca="false">Kompetenzmatrix!S14</f>
        <v>3</v>
      </c>
      <c r="D30" s="52" t="n">
        <f aca="false">B30-C30</f>
        <v>-0.5</v>
      </c>
      <c r="E30" s="56" t="str">
        <f aca="false">IF(D30&lt;=-1,"Hoch",IF(D30&lt;0,"Mittel","–"))</f>
        <v>Mittel</v>
      </c>
    </row>
    <row r="31" customFormat="false" ht="16.5" hidden="false" customHeight="true" outlineLevel="0" collapsed="false">
      <c r="A31" s="32" t="s">
        <v>38</v>
      </c>
      <c r="B31" s="53" t="n">
        <f aca="false">Kompetenzmatrix!T27</f>
        <v>1.83333333333333</v>
      </c>
      <c r="C31" s="57" t="n">
        <f aca="false">Kompetenzmatrix!T14</f>
        <v>3</v>
      </c>
      <c r="D31" s="54" t="n">
        <f aca="false">B31-C31</f>
        <v>-1.16666666666667</v>
      </c>
      <c r="E31" s="58" t="str">
        <f aca="false">IF(D31&lt;=-1,"Hoch",IF(D31&lt;0,"Mittel","–"))</f>
        <v>Hoch</v>
      </c>
    </row>
  </sheetData>
  <mergeCells count="2">
    <mergeCell ref="A1:H1"/>
    <mergeCell ref="A2:H2"/>
  </mergeCells>
  <conditionalFormatting sqref="D9:D12">
    <cfRule type="colorScale" priority="2">
      <colorScale>
        <cfvo type="num" val="-1.5"/>
        <cfvo type="num" val="0"/>
        <cfvo type="num" val="1"/>
        <color rgb="FFF2A7A0"/>
        <color rgb="FFFBE08A"/>
        <color rgb="FFA7C796"/>
      </colorScale>
    </cfRule>
  </conditionalFormatting>
  <conditionalFormatting sqref="D16:D31">
    <cfRule type="colorScale" priority="3">
      <colorScale>
        <cfvo type="num" val="-2"/>
        <cfvo type="num" val="0"/>
        <cfvo type="num" val="1"/>
        <color rgb="FFF2A7A0"/>
        <color rgb="FFFBE08A"/>
        <color rgb="FFA7C796"/>
      </colorScale>
    </cfRule>
  </conditionalFormatting>
  <printOptions headings="false" gridLines="false" gridLinesSet="true" horizontalCentered="false" verticalCentered="false"/>
  <pageMargins left="0.3" right="0.3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2026-06-24T11:55:32Z</dcterms:created>
  <dc:creator>openpyxl</dc:creator>
  <dc:description/>
  <dc:language>en-US</dc:language>
  <cp:lastModifiedBy/>
  <dcterms:modified xsi:type="dcterms:W3CDTF">2026-06-24T11:55:34Z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