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sergi\Documents\SEO\SEO\AA_Webs\Excel Aleman\Generador\"/>
    </mc:Choice>
  </mc:AlternateContent>
  <xr:revisionPtr revIDLastSave="0" documentId="13_ncr:1_{1478673C-4964-46E0-AB6F-02B73BE0A76B}" xr6:coauthVersionLast="47" xr6:coauthVersionMax="47" xr10:uidLastSave="{00000000-0000-0000-0000-000000000000}"/>
  <bookViews>
    <workbookView xWindow="1035" yWindow="1035" windowWidth="25500" windowHeight="13500" xr2:uid="{00000000-000D-0000-FFFF-FFFF00000000}"/>
  </bookViews>
  <sheets>
    <sheet name="Dashboard" sheetId="1" r:id="rId1"/>
    <sheet name="Skill-Matrix" sheetId="2" r:id="rId2"/>
    <sheet name="Einstellungen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1" i="2" l="1"/>
  <c r="D41" i="2"/>
  <c r="E41" i="2" s="1"/>
  <c r="D22" i="1" s="1"/>
  <c r="C41" i="2"/>
  <c r="F41" i="2" s="1"/>
  <c r="G40" i="2"/>
  <c r="D40" i="2"/>
  <c r="B21" i="1" s="1"/>
  <c r="C40" i="2"/>
  <c r="F40" i="2" s="1"/>
  <c r="G39" i="2"/>
  <c r="H39" i="2" s="1"/>
  <c r="E20" i="1" s="1"/>
  <c r="F39" i="2"/>
  <c r="I39" i="2" s="1"/>
  <c r="F20" i="1" s="1"/>
  <c r="D39" i="2"/>
  <c r="B20" i="1" s="1"/>
  <c r="C39" i="2"/>
  <c r="G38" i="2"/>
  <c r="D38" i="2"/>
  <c r="E38" i="2" s="1"/>
  <c r="D19" i="1" s="1"/>
  <c r="C38" i="2"/>
  <c r="F38" i="2" s="1"/>
  <c r="I38" i="2" s="1"/>
  <c r="F19" i="1" s="1"/>
  <c r="G37" i="2"/>
  <c r="D37" i="2"/>
  <c r="E37" i="2" s="1"/>
  <c r="D18" i="1" s="1"/>
  <c r="C37" i="2"/>
  <c r="F37" i="2" s="1"/>
  <c r="I37" i="2" s="1"/>
  <c r="F18" i="1" s="1"/>
  <c r="G36" i="2"/>
  <c r="H36" i="2" s="1"/>
  <c r="E17" i="1" s="1"/>
  <c r="F36" i="2"/>
  <c r="I36" i="2" s="1"/>
  <c r="F17" i="1" s="1"/>
  <c r="E36" i="2"/>
  <c r="D17" i="1" s="1"/>
  <c r="D36" i="2"/>
  <c r="C36" i="2"/>
  <c r="G35" i="2"/>
  <c r="D35" i="2"/>
  <c r="E35" i="2" s="1"/>
  <c r="D16" i="1" s="1"/>
  <c r="C35" i="2"/>
  <c r="F35" i="2" s="1"/>
  <c r="G34" i="2"/>
  <c r="D34" i="2"/>
  <c r="E34" i="2" s="1"/>
  <c r="D15" i="1" s="1"/>
  <c r="C34" i="2"/>
  <c r="F34" i="2" s="1"/>
  <c r="I34" i="2" s="1"/>
  <c r="F15" i="1" s="1"/>
  <c r="G33" i="2"/>
  <c r="H33" i="2" s="1"/>
  <c r="E14" i="1" s="1"/>
  <c r="F33" i="2"/>
  <c r="I33" i="2" s="1"/>
  <c r="F14" i="1" s="1"/>
  <c r="E33" i="2"/>
  <c r="D33" i="2"/>
  <c r="C33" i="2"/>
  <c r="G32" i="2"/>
  <c r="H32" i="2" s="1"/>
  <c r="E13" i="1" s="1"/>
  <c r="F32" i="2"/>
  <c r="I32" i="2" s="1"/>
  <c r="F13" i="1" s="1"/>
  <c r="D32" i="2"/>
  <c r="E32" i="2" s="1"/>
  <c r="D13" i="1" s="1"/>
  <c r="C32" i="2"/>
  <c r="G31" i="2"/>
  <c r="D31" i="2"/>
  <c r="E31" i="2" s="1"/>
  <c r="D12" i="1" s="1"/>
  <c r="C31" i="2"/>
  <c r="C12" i="1" s="1"/>
  <c r="G30" i="2"/>
  <c r="H30" i="2" s="1"/>
  <c r="E11" i="1" s="1"/>
  <c r="D30" i="2"/>
  <c r="C30" i="2"/>
  <c r="F30" i="2" s="1"/>
  <c r="I30" i="2" s="1"/>
  <c r="F11" i="1" s="1"/>
  <c r="V25" i="2"/>
  <c r="U25" i="2"/>
  <c r="T25" i="2"/>
  <c r="S25" i="2"/>
  <c r="R25" i="2"/>
  <c r="V24" i="2"/>
  <c r="U24" i="2"/>
  <c r="T24" i="2"/>
  <c r="S24" i="2"/>
  <c r="R24" i="2"/>
  <c r="V23" i="2"/>
  <c r="U23" i="2"/>
  <c r="T23" i="2"/>
  <c r="S23" i="2"/>
  <c r="R23" i="2"/>
  <c r="U22" i="2"/>
  <c r="V22" i="2" s="1"/>
  <c r="F38" i="1" s="1"/>
  <c r="T22" i="2"/>
  <c r="S22" i="2"/>
  <c r="R22" i="2"/>
  <c r="C38" i="1" s="1"/>
  <c r="U21" i="2"/>
  <c r="V21" i="2" s="1"/>
  <c r="F37" i="1" s="1"/>
  <c r="T21" i="2"/>
  <c r="E37" i="1" s="1"/>
  <c r="S21" i="2"/>
  <c r="R21" i="2"/>
  <c r="U20" i="2"/>
  <c r="V20" i="2" s="1"/>
  <c r="F36" i="1" s="1"/>
  <c r="T20" i="2"/>
  <c r="S20" i="2"/>
  <c r="R20" i="2"/>
  <c r="U19" i="2"/>
  <c r="V19" i="2" s="1"/>
  <c r="F35" i="1" s="1"/>
  <c r="T19" i="2"/>
  <c r="S19" i="2"/>
  <c r="R19" i="2"/>
  <c r="U18" i="2"/>
  <c r="V18" i="2" s="1"/>
  <c r="F34" i="1" s="1"/>
  <c r="T18" i="2"/>
  <c r="S18" i="2"/>
  <c r="R18" i="2"/>
  <c r="U17" i="2"/>
  <c r="V17" i="2" s="1"/>
  <c r="F33" i="1" s="1"/>
  <c r="T17" i="2"/>
  <c r="E33" i="1" s="1"/>
  <c r="S17" i="2"/>
  <c r="D33" i="1" s="1"/>
  <c r="R17" i="2"/>
  <c r="U16" i="2"/>
  <c r="V16" i="2" s="1"/>
  <c r="F32" i="1" s="1"/>
  <c r="T16" i="2"/>
  <c r="S16" i="2"/>
  <c r="R16" i="2"/>
  <c r="U15" i="2"/>
  <c r="V15" i="2" s="1"/>
  <c r="F31" i="1" s="1"/>
  <c r="T15" i="2"/>
  <c r="E31" i="1" s="1"/>
  <c r="S15" i="2"/>
  <c r="D31" i="1" s="1"/>
  <c r="R15" i="2"/>
  <c r="C31" i="1" s="1"/>
  <c r="U14" i="2"/>
  <c r="V14" i="2" s="1"/>
  <c r="F30" i="1" s="1"/>
  <c r="T14" i="2"/>
  <c r="S14" i="2"/>
  <c r="D30" i="1" s="1"/>
  <c r="R14" i="2"/>
  <c r="U13" i="2"/>
  <c r="V13" i="2" s="1"/>
  <c r="F29" i="1" s="1"/>
  <c r="T13" i="2"/>
  <c r="S13" i="2"/>
  <c r="R13" i="2"/>
  <c r="U12" i="2"/>
  <c r="V12" i="2" s="1"/>
  <c r="F28" i="1" s="1"/>
  <c r="T12" i="2"/>
  <c r="S12" i="2"/>
  <c r="D28" i="1" s="1"/>
  <c r="R12" i="2"/>
  <c r="C28" i="1" s="1"/>
  <c r="U11" i="2"/>
  <c r="J5" i="1" s="1"/>
  <c r="T11" i="2"/>
  <c r="E27" i="1" s="1"/>
  <c r="S11" i="2"/>
  <c r="D27" i="1" s="1"/>
  <c r="R11" i="2"/>
  <c r="C27" i="1" s="1"/>
  <c r="E38" i="1"/>
  <c r="D38" i="1"/>
  <c r="B38" i="1"/>
  <c r="A38" i="1"/>
  <c r="D37" i="1"/>
  <c r="C37" i="1"/>
  <c r="B37" i="1"/>
  <c r="A37" i="1"/>
  <c r="E36" i="1"/>
  <c r="D36" i="1"/>
  <c r="C36" i="1"/>
  <c r="B36" i="1"/>
  <c r="A36" i="1"/>
  <c r="E35" i="1"/>
  <c r="D35" i="1"/>
  <c r="C35" i="1"/>
  <c r="B35" i="1"/>
  <c r="A35" i="1"/>
  <c r="E34" i="1"/>
  <c r="D34" i="1"/>
  <c r="C34" i="1"/>
  <c r="B34" i="1"/>
  <c r="A34" i="1"/>
  <c r="C33" i="1"/>
  <c r="B33" i="1"/>
  <c r="A33" i="1"/>
  <c r="E32" i="1"/>
  <c r="D32" i="1"/>
  <c r="C32" i="1"/>
  <c r="B32" i="1"/>
  <c r="A32" i="1"/>
  <c r="B31" i="1"/>
  <c r="A31" i="1"/>
  <c r="E30" i="1"/>
  <c r="C30" i="1"/>
  <c r="B30" i="1"/>
  <c r="A30" i="1"/>
  <c r="E29" i="1"/>
  <c r="D29" i="1"/>
  <c r="C29" i="1"/>
  <c r="B29" i="1"/>
  <c r="A29" i="1"/>
  <c r="E28" i="1"/>
  <c r="B28" i="1"/>
  <c r="A28" i="1"/>
  <c r="B27" i="1"/>
  <c r="A27" i="1"/>
  <c r="C22" i="1"/>
  <c r="B22" i="1"/>
  <c r="A22" i="1"/>
  <c r="C21" i="1"/>
  <c r="A21" i="1"/>
  <c r="C20" i="1"/>
  <c r="A20" i="1"/>
  <c r="C19" i="1"/>
  <c r="B19" i="1"/>
  <c r="A19" i="1"/>
  <c r="C18" i="1"/>
  <c r="B18" i="1"/>
  <c r="A18" i="1"/>
  <c r="C17" i="1"/>
  <c r="B17" i="1"/>
  <c r="A17" i="1"/>
  <c r="B16" i="1"/>
  <c r="A16" i="1"/>
  <c r="C15" i="1"/>
  <c r="B15" i="1"/>
  <c r="A15" i="1"/>
  <c r="D14" i="1"/>
  <c r="C14" i="1"/>
  <c r="B14" i="1"/>
  <c r="A14" i="1"/>
  <c r="C13" i="1"/>
  <c r="A13" i="1"/>
  <c r="B12" i="1"/>
  <c r="A12" i="1"/>
  <c r="C11" i="1"/>
  <c r="B11" i="1"/>
  <c r="A11" i="1"/>
  <c r="D5" i="1"/>
  <c r="A5" i="1"/>
  <c r="G5" i="1" s="1"/>
  <c r="H38" i="2" l="1"/>
  <c r="E19" i="1" s="1"/>
  <c r="H34" i="2"/>
  <c r="E15" i="1" s="1"/>
  <c r="H37" i="2"/>
  <c r="E18" i="1" s="1"/>
  <c r="I40" i="2"/>
  <c r="F21" i="1" s="1"/>
  <c r="H40" i="2"/>
  <c r="E21" i="1" s="1"/>
  <c r="I35" i="2"/>
  <c r="F16" i="1" s="1"/>
  <c r="H35" i="2"/>
  <c r="E16" i="1" s="1"/>
  <c r="I41" i="2"/>
  <c r="F22" i="1" s="1"/>
  <c r="H41" i="2"/>
  <c r="E22" i="1" s="1"/>
  <c r="E39" i="2"/>
  <c r="D20" i="1" s="1"/>
  <c r="V11" i="2"/>
  <c r="F27" i="1" s="1"/>
  <c r="F31" i="2"/>
  <c r="I31" i="2" s="1"/>
  <c r="F12" i="1" s="1"/>
  <c r="E40" i="2"/>
  <c r="D21" i="1" s="1"/>
  <c r="C16" i="1"/>
  <c r="B13" i="1"/>
  <c r="E30" i="2"/>
  <c r="D11" i="1" s="1"/>
  <c r="H31" i="2" l="1"/>
  <c r="E12" i="1" s="1"/>
</calcChain>
</file>

<file path=xl/sharedStrings.xml><?xml version="1.0" encoding="utf-8"?>
<sst xmlns="http://schemas.openxmlformats.org/spreadsheetml/2006/main" count="281" uniqueCount="173">
  <si>
    <t>Automatische Übersicht über Kompetenzniveau, Zielerreichung, Abdeckung und prioritäre Entwicklungsfelder.</t>
  </si>
  <si>
    <t>Teamgröße</t>
  </si>
  <si>
    <t>Ø Kompetenzniveau</t>
  </si>
  <si>
    <t>Zielerreichung</t>
  </si>
  <si>
    <t>Kritische Lücken</t>
  </si>
  <si>
    <t>aktive Profile</t>
  </si>
  <si>
    <t>Skala 0 bis 4</t>
  </si>
  <si>
    <t>Anteil erfüllter Ziele</t>
  </si>
  <si>
    <t>Handlungsbedarf</t>
  </si>
  <si>
    <t>KOMPETENZEN IM ÜBERBLICK</t>
  </si>
  <si>
    <t>Kompetenz</t>
  </si>
  <si>
    <t>Ø Ist</t>
  </si>
  <si>
    <t>Ziel</t>
  </si>
  <si>
    <t>Gap</t>
  </si>
  <si>
    <t>Abdeckung</t>
  </si>
  <si>
    <t>Risiko</t>
  </si>
  <si>
    <t>ENTWICKLUNGSPRIORITÄT JE PERSON</t>
  </si>
  <si>
    <t>Mitarbeiter/in</t>
  </si>
  <si>
    <t>Rolle</t>
  </si>
  <si>
    <t>Ø Niveau</t>
  </si>
  <si>
    <t>Lücken</t>
  </si>
  <si>
    <t>Status</t>
  </si>
  <si>
    <t>MAẞNAHMENPLAN</t>
  </si>
  <si>
    <t>ID</t>
  </si>
  <si>
    <t>Ist</t>
  </si>
  <si>
    <t>Maßnahme</t>
  </si>
  <si>
    <t>Verantwortlich</t>
  </si>
  <si>
    <t>Termin</t>
  </si>
  <si>
    <t>Erfolgskriterium</t>
  </si>
  <si>
    <t>Priorität</t>
  </si>
  <si>
    <t>Notiz</t>
  </si>
  <si>
    <t>M-001</t>
  </si>
  <si>
    <t>Noah Graf</t>
  </si>
  <si>
    <t>Prozessverständnis</t>
  </si>
  <si>
    <t>Begleitete Praxisaufgabe und Feedbacktermin</t>
  </si>
  <si>
    <t>Mila Berger</t>
  </si>
  <si>
    <t>In Umsetzung</t>
  </si>
  <si>
    <t>Aufgabe zweimal selbstständig durchführen</t>
  </si>
  <si>
    <t>Hoch</t>
  </si>
  <si>
    <t>M-002</t>
  </si>
  <si>
    <t>Sami Keller</t>
  </si>
  <si>
    <t>Digitale Werkzeuge</t>
  </si>
  <si>
    <t>Kurztraining mit Anwendungsübung</t>
  </si>
  <si>
    <t>Eva Brandt</t>
  </si>
  <si>
    <t>Geplant</t>
  </si>
  <si>
    <t>Standardworkflow ohne Unterstützung</t>
  </si>
  <si>
    <t>M-003</t>
  </si>
  <si>
    <t>David Koch</t>
  </si>
  <si>
    <t>Problemlösung</t>
  </si>
  <si>
    <t>Fallbesprechung und Peer-Coaching</t>
  </si>
  <si>
    <t>Jonas Winter</t>
  </si>
  <si>
    <t>Komplexen Fall strukturiert moderieren</t>
  </si>
  <si>
    <t>Mittel</t>
  </si>
  <si>
    <t>M-004</t>
  </si>
  <si>
    <t>Nora Klein</t>
  </si>
  <si>
    <t>Projektplanung</t>
  </si>
  <si>
    <t>Übernahme eines kleinen Arbeitspakets</t>
  </si>
  <si>
    <t>Lina Hartmann</t>
  </si>
  <si>
    <t>Offen</t>
  </si>
  <si>
    <t>Planung mit Meilensteinen und Risiken</t>
  </si>
  <si>
    <t>M-005</t>
  </si>
  <si>
    <t>Leon Fischer</t>
  </si>
  <si>
    <t>Kommunikation</t>
  </si>
  <si>
    <t>Praxisfeedback im nächsten Review</t>
  </si>
  <si>
    <t>Ayla Demir</t>
  </si>
  <si>
    <t>Zurückgestellt</t>
  </si>
  <si>
    <t>Bewertung im Review bestätigen</t>
  </si>
  <si>
    <t>Niedrig</t>
  </si>
  <si>
    <t>M-006</t>
  </si>
  <si>
    <t>Datenanalyse</t>
  </si>
  <si>
    <t>Vertiefungsübung mit realistischem Datensatz</t>
  </si>
  <si>
    <t>Mara Vogel</t>
  </si>
  <si>
    <t>Auswertung nachvollziehbar dokumentieren</t>
  </si>
  <si>
    <t>SKILL MATRIX 2026</t>
  </si>
  <si>
    <t>Generische Kompetenzmatrix für Teams und Organisationen – Ist-Niveaus, Zielerreichung, Abdeckung und Entwicklungsprioritäten auf einen Blick.</t>
  </si>
  <si>
    <t>TEAMDATEN</t>
  </si>
  <si>
    <t>FACHKOMPETENZEN</t>
  </si>
  <si>
    <t>METHODENKOMPETENZEN</t>
  </si>
  <si>
    <t>ZUSAMMENARBEIT &amp; SELBSTMANAGEMENT</t>
  </si>
  <si>
    <t>AUTOMATISCHE AUSWERTUNG</t>
  </si>
  <si>
    <t>Personal-ID</t>
  </si>
  <si>
    <t>Team</t>
  </si>
  <si>
    <t>Kapazität</t>
  </si>
  <si>
    <t>Fachwissen</t>
  </si>
  <si>
    <t>Qualitätsdenken</t>
  </si>
  <si>
    <t>Dokumentation</t>
  </si>
  <si>
    <t>Zusammenarbeit</t>
  </si>
  <si>
    <t>Selbstorganisation</t>
  </si>
  <si>
    <t>Lernbereitschaft</t>
  </si>
  <si>
    <t>krit. Lücken</t>
  </si>
  <si>
    <t>Entwicklungsstatus</t>
  </si>
  <si>
    <t>Letzte Bewertung</t>
  </si>
  <si>
    <t>Kompetenzparameter</t>
  </si>
  <si>
    <t>Fach</t>
  </si>
  <si>
    <t>Methode</t>
  </si>
  <si>
    <t>Selbstmanagement</t>
  </si>
  <si>
    <t>Zielniveau</t>
  </si>
  <si>
    <t>Mindestabdeckung</t>
  </si>
  <si>
    <t>Kritisch?</t>
  </si>
  <si>
    <t>Ja</t>
  </si>
  <si>
    <t>Nein</t>
  </si>
  <si>
    <t>P-001</t>
  </si>
  <si>
    <t>Teamkoordination</t>
  </si>
  <si>
    <t>Team A</t>
  </si>
  <si>
    <t>P-002</t>
  </si>
  <si>
    <t>Spezialist</t>
  </si>
  <si>
    <t>P-003</t>
  </si>
  <si>
    <t>Projektmitarbeit</t>
  </si>
  <si>
    <t>Team B</t>
  </si>
  <si>
    <t>P-004</t>
  </si>
  <si>
    <t>Analyst</t>
  </si>
  <si>
    <t>P-005</t>
  </si>
  <si>
    <t>Fachmitarbeit</t>
  </si>
  <si>
    <t>Team C</t>
  </si>
  <si>
    <t>P-006</t>
  </si>
  <si>
    <t>P-007</t>
  </si>
  <si>
    <t>Spezialistin</t>
  </si>
  <si>
    <t>P-008</t>
  </si>
  <si>
    <t>P-009</t>
  </si>
  <si>
    <t>Koordination</t>
  </si>
  <si>
    <t>P-010</t>
  </si>
  <si>
    <t>Junior-Fachkraft</t>
  </si>
  <si>
    <t>P-011</t>
  </si>
  <si>
    <t>P-012</t>
  </si>
  <si>
    <t>Emil Roth</t>
  </si>
  <si>
    <t>KOMPETENZÜBERSICHT</t>
  </si>
  <si>
    <t>LEGENDE &amp; INTERPRETATION</t>
  </si>
  <si>
    <t>Kategorie</t>
  </si>
  <si>
    <t>Personen im Ziel</t>
  </si>
  <si>
    <t>0</t>
  </si>
  <si>
    <t>Nicht bewertet</t>
  </si>
  <si>
    <t>1</t>
  </si>
  <si>
    <t>Grundlagen – Anleitung erforderlich</t>
  </si>
  <si>
    <t>2</t>
  </si>
  <si>
    <t>Anwendbar – gelegentliche Unterstützung</t>
  </si>
  <si>
    <t>3</t>
  </si>
  <si>
    <t>Selbstständig – sichere Anwendung</t>
  </si>
  <si>
    <t>4</t>
  </si>
  <si>
    <t>Experte – unterstützt andere</t>
  </si>
  <si>
    <t>Hinweis</t>
  </si>
  <si>
    <t>Hellblaue Zellen sind für Eingaben vorgesehen. Graue Zellen enthalten Formeln.</t>
  </si>
  <si>
    <t>EINSTELLUNGEN &amp; ANLEITUNG</t>
  </si>
  <si>
    <t>Diese Seite definiert die Bewertungsskala und erklärt die Nutzung der Vorlage. Die Inhalte können ohne Anpassung der Formeln überschrieben werden.</t>
  </si>
  <si>
    <t>Niveau</t>
  </si>
  <si>
    <t>Bezeichnung</t>
  </si>
  <si>
    <t>Beobachtbares Verhalten</t>
  </si>
  <si>
    <t>Status Maßnahmen</t>
  </si>
  <si>
    <t>Kritische Kompetenz</t>
  </si>
  <si>
    <t>Noch keine belastbare Bewertung oder Kompetenz nicht relevant.</t>
  </si>
  <si>
    <t>Eingabezellen sind hellblau markiert.</t>
  </si>
  <si>
    <t>Grundlagen</t>
  </si>
  <si>
    <t>Kennt die Grundlagen und benötigt regelmäßige Anleitung.</t>
  </si>
  <si>
    <t>Bewertungen werden mit 0 bis 4 erfasst.</t>
  </si>
  <si>
    <t>Anwendbar</t>
  </si>
  <si>
    <t>Kann typische Aufgaben mit gelegentlicher Unterstützung bearbeiten.</t>
  </si>
  <si>
    <t>Zielniveau und Mindestabdeckung gelten je Kompetenz.</t>
  </si>
  <si>
    <t>Selbstständig</t>
  </si>
  <si>
    <t>Arbeitet sicher, selbstständig und in üblicher Qualität.</t>
  </si>
  <si>
    <t>Abgeschlossen</t>
  </si>
  <si>
    <t>Kritische Lücken werden automatisch hervorgehoben.</t>
  </si>
  <si>
    <t>Experte</t>
  </si>
  <si>
    <t>Beherrscht komplexe Fälle und kann andere Personen unterstützen.</t>
  </si>
  <si>
    <t>Dashboard und Auswertung aktualisieren sich automatisch.</t>
  </si>
  <si>
    <t>SO VERWENDEN SIE DIE VORLAGE</t>
  </si>
  <si>
    <t>Kompetenzen definieren</t>
  </si>
  <si>
    <t>Überschreiben Sie in der Skill-Matrix die zwölf Beispielkompetenzen sowie Kategorie, Zielniveau, Mindestabdeckung und Kritikalität.</t>
  </si>
  <si>
    <t>Team erfassen</t>
  </si>
  <si>
    <t>Ersetzen Sie die Beispieldaten durch Personal-ID, Name, Rolle, Team, Kapazität und Bewertungsdatum.</t>
  </si>
  <si>
    <t>Niveaus bewerten</t>
  </si>
  <si>
    <t>Tragen Sie pro Person und Kompetenz einen Wert von 0 bis 4 ein. Die Farben und Kennzahlen werden automatisch berechnet.</t>
  </si>
  <si>
    <t>Maßnahmen ableiten</t>
  </si>
  <si>
    <t>Prüfen Sie im Dashboard Kompetenzlücken, Abdeckungsrisiken und Entwicklungsprioritäten und pflegen Sie passende Maßnahmen.</t>
  </si>
  <si>
    <t>SKILL MATRIX – DASHBOARD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</si>
</sst>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d\.mm\.yyyy"/>
  </numFmts>
  <fonts count="15" x14ac:knownFonts="1">
    <font>
      <sz val="11"/>
      <name val="Carlito"/>
    </font>
    <font>
      <b/>
      <sz val="18"/>
      <color rgb="FFFFFFFF"/>
      <name val="Calibri"/>
    </font>
    <font>
      <sz val="10"/>
      <color rgb="FF25353C"/>
      <name val="Calibri"/>
    </font>
    <font>
      <b/>
      <sz val="11"/>
      <color rgb="FFFFFFFF"/>
      <name val="Calibri"/>
    </font>
    <font>
      <b/>
      <sz val="12"/>
      <color rgb="FFFFFFFF"/>
      <name val="Calibri"/>
    </font>
    <font>
      <b/>
      <sz val="16"/>
      <color rgb="FF173F4F"/>
      <name val="Calibri"/>
    </font>
    <font>
      <b/>
      <sz val="10"/>
      <color rgb="FF173F4F"/>
      <name val="Calibri"/>
    </font>
    <font>
      <b/>
      <sz val="20"/>
      <color rgb="FFFFFFFF"/>
      <name val="Calibri"/>
    </font>
    <font>
      <b/>
      <sz val="10"/>
      <color rgb="FFFFFFFF"/>
      <name val="Calibri"/>
    </font>
    <font>
      <b/>
      <sz val="9"/>
      <color rgb="FF173F4F"/>
      <name val="Calibri"/>
    </font>
    <font>
      <sz val="9"/>
      <color rgb="FF25353C"/>
      <name val="Calibri"/>
    </font>
    <font>
      <sz val="9"/>
      <color rgb="FF66777F"/>
      <name val="Calibri"/>
    </font>
    <font>
      <b/>
      <sz val="22"/>
      <color rgb="FF173F4F"/>
      <name val="Calibri"/>
    </font>
    <font>
      <sz val="11"/>
      <name val="Calibri"/>
    </font>
    <font>
      <sz val="11"/>
      <name val="Carlito"/>
    </font>
  </fonts>
  <fills count="11">
    <fill>
      <patternFill patternType="none"/>
    </fill>
    <fill>
      <patternFill patternType="gray125"/>
    </fill>
    <fill>
      <patternFill patternType="solid">
        <fgColor rgb="FF173F4F"/>
      </patternFill>
    </fill>
    <fill>
      <patternFill patternType="solid">
        <fgColor rgb="FFE5EEF3"/>
      </patternFill>
    </fill>
    <fill>
      <patternFill patternType="solid">
        <fgColor rgb="FF24586A"/>
      </patternFill>
    </fill>
    <fill>
      <patternFill patternType="solid">
        <fgColor rgb="FF4F8D8A"/>
      </patternFill>
    </fill>
    <fill>
      <patternFill patternType="solid">
        <fgColor rgb="FFF2E8D8"/>
      </patternFill>
    </fill>
    <fill>
      <patternFill patternType="solid">
        <fgColor rgb="FFF4F7F8"/>
      </patternFill>
    </fill>
    <fill>
      <patternFill patternType="solid">
        <fgColor rgb="FFD4A44C"/>
      </patternFill>
    </fill>
    <fill>
      <patternFill patternType="solid">
        <fgColor rgb="FFDCECEA"/>
      </patternFill>
    </fill>
    <fill>
      <patternFill patternType="solid">
        <fgColor rgb="FFEAF3F7"/>
      </patternFill>
    </fill>
  </fills>
  <borders count="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2">
    <xf numFmtId="0" fontId="0" fillId="0" borderId="0"/>
    <xf numFmtId="0" fontId="14" fillId="0" borderId="0"/>
  </cellStyleXfs>
  <cellXfs count="43">
    <xf numFmtId="0" fontId="0" fillId="0" borderId="0" xfId="0"/>
    <xf numFmtId="0" fontId="3" fillId="4" borderId="1" xfId="1" applyFont="1" applyFill="1" applyBorder="1" applyAlignment="1">
      <alignment horizontal="center" vertical="center"/>
    </xf>
    <xf numFmtId="0" fontId="2" fillId="0" borderId="1" xfId="1" applyFont="1" applyBorder="1" applyAlignment="1">
      <alignment vertical="center" wrapText="1"/>
    </xf>
    <xf numFmtId="0" fontId="5" fillId="6" borderId="1" xfId="1" applyFont="1" applyFill="1" applyBorder="1" applyAlignment="1">
      <alignment horizontal="center" vertical="center" wrapText="1"/>
    </xf>
    <xf numFmtId="0" fontId="6" fillId="7" borderId="1" xfId="1" applyFont="1" applyFill="1" applyBorder="1" applyAlignment="1">
      <alignment vertical="center" wrapText="1"/>
    </xf>
    <xf numFmtId="0" fontId="8" fillId="4" borderId="2" xfId="1" applyFont="1" applyFill="1" applyBorder="1" applyAlignment="1">
      <alignment horizontal="center" vertical="center" wrapText="1"/>
    </xf>
    <xf numFmtId="0" fontId="10" fillId="9" borderId="1" xfId="1" applyFont="1" applyFill="1" applyBorder="1" applyAlignment="1">
      <alignment horizontal="center" vertical="center" wrapText="1"/>
    </xf>
    <xf numFmtId="0" fontId="10" fillId="6" borderId="1" xfId="1" applyFont="1" applyFill="1" applyBorder="1" applyAlignment="1">
      <alignment horizontal="center" vertical="center" wrapText="1"/>
    </xf>
    <xf numFmtId="0" fontId="10" fillId="3" borderId="1" xfId="1" applyFont="1" applyFill="1" applyBorder="1" applyAlignment="1">
      <alignment horizontal="center" vertical="center" wrapText="1"/>
    </xf>
    <xf numFmtId="0" fontId="11" fillId="7" borderId="1" xfId="1" applyFont="1" applyFill="1" applyBorder="1"/>
    <xf numFmtId="0" fontId="2" fillId="10" borderId="1" xfId="1" applyFont="1" applyFill="1" applyBorder="1" applyAlignment="1">
      <alignment horizontal="center" vertical="center"/>
    </xf>
    <xf numFmtId="0" fontId="2" fillId="10" borderId="1" xfId="1" applyFont="1" applyFill="1" applyBorder="1" applyAlignment="1">
      <alignment vertical="center"/>
    </xf>
    <xf numFmtId="9" fontId="2" fillId="10" borderId="1" xfId="1" applyNumberFormat="1" applyFont="1" applyFill="1" applyBorder="1" applyAlignment="1">
      <alignment horizontal="center" vertical="center"/>
    </xf>
    <xf numFmtId="164" fontId="2" fillId="7" borderId="1" xfId="1" applyNumberFormat="1" applyFont="1" applyFill="1" applyBorder="1" applyAlignment="1">
      <alignment horizontal="center" vertical="center"/>
    </xf>
    <xf numFmtId="9" fontId="2" fillId="7" borderId="1" xfId="1" applyNumberFormat="1" applyFont="1" applyFill="1" applyBorder="1" applyAlignment="1">
      <alignment horizontal="center" vertical="center"/>
    </xf>
    <xf numFmtId="0" fontId="2" fillId="7" borderId="1" xfId="1" applyFont="1" applyFill="1" applyBorder="1" applyAlignment="1">
      <alignment horizontal="center" vertical="center"/>
    </xf>
    <xf numFmtId="165" fontId="2" fillId="10" borderId="1" xfId="1" applyNumberFormat="1" applyFont="1" applyFill="1" applyBorder="1" applyAlignment="1">
      <alignment vertical="center"/>
    </xf>
    <xf numFmtId="0" fontId="6" fillId="6" borderId="1" xfId="1" applyFont="1" applyFill="1" applyBorder="1" applyAlignment="1">
      <alignment horizontal="center" vertical="center" wrapText="1"/>
    </xf>
    <xf numFmtId="0" fontId="8" fillId="4" borderId="2" xfId="1" applyFont="1" applyFill="1" applyBorder="1" applyAlignment="1">
      <alignment horizontal="center" vertical="center"/>
    </xf>
    <xf numFmtId="0" fontId="8" fillId="4" borderId="1" xfId="1" applyFont="1" applyFill="1" applyBorder="1" applyAlignment="1">
      <alignment horizontal="center" vertical="center" wrapText="1"/>
    </xf>
    <xf numFmtId="0" fontId="10" fillId="10" borderId="1" xfId="1" applyFont="1" applyFill="1" applyBorder="1" applyAlignment="1">
      <alignment vertical="center" wrapText="1"/>
    </xf>
    <xf numFmtId="0" fontId="10" fillId="10" borderId="1" xfId="1" applyFont="1" applyFill="1" applyBorder="1" applyAlignment="1">
      <alignment horizontal="center" vertical="center" wrapText="1"/>
    </xf>
    <xf numFmtId="165" fontId="10" fillId="10" borderId="1" xfId="1" applyNumberFormat="1" applyFont="1" applyFill="1" applyBorder="1" applyAlignment="1">
      <alignment vertical="center" wrapText="1"/>
    </xf>
    <xf numFmtId="0" fontId="13" fillId="0" borderId="0" xfId="1" applyFont="1"/>
    <xf numFmtId="0" fontId="7" fillId="2" borderId="0" xfId="1" applyFont="1" applyFill="1" applyAlignment="1">
      <alignment horizontal="left" vertical="center"/>
    </xf>
    <xf numFmtId="0" fontId="2" fillId="3" borderId="0" xfId="1" applyFont="1" applyFill="1" applyAlignment="1">
      <alignment vertical="center"/>
    </xf>
    <xf numFmtId="0" fontId="8" fillId="4" borderId="1" xfId="1" applyFont="1" applyFill="1" applyBorder="1" applyAlignment="1">
      <alignment horizontal="center" vertical="center"/>
    </xf>
    <xf numFmtId="0" fontId="12" fillId="7" borderId="1" xfId="1" applyFont="1" applyFill="1" applyBorder="1" applyAlignment="1">
      <alignment horizontal="center" vertical="center"/>
    </xf>
    <xf numFmtId="0" fontId="11" fillId="7" borderId="1" xfId="1" applyFont="1" applyFill="1" applyBorder="1" applyAlignment="1">
      <alignment horizontal="center" vertical="center"/>
    </xf>
    <xf numFmtId="164" fontId="12" fillId="7" borderId="1" xfId="1" applyNumberFormat="1" applyFont="1" applyFill="1" applyBorder="1" applyAlignment="1">
      <alignment horizontal="center" vertical="center"/>
    </xf>
    <xf numFmtId="9" fontId="12" fillId="7" borderId="1" xfId="1" applyNumberFormat="1" applyFont="1" applyFill="1" applyBorder="1" applyAlignment="1">
      <alignment horizontal="center" vertical="center"/>
    </xf>
    <xf numFmtId="0" fontId="4" fillId="2" borderId="0" xfId="1" applyFont="1" applyFill="1" applyAlignment="1">
      <alignment horizontal="left" vertical="center"/>
    </xf>
    <xf numFmtId="0" fontId="4" fillId="5" borderId="0" xfId="1" applyFont="1" applyFill="1" applyAlignment="1">
      <alignment horizontal="left" vertical="center"/>
    </xf>
    <xf numFmtId="0" fontId="2" fillId="3" borderId="0" xfId="1" applyFont="1" applyFill="1" applyAlignment="1">
      <alignment vertical="center" wrapText="1"/>
    </xf>
    <xf numFmtId="0" fontId="3" fillId="4" borderId="0" xfId="1" applyFont="1" applyFill="1" applyAlignment="1">
      <alignment horizontal="center" vertical="center"/>
    </xf>
    <xf numFmtId="0" fontId="3" fillId="5" borderId="0" xfId="1" applyFont="1" applyFill="1" applyAlignment="1">
      <alignment horizontal="center" vertical="center"/>
    </xf>
    <xf numFmtId="0" fontId="3" fillId="8" borderId="0" xfId="1" applyFont="1" applyFill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0" fontId="9" fillId="7" borderId="1" xfId="1" applyFont="1" applyFill="1" applyBorder="1" applyAlignment="1">
      <alignment horizontal="right" vertical="center"/>
    </xf>
    <xf numFmtId="0" fontId="2" fillId="7" borderId="1" xfId="1" applyFont="1" applyFill="1" applyBorder="1" applyAlignment="1">
      <alignment vertical="center" wrapText="1"/>
    </xf>
    <xf numFmtId="0" fontId="1" fillId="2" borderId="0" xfId="1" applyFont="1" applyFill="1" applyAlignment="1">
      <alignment horizontal="left" vertical="center"/>
    </xf>
    <xf numFmtId="0" fontId="4" fillId="5" borderId="0" xfId="1" applyFont="1" applyFill="1" applyAlignment="1">
      <alignment horizontal="left"/>
    </xf>
    <xf numFmtId="0" fontId="2" fillId="0" borderId="1" xfId="1" applyFont="1" applyBorder="1" applyAlignment="1">
      <alignment vertical="center" wrapText="1"/>
    </xf>
  </cellXfs>
  <cellStyles count="2">
    <cellStyle name="Normal" xfId="1" xr:uid="{00000000-0005-0000-0000-000000000000}"/>
    <cellStyle name="Standard" xfId="0" builtinId="0"/>
  </cellStyles>
  <dxfs count="18">
    <dxf>
      <font>
        <b/>
        <color rgb="FF2F6650"/>
      </font>
      <fill>
        <patternFill patternType="solid">
          <bgColor rgb="FFD5E9DE"/>
        </patternFill>
      </fill>
    </dxf>
    <dxf>
      <font>
        <b/>
        <color rgb="FF173F4F"/>
      </font>
      <fill>
        <patternFill patternType="solid">
          <bgColor rgb="FFE5EEF3"/>
        </patternFill>
      </fill>
    </dxf>
    <dxf>
      <font>
        <b/>
        <color rgb="FF765A1A"/>
      </font>
      <fill>
        <patternFill patternType="solid">
          <bgColor rgb="FFF5E8C8"/>
        </patternFill>
      </fill>
    </dxf>
    <dxf>
      <font>
        <b/>
        <color rgb="FF8E3028"/>
      </font>
      <fill>
        <patternFill patternType="solid">
          <bgColor rgb="FFF5D8D5"/>
        </patternFill>
      </fill>
    </dxf>
    <dxf>
      <font>
        <b/>
        <color rgb="FF2F6650"/>
      </font>
      <fill>
        <patternFill patternType="solid">
          <bgColor rgb="FFD5E9DE"/>
        </patternFill>
      </fill>
    </dxf>
    <dxf>
      <font>
        <b/>
        <color rgb="FF765A1A"/>
      </font>
      <fill>
        <patternFill patternType="solid">
          <bgColor rgb="FFF5E8C8"/>
        </patternFill>
      </fill>
    </dxf>
    <dxf>
      <font>
        <b/>
        <color rgb="FF8E3028"/>
      </font>
      <fill>
        <patternFill patternType="solid">
          <bgColor rgb="FFF5D8D5"/>
        </patternFill>
      </fill>
    </dxf>
    <dxf>
      <font>
        <b/>
        <color rgb="FF8E3028"/>
      </font>
      <fill>
        <patternFill patternType="solid">
          <bgColor rgb="FFF5D8D5"/>
        </patternFill>
      </fill>
    </dxf>
    <dxf>
      <font>
        <b/>
        <color rgb="FF765A1A"/>
      </font>
      <fill>
        <patternFill patternType="solid">
          <bgColor rgb="FFF5E8C8"/>
        </patternFill>
      </fill>
    </dxf>
    <dxf>
      <font>
        <b/>
        <color rgb="FF173F4F"/>
      </font>
      <fill>
        <patternFill patternType="solid">
          <bgColor rgb="FFE5EEF3"/>
        </patternFill>
      </fill>
    </dxf>
    <dxf>
      <font>
        <b/>
        <color rgb="FF2F6650"/>
      </font>
      <fill>
        <patternFill patternType="solid">
          <bgColor rgb="FFD5E9DE"/>
        </patternFill>
      </fill>
    </dxf>
    <dxf>
      <font>
        <b/>
        <color rgb="FF2F6650"/>
      </font>
      <fill>
        <patternFill patternType="solid">
          <bgColor rgb="FFD5E9DE"/>
        </patternFill>
      </fill>
    </dxf>
    <dxf>
      <font>
        <b/>
        <color rgb="FF173F4F"/>
      </font>
      <fill>
        <patternFill patternType="solid">
          <bgColor rgb="FFE5EEF3"/>
        </patternFill>
      </fill>
    </dxf>
    <dxf>
      <font>
        <b/>
        <color rgb="FF765A1A"/>
      </font>
      <fill>
        <patternFill patternType="solid">
          <bgColor rgb="FFF5E8C8"/>
        </patternFill>
      </fill>
    </dxf>
    <dxf>
      <font>
        <b/>
        <color rgb="FF8E3028"/>
      </font>
      <fill>
        <patternFill patternType="solid">
          <bgColor rgb="FFF5D8D5"/>
        </patternFill>
      </fill>
    </dxf>
    <dxf>
      <font>
        <b/>
        <color rgb="FF2F6650"/>
      </font>
      <fill>
        <patternFill patternType="solid">
          <bgColor rgb="FFD5E9DE"/>
        </patternFill>
      </fill>
    </dxf>
    <dxf>
      <font>
        <b/>
        <color rgb="FF765A1A"/>
      </font>
      <fill>
        <patternFill patternType="solid">
          <bgColor rgb="FFF5E8C8"/>
        </patternFill>
      </fill>
    </dxf>
    <dxf>
      <font>
        <b/>
        <color rgb="FF8E3028"/>
      </font>
      <fill>
        <patternFill patternType="solid">
          <bgColor rgb="FFF5D8D5"/>
        </patternFill>
      </fill>
    </dxf>
  </dxfs>
  <tableStyles count="0" defaultTableStyle="TableStyleMedium2" defaultPivotStyle="PivotStyleLight16"/>
  <colors>
    <mruColors>
      <color rgb="FFE5EEF3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c:style val="2"/>
  <c:chart>
    <c:title>
      <c:tx>
        <c:rich>
          <a:bodyPr/>
          <a:lstStyle/>
          <a:p>
            <a:r>
              <a:rPr lang="de-DE"/>
              <a:t>Ø Ist-Niveau im Vergleich zum Ziel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Ø Ist</c:v>
          </c:tx>
          <c:invertIfNegative val="1"/>
          <c:cat>
            <c:strRef>
              <c:f>Dashboard!$A$11:$A$22</c:f>
              <c:strCache>
                <c:ptCount val="12"/>
                <c:pt idx="0">
                  <c:v>Prozessverständnis</c:v>
                </c:pt>
                <c:pt idx="1">
                  <c:v>Fachwissen</c:v>
                </c:pt>
                <c:pt idx="2">
                  <c:v>Datenanalyse</c:v>
                </c:pt>
                <c:pt idx="3">
                  <c:v>Digitale Werkzeuge</c:v>
                </c:pt>
                <c:pt idx="4">
                  <c:v>Projektplanung</c:v>
                </c:pt>
                <c:pt idx="5">
                  <c:v>Problemlösung</c:v>
                </c:pt>
                <c:pt idx="6">
                  <c:v>Qualitätsdenken</c:v>
                </c:pt>
                <c:pt idx="7">
                  <c:v>Dokumentation</c:v>
                </c:pt>
                <c:pt idx="8">
                  <c:v>Kommunikation</c:v>
                </c:pt>
                <c:pt idx="9">
                  <c:v>Zusammenarbeit</c:v>
                </c:pt>
                <c:pt idx="10">
                  <c:v>Selbstorganisation</c:v>
                </c:pt>
                <c:pt idx="11">
                  <c:v>Lernbereitschaft</c:v>
                </c:pt>
              </c:strCache>
            </c:strRef>
          </c:cat>
          <c:val>
            <c:numRef>
              <c:f>Dashboard!$B$11:$B$22</c:f>
              <c:numCache>
                <c:formatCode>0.0</c:formatCode>
                <c:ptCount val="12"/>
                <c:pt idx="0">
                  <c:v>2.8333333333333335</c:v>
                </c:pt>
                <c:pt idx="1">
                  <c:v>3.3333333333333335</c:v>
                </c:pt>
                <c:pt idx="2">
                  <c:v>2.6666666666666665</c:v>
                </c:pt>
                <c:pt idx="3">
                  <c:v>3.25</c:v>
                </c:pt>
                <c:pt idx="4">
                  <c:v>3.0833333333333335</c:v>
                </c:pt>
                <c:pt idx="5">
                  <c:v>3.5</c:v>
                </c:pt>
                <c:pt idx="6">
                  <c:v>3.25</c:v>
                </c:pt>
                <c:pt idx="7">
                  <c:v>3.25</c:v>
                </c:pt>
                <c:pt idx="8">
                  <c:v>3.5</c:v>
                </c:pt>
                <c:pt idx="9">
                  <c:v>3.6666666666666665</c:v>
                </c:pt>
                <c:pt idx="10">
                  <c:v>3.3333333333333335</c:v>
                </c:pt>
                <c:pt idx="11">
                  <c:v>3.6666666666666665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27-4002-9AC6-A5479A6CF645}"/>
            </c:ext>
          </c:extLst>
        </c:ser>
        <c:ser>
          <c:idx val="1"/>
          <c:order val="1"/>
          <c:tx>
            <c:v>Ziel</c:v>
          </c:tx>
          <c:invertIfNegative val="1"/>
          <c:cat>
            <c:strRef>
              <c:f>Dashboard!$A$11:$A$22</c:f>
              <c:strCache>
                <c:ptCount val="12"/>
                <c:pt idx="0">
                  <c:v>Prozessverständnis</c:v>
                </c:pt>
                <c:pt idx="1">
                  <c:v>Fachwissen</c:v>
                </c:pt>
                <c:pt idx="2">
                  <c:v>Datenanalyse</c:v>
                </c:pt>
                <c:pt idx="3">
                  <c:v>Digitale Werkzeuge</c:v>
                </c:pt>
                <c:pt idx="4">
                  <c:v>Projektplanung</c:v>
                </c:pt>
                <c:pt idx="5">
                  <c:v>Problemlösung</c:v>
                </c:pt>
                <c:pt idx="6">
                  <c:v>Qualitätsdenken</c:v>
                </c:pt>
                <c:pt idx="7">
                  <c:v>Dokumentation</c:v>
                </c:pt>
                <c:pt idx="8">
                  <c:v>Kommunikation</c:v>
                </c:pt>
                <c:pt idx="9">
                  <c:v>Zusammenarbeit</c:v>
                </c:pt>
                <c:pt idx="10">
                  <c:v>Selbstorganisation</c:v>
                </c:pt>
                <c:pt idx="11">
                  <c:v>Lernbereitschaft</c:v>
                </c:pt>
              </c:strCache>
            </c:strRef>
          </c:cat>
          <c:val>
            <c:numRef>
              <c:f>Dashboard!$C$11:$C$22</c:f>
              <c:numCache>
                <c:formatCode>0.0</c:formatCode>
                <c:ptCount val="12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4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727-4002-9AC6-A5479A6CF6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650112"/>
        <c:axId val="48672768"/>
      </c:barChart>
      <c:catAx>
        <c:axId val="48650112"/>
        <c:scaling>
          <c:orientation val="minMax"/>
        </c:scaling>
        <c:delete val="0"/>
        <c:axPos val="b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General" sourceLinked="1"/>
        <c:majorTickMark val="none"/>
        <c:minorTickMark val="none"/>
        <c:tickLblPos val="nextTo"/>
        <c:crossAx val="48672768"/>
        <c:crosses val="autoZero"/>
        <c:auto val="1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0.0" sourceLinked="1"/>
        <c:majorTickMark val="none"/>
        <c:minorTickMark val="none"/>
        <c:tickLblPos val="nextTo"/>
        <c:crossAx val="48650112"/>
        <c:crosses val="autoZero"/>
        <c:crossBetween val="between"/>
      </c:valAx>
    </c:plotArea>
    <c:legend>
      <c:legendPos val="b"/>
      <c:overlay val="0"/>
    </c:legend>
    <c:plotVisOnly val="1"/>
    <c:dispBlanksAs val="zero"/>
    <c:showDLblsOverMax val="1"/>
  </c:chart>
  <c:spPr>
    <a:solidFill>
      <a:srgbClr val="E5EEF3"/>
    </a:solidFill>
    <a:ln w="9525">
      <a:solidFill>
        <a:srgbClr val="D9D9D9"/>
      </a:solidFill>
      <a:prstDash val="solid"/>
    </a:ln>
  </c:sp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c:style val="2"/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v>Zielerreichung</c:v>
          </c:tx>
          <c:invertIfNegative val="1"/>
          <c:cat>
            <c:strRef>
              <c:f>Dashboard!$A$27:$A$38</c:f>
              <c:strCache>
                <c:ptCount val="12"/>
                <c:pt idx="0">
                  <c:v>Mila Berger</c:v>
                </c:pt>
                <c:pt idx="1">
                  <c:v>Jonas Winter</c:v>
                </c:pt>
                <c:pt idx="2">
                  <c:v>Ayla Demir</c:v>
                </c:pt>
                <c:pt idx="3">
                  <c:v>Leon Fischer</c:v>
                </c:pt>
                <c:pt idx="4">
                  <c:v>Nora Klein</c:v>
                </c:pt>
                <c:pt idx="5">
                  <c:v>David Koch</c:v>
                </c:pt>
                <c:pt idx="6">
                  <c:v>Eva Brandt</c:v>
                </c:pt>
                <c:pt idx="7">
                  <c:v>Sami Keller</c:v>
                </c:pt>
                <c:pt idx="8">
                  <c:v>Lina Hartmann</c:v>
                </c:pt>
                <c:pt idx="9">
                  <c:v>Noah Graf</c:v>
                </c:pt>
                <c:pt idx="10">
                  <c:v>Mara Vogel</c:v>
                </c:pt>
                <c:pt idx="11">
                  <c:v>Emil Roth</c:v>
                </c:pt>
              </c:strCache>
            </c:strRef>
          </c:cat>
          <c:val>
            <c:numRef>
              <c:f>Dashboard!$D$27:$D$38</c:f>
              <c:numCache>
                <c:formatCode>0%</c:formatCode>
                <c:ptCount val="12"/>
                <c:pt idx="0">
                  <c:v>1</c:v>
                </c:pt>
                <c:pt idx="1">
                  <c:v>0.91666666666666663</c:v>
                </c:pt>
                <c:pt idx="2">
                  <c:v>0.91666666666666663</c:v>
                </c:pt>
                <c:pt idx="3">
                  <c:v>0.91666666666666663</c:v>
                </c:pt>
                <c:pt idx="4">
                  <c:v>0.75</c:v>
                </c:pt>
                <c:pt idx="5">
                  <c:v>0.75</c:v>
                </c:pt>
                <c:pt idx="6">
                  <c:v>1</c:v>
                </c:pt>
                <c:pt idx="7">
                  <c:v>0.66666666666666663</c:v>
                </c:pt>
                <c:pt idx="8">
                  <c:v>0.91666666666666663</c:v>
                </c:pt>
                <c:pt idx="9">
                  <c:v>0.5</c:v>
                </c:pt>
                <c:pt idx="10">
                  <c:v>0.91666666666666663</c:v>
                </c:pt>
                <c:pt idx="11">
                  <c:v>0.91666666666666663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3D-4FED-8114-168BCF9AF4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650112"/>
        <c:axId val="48672768"/>
      </c:barChart>
      <c:catAx>
        <c:axId val="48650112"/>
        <c:scaling>
          <c:orientation val="minMax"/>
        </c:scaling>
        <c:delete val="0"/>
        <c:axPos val="l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General" sourceLinked="1"/>
        <c:majorTickMark val="none"/>
        <c:minorTickMark val="none"/>
        <c:tickLblPos val="nextTo"/>
        <c:crossAx val="48672768"/>
        <c:crosses val="autoZero"/>
        <c:auto val="1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b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0%" sourceLinked="1"/>
        <c:majorTickMark val="none"/>
        <c:minorTickMark val="none"/>
        <c:tickLblPos val="nextTo"/>
        <c:crossAx val="48650112"/>
        <c:crosses val="autoZero"/>
        <c:crossBetween val="between"/>
      </c:valAx>
    </c:plotArea>
    <c:legend>
      <c:legendPos val="b"/>
      <c:overlay val="0"/>
    </c:legend>
    <c:plotVisOnly val="1"/>
    <c:dispBlanksAs val="zero"/>
    <c:showDLblsOverMax val="1"/>
  </c:chart>
  <c:spPr>
    <a:solidFill>
      <a:srgbClr val="E5EEF3"/>
    </a:solidFill>
    <a:ln w="9525">
      <a:solidFill>
        <a:srgbClr val="D9D9D9"/>
      </a:solidFill>
      <a:prstDash val="solid"/>
    </a:ln>
  </c:spPr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8</xdr:row>
      <xdr:rowOff>0</xdr:rowOff>
    </xdr:from>
    <xdr:to>
      <xdr:col>12</xdr:col>
      <xdr:colOff>0</xdr:colOff>
      <xdr:row>22</xdr:row>
      <xdr:rowOff>0</xdr:rowOff>
    </xdr:to>
    <xdr:graphicFrame macro="">
      <xdr:nvGraphicFramePr>
        <xdr:cNvPr id="2" name="Chart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0</xdr:colOff>
      <xdr:row>24</xdr:row>
      <xdr:rowOff>0</xdr:rowOff>
    </xdr:from>
    <xdr:to>
      <xdr:col>12</xdr:col>
      <xdr:colOff>0</xdr:colOff>
      <xdr:row>38</xdr:row>
      <xdr:rowOff>0</xdr:rowOff>
    </xdr:to>
    <xdr:graphicFrame macro="">
      <xdr:nvGraphicFramePr>
        <xdr:cNvPr id="3" name="Chart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2"/>
  <sheetViews>
    <sheetView tabSelected="1" workbookViewId="0">
      <selection activeCell="A2" sqref="A2:L2"/>
    </sheetView>
  </sheetViews>
  <sheetFormatPr baseColWidth="10" defaultColWidth="9" defaultRowHeight="15" x14ac:dyDescent="0.25"/>
  <cols>
    <col min="1" max="1" width="19" customWidth="1"/>
    <col min="2" max="2" width="18" customWidth="1"/>
    <col min="3" max="3" width="11" customWidth="1"/>
    <col min="4" max="4" width="12" customWidth="1"/>
    <col min="5" max="5" width="11" customWidth="1"/>
    <col min="6" max="6" width="18" customWidth="1"/>
    <col min="7" max="7" width="16" customWidth="1"/>
    <col min="8" max="8" width="13" customWidth="1"/>
    <col min="9" max="9" width="15" customWidth="1"/>
    <col min="10" max="10" width="27" customWidth="1"/>
    <col min="11" max="11" width="12" customWidth="1"/>
    <col min="12" max="12" width="22" customWidth="1"/>
  </cols>
  <sheetData>
    <row r="1" spans="1:12" ht="38.1" customHeight="1" x14ac:dyDescent="0.25">
      <c r="A1" s="24" t="s">
        <v>172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</row>
    <row r="2" spans="1:12" ht="27.95" customHeight="1" x14ac:dyDescent="0.25">
      <c r="A2" s="25" t="s">
        <v>0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</row>
    <row r="3" spans="1:12" x14ac:dyDescent="0.25">
      <c r="A3" s="23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</row>
    <row r="4" spans="1:12" x14ac:dyDescent="0.25">
      <c r="A4" s="26" t="s">
        <v>1</v>
      </c>
      <c r="B4" s="26"/>
      <c r="C4" s="26"/>
      <c r="D4" s="26" t="s">
        <v>2</v>
      </c>
      <c r="E4" s="26"/>
      <c r="F4" s="26"/>
      <c r="G4" s="26" t="s">
        <v>3</v>
      </c>
      <c r="H4" s="26"/>
      <c r="I4" s="26"/>
      <c r="J4" s="26" t="s">
        <v>4</v>
      </c>
      <c r="K4" s="26"/>
      <c r="L4" s="26"/>
    </row>
    <row r="5" spans="1:12" ht="28.5" x14ac:dyDescent="0.25">
      <c r="A5" s="27">
        <f>COUNTA('Skill-Matrix'!B11:B25)</f>
        <v>12</v>
      </c>
      <c r="B5" s="27"/>
      <c r="C5" s="27"/>
      <c r="D5" s="29">
        <f>AVERAGE('Skill-Matrix'!F11:Q25)</f>
        <v>3.2777777777777777</v>
      </c>
      <c r="E5" s="29"/>
      <c r="F5" s="27"/>
      <c r="G5" s="30">
        <f>IFERROR(SUM('Skill-Matrix'!S11:S25)/A5,0)</f>
        <v>0.84722222222222221</v>
      </c>
      <c r="H5" s="30"/>
      <c r="I5" s="27"/>
      <c r="J5" s="27">
        <f>SUM('Skill-Matrix'!U11:U25)</f>
        <v>13</v>
      </c>
      <c r="K5" s="27"/>
      <c r="L5" s="27"/>
    </row>
    <row r="6" spans="1:12" x14ac:dyDescent="0.25">
      <c r="A6" s="28" t="s">
        <v>5</v>
      </c>
      <c r="B6" s="28"/>
      <c r="C6" s="28"/>
      <c r="D6" s="28" t="s">
        <v>6</v>
      </c>
      <c r="E6" s="28"/>
      <c r="F6" s="28"/>
      <c r="G6" s="28" t="s">
        <v>7</v>
      </c>
      <c r="H6" s="28"/>
      <c r="I6" s="28"/>
      <c r="J6" s="28" t="s">
        <v>8</v>
      </c>
      <c r="K6" s="28"/>
      <c r="L6" s="28"/>
    </row>
    <row r="7" spans="1:12" x14ac:dyDescent="0.25">
      <c r="A7" s="23"/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</row>
    <row r="8" spans="1:12" x14ac:dyDescent="0.25">
      <c r="A8" s="23"/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</row>
    <row r="9" spans="1:12" ht="24.95" customHeight="1" x14ac:dyDescent="0.25">
      <c r="A9" s="31" t="s">
        <v>9</v>
      </c>
      <c r="B9" s="31"/>
      <c r="C9" s="31"/>
      <c r="D9" s="31"/>
      <c r="E9" s="31"/>
      <c r="F9" s="31"/>
      <c r="G9" s="23"/>
      <c r="H9" s="23"/>
      <c r="I9" s="23"/>
      <c r="J9" s="23"/>
      <c r="K9" s="23"/>
      <c r="L9" s="23"/>
    </row>
    <row r="10" spans="1:12" x14ac:dyDescent="0.25">
      <c r="A10" s="18" t="s">
        <v>10</v>
      </c>
      <c r="B10" s="18" t="s">
        <v>11</v>
      </c>
      <c r="C10" s="18" t="s">
        <v>12</v>
      </c>
      <c r="D10" s="18" t="s">
        <v>13</v>
      </c>
      <c r="E10" s="18" t="s">
        <v>14</v>
      </c>
      <c r="F10" s="18" t="s">
        <v>15</v>
      </c>
      <c r="G10" s="23"/>
      <c r="H10" s="23"/>
      <c r="I10" s="23"/>
      <c r="J10" s="23"/>
      <c r="K10" s="23"/>
      <c r="L10" s="23"/>
    </row>
    <row r="11" spans="1:12" ht="21.95" customHeight="1" x14ac:dyDescent="0.25">
      <c r="A11" s="11" t="str">
        <f>'Skill-Matrix'!B30</f>
        <v>Prozessverständnis</v>
      </c>
      <c r="B11" s="13">
        <f>'Skill-Matrix'!D30</f>
        <v>2.8333333333333335</v>
      </c>
      <c r="C11" s="13">
        <f>'Skill-Matrix'!C30</f>
        <v>3</v>
      </c>
      <c r="D11" s="13">
        <f>'Skill-Matrix'!E30</f>
        <v>0.16666666666666652</v>
      </c>
      <c r="E11" s="14">
        <f>'Skill-Matrix'!H30</f>
        <v>0.88888888888888884</v>
      </c>
      <c r="F11" s="15" t="str">
        <f>'Skill-Matrix'!I30</f>
        <v>Kritisch</v>
      </c>
      <c r="G11" s="23"/>
      <c r="H11" s="23"/>
      <c r="I11" s="23"/>
      <c r="J11" s="23"/>
      <c r="K11" s="23"/>
      <c r="L11" s="23"/>
    </row>
    <row r="12" spans="1:12" ht="21.95" customHeight="1" x14ac:dyDescent="0.25">
      <c r="A12" s="11" t="str">
        <f>'Skill-Matrix'!B31</f>
        <v>Fachwissen</v>
      </c>
      <c r="B12" s="13">
        <f>'Skill-Matrix'!D31</f>
        <v>3.3333333333333335</v>
      </c>
      <c r="C12" s="13">
        <f>'Skill-Matrix'!C31</f>
        <v>3</v>
      </c>
      <c r="D12" s="13">
        <f>'Skill-Matrix'!E31</f>
        <v>0</v>
      </c>
      <c r="E12" s="14">
        <f>'Skill-Matrix'!H31</f>
        <v>1</v>
      </c>
      <c r="F12" s="15" t="str">
        <f>'Skill-Matrix'!I31</f>
        <v>Abgedeckt</v>
      </c>
      <c r="G12" s="23"/>
      <c r="H12" s="23"/>
      <c r="I12" s="23"/>
      <c r="J12" s="23"/>
      <c r="K12" s="23"/>
      <c r="L12" s="23"/>
    </row>
    <row r="13" spans="1:12" ht="21.95" customHeight="1" x14ac:dyDescent="0.25">
      <c r="A13" s="11" t="str">
        <f>'Skill-Matrix'!B32</f>
        <v>Datenanalyse</v>
      </c>
      <c r="B13" s="13">
        <f>'Skill-Matrix'!D32</f>
        <v>2.6666666666666665</v>
      </c>
      <c r="C13" s="13">
        <f>'Skill-Matrix'!C32</f>
        <v>3</v>
      </c>
      <c r="D13" s="13">
        <f>'Skill-Matrix'!E32</f>
        <v>0.33333333333333348</v>
      </c>
      <c r="E13" s="14">
        <f>'Skill-Matrix'!H32</f>
        <v>0.8571428571428571</v>
      </c>
      <c r="F13" s="15" t="str">
        <f>'Skill-Matrix'!I32</f>
        <v>Beobachten</v>
      </c>
      <c r="G13" s="23"/>
      <c r="H13" s="23"/>
      <c r="I13" s="23"/>
      <c r="J13" s="23"/>
      <c r="K13" s="23"/>
      <c r="L13" s="23"/>
    </row>
    <row r="14" spans="1:12" ht="21.95" customHeight="1" x14ac:dyDescent="0.25">
      <c r="A14" s="11" t="str">
        <f>'Skill-Matrix'!B33</f>
        <v>Digitale Werkzeuge</v>
      </c>
      <c r="B14" s="13">
        <f>'Skill-Matrix'!D33</f>
        <v>3.25</v>
      </c>
      <c r="C14" s="13">
        <f>'Skill-Matrix'!C33</f>
        <v>3</v>
      </c>
      <c r="D14" s="13">
        <f>'Skill-Matrix'!E33</f>
        <v>0</v>
      </c>
      <c r="E14" s="14">
        <f>'Skill-Matrix'!H33</f>
        <v>1</v>
      </c>
      <c r="F14" s="15" t="str">
        <f>'Skill-Matrix'!I33</f>
        <v>Abgedeckt</v>
      </c>
      <c r="G14" s="23"/>
      <c r="H14" s="23"/>
      <c r="I14" s="23"/>
      <c r="J14" s="23"/>
      <c r="K14" s="23"/>
      <c r="L14" s="23"/>
    </row>
    <row r="15" spans="1:12" ht="21.95" customHeight="1" x14ac:dyDescent="0.25">
      <c r="A15" s="11" t="str">
        <f>'Skill-Matrix'!B34</f>
        <v>Projektplanung</v>
      </c>
      <c r="B15" s="13">
        <f>'Skill-Matrix'!D34</f>
        <v>3.0833333333333335</v>
      </c>
      <c r="C15" s="13">
        <f>'Skill-Matrix'!C34</f>
        <v>3</v>
      </c>
      <c r="D15" s="13">
        <f>'Skill-Matrix'!E34</f>
        <v>0</v>
      </c>
      <c r="E15" s="14">
        <f>'Skill-Matrix'!H34</f>
        <v>1</v>
      </c>
      <c r="F15" s="15" t="str">
        <f>'Skill-Matrix'!I34</f>
        <v>Abgedeckt</v>
      </c>
      <c r="G15" s="23"/>
      <c r="H15" s="23"/>
      <c r="I15" s="23"/>
      <c r="J15" s="23"/>
      <c r="K15" s="23"/>
      <c r="L15" s="23"/>
    </row>
    <row r="16" spans="1:12" ht="21.95" customHeight="1" x14ac:dyDescent="0.25">
      <c r="A16" s="11" t="str">
        <f>'Skill-Matrix'!B35</f>
        <v>Problemlösung</v>
      </c>
      <c r="B16" s="13">
        <f>'Skill-Matrix'!D35</f>
        <v>3.5</v>
      </c>
      <c r="C16" s="13">
        <f>'Skill-Matrix'!C35</f>
        <v>4</v>
      </c>
      <c r="D16" s="13">
        <f>'Skill-Matrix'!E35</f>
        <v>0.5</v>
      </c>
      <c r="E16" s="14">
        <f>'Skill-Matrix'!H35</f>
        <v>0.8571428571428571</v>
      </c>
      <c r="F16" s="15" t="str">
        <f>'Skill-Matrix'!I35</f>
        <v>Kritisch</v>
      </c>
      <c r="G16" s="23"/>
      <c r="H16" s="23"/>
      <c r="I16" s="23"/>
      <c r="J16" s="23"/>
      <c r="K16" s="23"/>
      <c r="L16" s="23"/>
    </row>
    <row r="17" spans="1:12" ht="21.95" customHeight="1" x14ac:dyDescent="0.25">
      <c r="A17" s="11" t="str">
        <f>'Skill-Matrix'!B36</f>
        <v>Qualitätsdenken</v>
      </c>
      <c r="B17" s="13">
        <f>'Skill-Matrix'!D36</f>
        <v>3.25</v>
      </c>
      <c r="C17" s="13">
        <f>'Skill-Matrix'!C36</f>
        <v>3</v>
      </c>
      <c r="D17" s="13">
        <f>'Skill-Matrix'!E36</f>
        <v>0</v>
      </c>
      <c r="E17" s="14">
        <f>'Skill-Matrix'!H36</f>
        <v>1</v>
      </c>
      <c r="F17" s="15" t="str">
        <f>'Skill-Matrix'!I36</f>
        <v>Abgedeckt</v>
      </c>
      <c r="G17" s="23"/>
      <c r="H17" s="23"/>
      <c r="I17" s="23"/>
      <c r="J17" s="23"/>
      <c r="K17" s="23"/>
      <c r="L17" s="23"/>
    </row>
    <row r="18" spans="1:12" ht="21.95" customHeight="1" x14ac:dyDescent="0.25">
      <c r="A18" s="11" t="str">
        <f>'Skill-Matrix'!B37</f>
        <v>Dokumentation</v>
      </c>
      <c r="B18" s="13">
        <f>'Skill-Matrix'!D37</f>
        <v>3.25</v>
      </c>
      <c r="C18" s="13">
        <f>'Skill-Matrix'!C37</f>
        <v>3</v>
      </c>
      <c r="D18" s="13">
        <f>'Skill-Matrix'!E37</f>
        <v>0</v>
      </c>
      <c r="E18" s="14">
        <f>'Skill-Matrix'!H37</f>
        <v>1</v>
      </c>
      <c r="F18" s="15" t="str">
        <f>'Skill-Matrix'!I37</f>
        <v>Abgedeckt</v>
      </c>
      <c r="G18" s="23"/>
      <c r="H18" s="23"/>
      <c r="I18" s="23"/>
      <c r="J18" s="23"/>
      <c r="K18" s="23"/>
      <c r="L18" s="23"/>
    </row>
    <row r="19" spans="1:12" ht="21.95" customHeight="1" x14ac:dyDescent="0.25">
      <c r="A19" s="11" t="str">
        <f>'Skill-Matrix'!B38</f>
        <v>Kommunikation</v>
      </c>
      <c r="B19" s="13">
        <f>'Skill-Matrix'!D38</f>
        <v>3.5</v>
      </c>
      <c r="C19" s="13">
        <f>'Skill-Matrix'!C38</f>
        <v>3</v>
      </c>
      <c r="D19" s="13">
        <f>'Skill-Matrix'!E38</f>
        <v>0</v>
      </c>
      <c r="E19" s="14">
        <f>'Skill-Matrix'!H38</f>
        <v>1</v>
      </c>
      <c r="F19" s="15" t="str">
        <f>'Skill-Matrix'!I38</f>
        <v>Abgedeckt</v>
      </c>
      <c r="G19" s="23"/>
      <c r="H19" s="23"/>
      <c r="I19" s="23"/>
      <c r="J19" s="23"/>
      <c r="K19" s="23"/>
      <c r="L19" s="23"/>
    </row>
    <row r="20" spans="1:12" ht="21.95" customHeight="1" x14ac:dyDescent="0.25">
      <c r="A20" s="11" t="str">
        <f>'Skill-Matrix'!B39</f>
        <v>Zusammenarbeit</v>
      </c>
      <c r="B20" s="13">
        <f>'Skill-Matrix'!D39</f>
        <v>3.6666666666666665</v>
      </c>
      <c r="C20" s="13">
        <f>'Skill-Matrix'!C39</f>
        <v>3</v>
      </c>
      <c r="D20" s="13">
        <f>'Skill-Matrix'!E39</f>
        <v>0</v>
      </c>
      <c r="E20" s="14">
        <f>'Skill-Matrix'!H39</f>
        <v>1</v>
      </c>
      <c r="F20" s="15" t="str">
        <f>'Skill-Matrix'!I39</f>
        <v>Abgedeckt</v>
      </c>
      <c r="G20" s="23"/>
      <c r="H20" s="23"/>
      <c r="I20" s="23"/>
      <c r="J20" s="23"/>
      <c r="K20" s="23"/>
      <c r="L20" s="23"/>
    </row>
    <row r="21" spans="1:12" ht="21.95" customHeight="1" x14ac:dyDescent="0.25">
      <c r="A21" s="11" t="str">
        <f>'Skill-Matrix'!B40</f>
        <v>Selbstorganisation</v>
      </c>
      <c r="B21" s="13">
        <f>'Skill-Matrix'!D40</f>
        <v>3.3333333333333335</v>
      </c>
      <c r="C21" s="13">
        <f>'Skill-Matrix'!C40</f>
        <v>3</v>
      </c>
      <c r="D21" s="13">
        <f>'Skill-Matrix'!E40</f>
        <v>0</v>
      </c>
      <c r="E21" s="14">
        <f>'Skill-Matrix'!H40</f>
        <v>1</v>
      </c>
      <c r="F21" s="15" t="str">
        <f>'Skill-Matrix'!I40</f>
        <v>Abgedeckt</v>
      </c>
      <c r="G21" s="23"/>
      <c r="H21" s="23"/>
      <c r="I21" s="23"/>
      <c r="J21" s="23"/>
      <c r="K21" s="23"/>
      <c r="L21" s="23"/>
    </row>
    <row r="22" spans="1:12" ht="21.95" customHeight="1" x14ac:dyDescent="0.25">
      <c r="A22" s="11" t="str">
        <f>'Skill-Matrix'!B41</f>
        <v>Lernbereitschaft</v>
      </c>
      <c r="B22" s="13">
        <f>'Skill-Matrix'!D41</f>
        <v>3.6666666666666665</v>
      </c>
      <c r="C22" s="13">
        <f>'Skill-Matrix'!C41</f>
        <v>3</v>
      </c>
      <c r="D22" s="13">
        <f>'Skill-Matrix'!E41</f>
        <v>0</v>
      </c>
      <c r="E22" s="14">
        <f>'Skill-Matrix'!H41</f>
        <v>1</v>
      </c>
      <c r="F22" s="15" t="str">
        <f>'Skill-Matrix'!I41</f>
        <v>Abgedeckt</v>
      </c>
      <c r="G22" s="23"/>
      <c r="H22" s="23"/>
      <c r="I22" s="23"/>
      <c r="J22" s="23"/>
      <c r="K22" s="23"/>
      <c r="L22" s="23"/>
    </row>
    <row r="23" spans="1:12" ht="21.95" customHeight="1" x14ac:dyDescent="0.25">
      <c r="A23" s="23"/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</row>
    <row r="24" spans="1:12" ht="21.95" customHeight="1" x14ac:dyDescent="0.25">
      <c r="A24" s="23"/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</row>
    <row r="25" spans="1:12" ht="21.95" customHeight="1" x14ac:dyDescent="0.25">
      <c r="A25" s="32" t="s">
        <v>16</v>
      </c>
      <c r="B25" s="32"/>
      <c r="C25" s="32"/>
      <c r="D25" s="32"/>
      <c r="E25" s="32"/>
      <c r="F25" s="32"/>
      <c r="G25" s="23"/>
      <c r="H25" s="23"/>
      <c r="I25" s="23"/>
      <c r="J25" s="23"/>
      <c r="K25" s="23"/>
      <c r="L25" s="23"/>
    </row>
    <row r="26" spans="1:12" ht="21.95" customHeight="1" x14ac:dyDescent="0.25">
      <c r="A26" s="18" t="s">
        <v>17</v>
      </c>
      <c r="B26" s="18" t="s">
        <v>18</v>
      </c>
      <c r="C26" s="18" t="s">
        <v>19</v>
      </c>
      <c r="D26" s="18" t="s">
        <v>3</v>
      </c>
      <c r="E26" s="18" t="s">
        <v>20</v>
      </c>
      <c r="F26" s="18" t="s">
        <v>21</v>
      </c>
      <c r="G26" s="23"/>
      <c r="H26" s="23"/>
      <c r="I26" s="23"/>
      <c r="J26" s="23"/>
      <c r="K26" s="23"/>
      <c r="L26" s="23"/>
    </row>
    <row r="27" spans="1:12" ht="21.95" customHeight="1" x14ac:dyDescent="0.25">
      <c r="A27" s="11" t="str">
        <f>'Skill-Matrix'!B11</f>
        <v>Mila Berger</v>
      </c>
      <c r="B27" s="11" t="str">
        <f>'Skill-Matrix'!C11</f>
        <v>Teamkoordination</v>
      </c>
      <c r="C27" s="13">
        <f>'Skill-Matrix'!R11</f>
        <v>3.6666666666666665</v>
      </c>
      <c r="D27" s="14">
        <f>'Skill-Matrix'!S11</f>
        <v>1</v>
      </c>
      <c r="E27" s="15">
        <f>'Skill-Matrix'!T11</f>
        <v>0</v>
      </c>
      <c r="F27" s="15" t="str">
        <f>'Skill-Matrix'!V11</f>
        <v>Im Ziel</v>
      </c>
      <c r="G27" s="23"/>
      <c r="H27" s="23"/>
      <c r="I27" s="23"/>
      <c r="J27" s="23"/>
      <c r="K27" s="23"/>
      <c r="L27" s="23"/>
    </row>
    <row r="28" spans="1:12" ht="21.95" customHeight="1" x14ac:dyDescent="0.25">
      <c r="A28" s="11" t="str">
        <f>'Skill-Matrix'!B12</f>
        <v>Jonas Winter</v>
      </c>
      <c r="B28" s="11" t="str">
        <f>'Skill-Matrix'!C12</f>
        <v>Spezialist</v>
      </c>
      <c r="C28" s="13">
        <f>'Skill-Matrix'!R12</f>
        <v>3.1666666666666665</v>
      </c>
      <c r="D28" s="14">
        <f>'Skill-Matrix'!S12</f>
        <v>0.91666666666666663</v>
      </c>
      <c r="E28" s="15">
        <f>'Skill-Matrix'!T12</f>
        <v>1</v>
      </c>
      <c r="F28" s="15" t="str">
        <f>'Skill-Matrix'!V12</f>
        <v>Im Ziel</v>
      </c>
      <c r="G28" s="23"/>
      <c r="H28" s="23"/>
      <c r="I28" s="23"/>
      <c r="J28" s="23"/>
      <c r="K28" s="23"/>
      <c r="L28" s="23"/>
    </row>
    <row r="29" spans="1:12" ht="21.95" customHeight="1" x14ac:dyDescent="0.25">
      <c r="A29" s="11" t="str">
        <f>'Skill-Matrix'!B13</f>
        <v>Ayla Demir</v>
      </c>
      <c r="B29" s="11" t="str">
        <f>'Skill-Matrix'!C13</f>
        <v>Projektmitarbeit</v>
      </c>
      <c r="C29" s="13">
        <f>'Skill-Matrix'!R13</f>
        <v>3.6666666666666665</v>
      </c>
      <c r="D29" s="14">
        <f>'Skill-Matrix'!S13</f>
        <v>0.91666666666666663</v>
      </c>
      <c r="E29" s="15">
        <f>'Skill-Matrix'!T13</f>
        <v>1</v>
      </c>
      <c r="F29" s="15" t="str">
        <f>'Skill-Matrix'!V13</f>
        <v>Sofort handeln</v>
      </c>
      <c r="G29" s="23"/>
      <c r="H29" s="23"/>
      <c r="I29" s="23"/>
      <c r="J29" s="23"/>
      <c r="K29" s="23"/>
      <c r="L29" s="23"/>
    </row>
    <row r="30" spans="1:12" ht="21.95" customHeight="1" x14ac:dyDescent="0.25">
      <c r="A30" s="11" t="str">
        <f>'Skill-Matrix'!B14</f>
        <v>Leon Fischer</v>
      </c>
      <c r="B30" s="11" t="str">
        <f>'Skill-Matrix'!C14</f>
        <v>Analyst</v>
      </c>
      <c r="C30" s="13">
        <f>'Skill-Matrix'!R14</f>
        <v>3.25</v>
      </c>
      <c r="D30" s="14">
        <f>'Skill-Matrix'!S14</f>
        <v>0.91666666666666663</v>
      </c>
      <c r="E30" s="15">
        <f>'Skill-Matrix'!T14</f>
        <v>1</v>
      </c>
      <c r="F30" s="15" t="str">
        <f>'Skill-Matrix'!V14</f>
        <v>Sofort handeln</v>
      </c>
      <c r="G30" s="23"/>
      <c r="H30" s="23"/>
      <c r="I30" s="23"/>
      <c r="J30" s="23"/>
      <c r="K30" s="23"/>
      <c r="L30" s="23"/>
    </row>
    <row r="31" spans="1:12" ht="21.95" customHeight="1" x14ac:dyDescent="0.25">
      <c r="A31" s="11" t="str">
        <f>'Skill-Matrix'!B15</f>
        <v>Nora Klein</v>
      </c>
      <c r="B31" s="11" t="str">
        <f>'Skill-Matrix'!C15</f>
        <v>Fachmitarbeit</v>
      </c>
      <c r="C31" s="13">
        <f>'Skill-Matrix'!R15</f>
        <v>3.1666666666666665</v>
      </c>
      <c r="D31" s="14">
        <f>'Skill-Matrix'!S15</f>
        <v>0.75</v>
      </c>
      <c r="E31" s="15">
        <f>'Skill-Matrix'!T15</f>
        <v>3</v>
      </c>
      <c r="F31" s="15" t="str">
        <f>'Skill-Matrix'!V15</f>
        <v>Sofort handeln</v>
      </c>
      <c r="G31" s="23"/>
      <c r="H31" s="23"/>
      <c r="I31" s="23"/>
      <c r="J31" s="23"/>
      <c r="K31" s="23"/>
      <c r="L31" s="23"/>
    </row>
    <row r="32" spans="1:12" ht="21.95" customHeight="1" x14ac:dyDescent="0.25">
      <c r="A32" s="11" t="str">
        <f>'Skill-Matrix'!B16</f>
        <v>David Koch</v>
      </c>
      <c r="B32" s="11" t="str">
        <f>'Skill-Matrix'!C16</f>
        <v>Projektmitarbeit</v>
      </c>
      <c r="C32" s="13">
        <f>'Skill-Matrix'!R16</f>
        <v>3.1666666666666665</v>
      </c>
      <c r="D32" s="14">
        <f>'Skill-Matrix'!S16</f>
        <v>0.75</v>
      </c>
      <c r="E32" s="15">
        <f>'Skill-Matrix'!T16</f>
        <v>3</v>
      </c>
      <c r="F32" s="15" t="str">
        <f>'Skill-Matrix'!V16</f>
        <v>Sofort handeln</v>
      </c>
      <c r="G32" s="23"/>
      <c r="H32" s="23"/>
      <c r="I32" s="23"/>
      <c r="J32" s="23"/>
      <c r="K32" s="23"/>
      <c r="L32" s="23"/>
    </row>
    <row r="33" spans="1:12" ht="21.95" customHeight="1" x14ac:dyDescent="0.25">
      <c r="A33" s="11" t="str">
        <f>'Skill-Matrix'!B17</f>
        <v>Eva Brandt</v>
      </c>
      <c r="B33" s="11" t="str">
        <f>'Skill-Matrix'!C17</f>
        <v>Spezialistin</v>
      </c>
      <c r="C33" s="13">
        <f>'Skill-Matrix'!R17</f>
        <v>3.6666666666666665</v>
      </c>
      <c r="D33" s="14">
        <f>'Skill-Matrix'!S17</f>
        <v>1</v>
      </c>
      <c r="E33" s="15">
        <f>'Skill-Matrix'!T17</f>
        <v>0</v>
      </c>
      <c r="F33" s="15" t="str">
        <f>'Skill-Matrix'!V17</f>
        <v>Im Ziel</v>
      </c>
      <c r="G33" s="23"/>
      <c r="H33" s="23"/>
      <c r="I33" s="23"/>
      <c r="J33" s="23"/>
      <c r="K33" s="23"/>
      <c r="L33" s="23"/>
    </row>
    <row r="34" spans="1:12" ht="21.95" customHeight="1" x14ac:dyDescent="0.25">
      <c r="A34" s="11" t="str">
        <f>'Skill-Matrix'!B18</f>
        <v>Sami Keller</v>
      </c>
      <c r="B34" s="11" t="str">
        <f>'Skill-Matrix'!C18</f>
        <v>Fachmitarbeit</v>
      </c>
      <c r="C34" s="13">
        <f>'Skill-Matrix'!R18</f>
        <v>3</v>
      </c>
      <c r="D34" s="14">
        <f>'Skill-Matrix'!S18</f>
        <v>0.66666666666666663</v>
      </c>
      <c r="E34" s="15">
        <f>'Skill-Matrix'!T18</f>
        <v>4</v>
      </c>
      <c r="F34" s="15" t="str">
        <f>'Skill-Matrix'!V18</f>
        <v>Sofort handeln</v>
      </c>
      <c r="G34" s="23"/>
      <c r="H34" s="23"/>
      <c r="I34" s="23"/>
      <c r="J34" s="23"/>
      <c r="K34" s="23"/>
      <c r="L34" s="23"/>
    </row>
    <row r="35" spans="1:12" ht="21.95" customHeight="1" x14ac:dyDescent="0.25">
      <c r="A35" s="11" t="str">
        <f>'Skill-Matrix'!B19</f>
        <v>Lina Hartmann</v>
      </c>
      <c r="B35" s="11" t="str">
        <f>'Skill-Matrix'!C19</f>
        <v>Koordination</v>
      </c>
      <c r="C35" s="13">
        <f>'Skill-Matrix'!R19</f>
        <v>3.4166666666666665</v>
      </c>
      <c r="D35" s="14">
        <f>'Skill-Matrix'!S19</f>
        <v>0.91666666666666663</v>
      </c>
      <c r="E35" s="15">
        <f>'Skill-Matrix'!T19</f>
        <v>1</v>
      </c>
      <c r="F35" s="15" t="str">
        <f>'Skill-Matrix'!V19</f>
        <v>Im Ziel</v>
      </c>
      <c r="G35" s="23"/>
      <c r="H35" s="23"/>
      <c r="I35" s="23"/>
      <c r="J35" s="23"/>
      <c r="K35" s="23"/>
      <c r="L35" s="23"/>
    </row>
    <row r="36" spans="1:12" ht="21.95" customHeight="1" x14ac:dyDescent="0.25">
      <c r="A36" s="11" t="str">
        <f>'Skill-Matrix'!B20</f>
        <v>Noah Graf</v>
      </c>
      <c r="B36" s="11" t="str">
        <f>'Skill-Matrix'!C20</f>
        <v>Junior-Fachkraft</v>
      </c>
      <c r="C36" s="13">
        <f>'Skill-Matrix'!R20</f>
        <v>2.6666666666666665</v>
      </c>
      <c r="D36" s="14">
        <f>'Skill-Matrix'!S20</f>
        <v>0.5</v>
      </c>
      <c r="E36" s="15">
        <f>'Skill-Matrix'!T20</f>
        <v>6</v>
      </c>
      <c r="F36" s="15" t="str">
        <f>'Skill-Matrix'!V20</f>
        <v>Sofort handeln</v>
      </c>
      <c r="G36" s="23"/>
      <c r="H36" s="23"/>
      <c r="I36" s="23"/>
      <c r="J36" s="23"/>
      <c r="K36" s="23"/>
      <c r="L36" s="23"/>
    </row>
    <row r="37" spans="1:12" ht="21.95" customHeight="1" x14ac:dyDescent="0.25">
      <c r="A37" s="11" t="str">
        <f>'Skill-Matrix'!B21</f>
        <v>Mara Vogel</v>
      </c>
      <c r="B37" s="11" t="str">
        <f>'Skill-Matrix'!C21</f>
        <v>Projektmitarbeit</v>
      </c>
      <c r="C37" s="13">
        <f>'Skill-Matrix'!R21</f>
        <v>3.3333333333333335</v>
      </c>
      <c r="D37" s="14">
        <f>'Skill-Matrix'!S21</f>
        <v>0.91666666666666663</v>
      </c>
      <c r="E37" s="15">
        <f>'Skill-Matrix'!T21</f>
        <v>1</v>
      </c>
      <c r="F37" s="15" t="str">
        <f>'Skill-Matrix'!V21</f>
        <v>Sofort handeln</v>
      </c>
      <c r="G37" s="23"/>
      <c r="H37" s="23"/>
      <c r="I37" s="23"/>
      <c r="J37" s="23"/>
      <c r="K37" s="23"/>
      <c r="L37" s="23"/>
    </row>
    <row r="38" spans="1:12" ht="21.95" customHeight="1" x14ac:dyDescent="0.25">
      <c r="A38" s="11" t="str">
        <f>'Skill-Matrix'!B22</f>
        <v>Emil Roth</v>
      </c>
      <c r="B38" s="11" t="str">
        <f>'Skill-Matrix'!C22</f>
        <v>Fachmitarbeit</v>
      </c>
      <c r="C38" s="13">
        <f>'Skill-Matrix'!R22</f>
        <v>3.1666666666666665</v>
      </c>
      <c r="D38" s="14">
        <f>'Skill-Matrix'!S22</f>
        <v>0.91666666666666663</v>
      </c>
      <c r="E38" s="15">
        <f>'Skill-Matrix'!T22</f>
        <v>1</v>
      </c>
      <c r="F38" s="15" t="str">
        <f>'Skill-Matrix'!V22</f>
        <v>Im Ziel</v>
      </c>
      <c r="G38" s="23"/>
      <c r="H38" s="23"/>
      <c r="I38" s="23"/>
      <c r="J38" s="23"/>
      <c r="K38" s="23"/>
      <c r="L38" s="23"/>
    </row>
    <row r="39" spans="1:12" ht="21.95" customHeight="1" x14ac:dyDescent="0.25">
      <c r="A39" s="23"/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</row>
    <row r="40" spans="1:12" ht="21.95" customHeight="1" x14ac:dyDescent="0.25">
      <c r="A40" s="23"/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</row>
    <row r="41" spans="1:12" ht="21.95" customHeight="1" x14ac:dyDescent="0.25">
      <c r="A41" s="31" t="s">
        <v>22</v>
      </c>
      <c r="B41" s="31"/>
      <c r="C41" s="31"/>
      <c r="D41" s="31"/>
      <c r="E41" s="31"/>
      <c r="F41" s="31"/>
      <c r="G41" s="31"/>
      <c r="H41" s="31"/>
      <c r="I41" s="31"/>
      <c r="J41" s="31"/>
      <c r="K41" s="31"/>
      <c r="L41" s="31"/>
    </row>
    <row r="42" spans="1:12" ht="21.95" customHeight="1" x14ac:dyDescent="0.25">
      <c r="A42" s="19" t="s">
        <v>23</v>
      </c>
      <c r="B42" s="19" t="s">
        <v>17</v>
      </c>
      <c r="C42" s="19" t="s">
        <v>10</v>
      </c>
      <c r="D42" s="19" t="s">
        <v>24</v>
      </c>
      <c r="E42" s="19" t="s">
        <v>12</v>
      </c>
      <c r="F42" s="19" t="s">
        <v>25</v>
      </c>
      <c r="G42" s="19" t="s">
        <v>26</v>
      </c>
      <c r="H42" s="19" t="s">
        <v>27</v>
      </c>
      <c r="I42" s="19" t="s">
        <v>21</v>
      </c>
      <c r="J42" s="19" t="s">
        <v>28</v>
      </c>
      <c r="K42" s="19" t="s">
        <v>29</v>
      </c>
      <c r="L42" s="19" t="s">
        <v>30</v>
      </c>
    </row>
    <row r="43" spans="1:12" ht="33.950000000000003" customHeight="1" x14ac:dyDescent="0.25">
      <c r="A43" s="20" t="s">
        <v>31</v>
      </c>
      <c r="B43" s="20" t="s">
        <v>32</v>
      </c>
      <c r="C43" s="20" t="s">
        <v>33</v>
      </c>
      <c r="D43" s="21">
        <v>2</v>
      </c>
      <c r="E43" s="21">
        <v>3</v>
      </c>
      <c r="F43" s="20" t="s">
        <v>34</v>
      </c>
      <c r="G43" s="20" t="s">
        <v>35</v>
      </c>
      <c r="H43" s="22">
        <v>46218</v>
      </c>
      <c r="I43" s="20" t="s">
        <v>36</v>
      </c>
      <c r="J43" s="20" t="s">
        <v>37</v>
      </c>
      <c r="K43" s="20" t="s">
        <v>38</v>
      </c>
      <c r="L43" s="20"/>
    </row>
    <row r="44" spans="1:12" ht="33.950000000000003" customHeight="1" x14ac:dyDescent="0.25">
      <c r="A44" s="20" t="s">
        <v>39</v>
      </c>
      <c r="B44" s="20" t="s">
        <v>40</v>
      </c>
      <c r="C44" s="20" t="s">
        <v>41</v>
      </c>
      <c r="D44" s="21">
        <v>2</v>
      </c>
      <c r="E44" s="21">
        <v>3</v>
      </c>
      <c r="F44" s="20" t="s">
        <v>42</v>
      </c>
      <c r="G44" s="20" t="s">
        <v>43</v>
      </c>
      <c r="H44" s="22">
        <v>46234</v>
      </c>
      <c r="I44" s="20" t="s">
        <v>44</v>
      </c>
      <c r="J44" s="20" t="s">
        <v>45</v>
      </c>
      <c r="K44" s="20" t="s">
        <v>38</v>
      </c>
      <c r="L44" s="20"/>
    </row>
    <row r="45" spans="1:12" ht="33.950000000000003" customHeight="1" x14ac:dyDescent="0.25">
      <c r="A45" s="20" t="s">
        <v>46</v>
      </c>
      <c r="B45" s="20" t="s">
        <v>47</v>
      </c>
      <c r="C45" s="20" t="s">
        <v>48</v>
      </c>
      <c r="D45" s="21">
        <v>3</v>
      </c>
      <c r="E45" s="21">
        <v>4</v>
      </c>
      <c r="F45" s="20" t="s">
        <v>49</v>
      </c>
      <c r="G45" s="20" t="s">
        <v>50</v>
      </c>
      <c r="H45" s="22">
        <v>46248</v>
      </c>
      <c r="I45" s="20" t="s">
        <v>44</v>
      </c>
      <c r="J45" s="20" t="s">
        <v>51</v>
      </c>
      <c r="K45" s="20" t="s">
        <v>52</v>
      </c>
      <c r="L45" s="20"/>
    </row>
    <row r="46" spans="1:12" ht="33.950000000000003" customHeight="1" x14ac:dyDescent="0.25">
      <c r="A46" s="20" t="s">
        <v>53</v>
      </c>
      <c r="B46" s="20" t="s">
        <v>54</v>
      </c>
      <c r="C46" s="20" t="s">
        <v>55</v>
      </c>
      <c r="D46" s="21">
        <v>2</v>
      </c>
      <c r="E46" s="21">
        <v>3</v>
      </c>
      <c r="F46" s="20" t="s">
        <v>56</v>
      </c>
      <c r="G46" s="20" t="s">
        <v>57</v>
      </c>
      <c r="H46" s="22">
        <v>46262</v>
      </c>
      <c r="I46" s="20" t="s">
        <v>58</v>
      </c>
      <c r="J46" s="20" t="s">
        <v>59</v>
      </c>
      <c r="K46" s="20" t="s">
        <v>52</v>
      </c>
      <c r="L46" s="20"/>
    </row>
    <row r="47" spans="1:12" ht="33.950000000000003" customHeight="1" x14ac:dyDescent="0.25">
      <c r="A47" s="20" t="s">
        <v>60</v>
      </c>
      <c r="B47" s="20" t="s">
        <v>61</v>
      </c>
      <c r="C47" s="20" t="s">
        <v>62</v>
      </c>
      <c r="D47" s="21">
        <v>3</v>
      </c>
      <c r="E47" s="21">
        <v>3</v>
      </c>
      <c r="F47" s="20" t="s">
        <v>63</v>
      </c>
      <c r="G47" s="20" t="s">
        <v>64</v>
      </c>
      <c r="H47" s="22">
        <v>46269</v>
      </c>
      <c r="I47" s="20" t="s">
        <v>65</v>
      </c>
      <c r="J47" s="20" t="s">
        <v>66</v>
      </c>
      <c r="K47" s="20" t="s">
        <v>67</v>
      </c>
      <c r="L47" s="20"/>
    </row>
    <row r="48" spans="1:12" ht="33.950000000000003" customHeight="1" x14ac:dyDescent="0.25">
      <c r="A48" s="20" t="s">
        <v>68</v>
      </c>
      <c r="B48" s="20" t="s">
        <v>50</v>
      </c>
      <c r="C48" s="20" t="s">
        <v>69</v>
      </c>
      <c r="D48" s="21">
        <v>2</v>
      </c>
      <c r="E48" s="21">
        <v>3</v>
      </c>
      <c r="F48" s="20" t="s">
        <v>70</v>
      </c>
      <c r="G48" s="20" t="s">
        <v>71</v>
      </c>
      <c r="H48" s="22">
        <v>46283</v>
      </c>
      <c r="I48" s="20" t="s">
        <v>58</v>
      </c>
      <c r="J48" s="20" t="s">
        <v>72</v>
      </c>
      <c r="K48" s="20" t="s">
        <v>52</v>
      </c>
      <c r="L48" s="20"/>
    </row>
    <row r="49" spans="1:12" ht="33.950000000000003" customHeight="1" x14ac:dyDescent="0.25">
      <c r="A49" s="20"/>
      <c r="B49" s="20"/>
      <c r="C49" s="20"/>
      <c r="D49" s="21"/>
      <c r="E49" s="21"/>
      <c r="F49" s="20"/>
      <c r="G49" s="20"/>
      <c r="H49" s="22"/>
      <c r="I49" s="20"/>
      <c r="J49" s="20"/>
      <c r="K49" s="20"/>
      <c r="L49" s="20"/>
    </row>
    <row r="50" spans="1:12" ht="33.950000000000003" customHeight="1" x14ac:dyDescent="0.25">
      <c r="A50" s="20"/>
      <c r="B50" s="20"/>
      <c r="C50" s="20"/>
      <c r="D50" s="21"/>
      <c r="E50" s="21"/>
      <c r="F50" s="20"/>
      <c r="G50" s="20"/>
      <c r="H50" s="22"/>
      <c r="I50" s="20"/>
      <c r="J50" s="20"/>
      <c r="K50" s="20"/>
      <c r="L50" s="20"/>
    </row>
    <row r="51" spans="1:12" ht="33.950000000000003" customHeight="1" x14ac:dyDescent="0.25">
      <c r="A51" s="20"/>
      <c r="B51" s="20"/>
      <c r="C51" s="20"/>
      <c r="D51" s="21"/>
      <c r="E51" s="21"/>
      <c r="F51" s="20"/>
      <c r="G51" s="20"/>
      <c r="H51" s="22"/>
      <c r="I51" s="20"/>
      <c r="J51" s="20"/>
      <c r="K51" s="20"/>
      <c r="L51" s="20"/>
    </row>
    <row r="52" spans="1:12" ht="33.950000000000003" customHeight="1" x14ac:dyDescent="0.25">
      <c r="A52" s="20"/>
      <c r="B52" s="20"/>
      <c r="C52" s="20"/>
      <c r="D52" s="21"/>
      <c r="E52" s="21"/>
      <c r="F52" s="20"/>
      <c r="G52" s="20"/>
      <c r="H52" s="22"/>
      <c r="I52" s="20"/>
      <c r="J52" s="20"/>
      <c r="K52" s="20"/>
      <c r="L52" s="20"/>
    </row>
  </sheetData>
  <mergeCells count="17">
    <mergeCell ref="A9:F9"/>
    <mergeCell ref="A25:F25"/>
    <mergeCell ref="A41:L41"/>
    <mergeCell ref="A1:L1"/>
    <mergeCell ref="A2:L2"/>
    <mergeCell ref="A4:C4"/>
    <mergeCell ref="A5:C5"/>
    <mergeCell ref="A6:C6"/>
    <mergeCell ref="D4:F4"/>
    <mergeCell ref="D5:F5"/>
    <mergeCell ref="D6:F6"/>
    <mergeCell ref="G4:I4"/>
    <mergeCell ref="G5:I5"/>
    <mergeCell ref="G6:I6"/>
    <mergeCell ref="J4:L4"/>
    <mergeCell ref="J5:L5"/>
    <mergeCell ref="J6:L6"/>
  </mergeCells>
  <conditionalFormatting sqref="D27:D38">
    <cfRule type="dataBar" priority="5">
      <dataBar>
        <cfvo type="min"/>
        <cfvo type="max"/>
        <color rgb="FF4F8D8A"/>
      </dataBar>
    </cfRule>
    <cfRule type="dataBar" priority="15">
      <dataBar>
        <cfvo type="min"/>
        <cfvo type="max"/>
        <color rgb="FF4F8D8A"/>
      </dataBar>
      <extLst>
        <ext xmlns:x14="http://schemas.microsoft.com/office/spreadsheetml/2009/9/main" uri="{B025F937-C7B1-47D3-B67F-A62EFF666E3E}">
          <x14:id>{C5593AA7-0028-5BEA-E3E0-8178783C1A47}</x14:id>
        </ext>
      </extLst>
    </cfRule>
  </conditionalFormatting>
  <conditionalFormatting sqref="E11:E22">
    <cfRule type="dataBar" priority="1">
      <dataBar>
        <cfvo type="min"/>
        <cfvo type="max"/>
        <color rgb="FF4F8D8A"/>
      </dataBar>
    </cfRule>
    <cfRule type="dataBar" priority="14">
      <dataBar>
        <cfvo type="min"/>
        <cfvo type="max"/>
        <color rgb="FF4F8D8A"/>
      </dataBar>
      <extLst>
        <ext xmlns:x14="http://schemas.microsoft.com/office/spreadsheetml/2009/9/main" uri="{B025F937-C7B1-47D3-B67F-A62EFF666E3E}">
          <x14:id>{E5D2A047-4238-8741-E2B3-85669B88D1C8}</x14:id>
        </ext>
      </extLst>
    </cfRule>
  </conditionalFormatting>
  <conditionalFormatting sqref="F11:F22">
    <cfRule type="expression" dxfId="17" priority="2">
      <formula>$F11="Kritisch"</formula>
    </cfRule>
    <cfRule type="expression" dxfId="16" priority="3">
      <formula>$F11="Beobachten"</formula>
    </cfRule>
    <cfRule type="expression" dxfId="15" priority="4">
      <formula>$F11="Abgedeckt"</formula>
    </cfRule>
  </conditionalFormatting>
  <conditionalFormatting sqref="F27:F38">
    <cfRule type="expression" dxfId="14" priority="6">
      <formula>$F27="Sofort handeln"</formula>
    </cfRule>
    <cfRule type="expression" dxfId="13" priority="7">
      <formula>$F27="Hohe Priorität"</formula>
    </cfRule>
    <cfRule type="expression" dxfId="12" priority="8">
      <formula>$F27="Entwickeln"</formula>
    </cfRule>
    <cfRule type="expression" dxfId="11" priority="9">
      <formula>$F27="Im Ziel"</formula>
    </cfRule>
  </conditionalFormatting>
  <conditionalFormatting sqref="I43:I52">
    <cfRule type="expression" dxfId="10" priority="10">
      <formula>$I43="Abgeschlossen"</formula>
    </cfRule>
    <cfRule type="expression" dxfId="9" priority="11">
      <formula>$I43="In Umsetzung"</formula>
    </cfRule>
    <cfRule type="expression" dxfId="8" priority="12">
      <formula>$I43="Geplant"</formula>
    </cfRule>
  </conditionalFormatting>
  <conditionalFormatting sqref="K43:K52">
    <cfRule type="expression" dxfId="7" priority="13">
      <formula>$K43="Hoch"</formula>
    </cfRule>
  </conditionalFormatting>
  <dataValidations count="2">
    <dataValidation type="list" sqref="I43:I52" xr:uid="{00000000-0002-0000-0000-000000000000}">
      <formula1>"Offen,Geplant,In Umsetzung,Abgeschlossen,Zurückgestellt"</formula1>
    </dataValidation>
    <dataValidation type="list" sqref="K43:K52" xr:uid="{00000000-0002-0000-0000-000001000000}">
      <formula1>"Hoch,Mittel,Niedrig"</formula1>
    </dataValidation>
  </dataValidations>
  <pageMargins left="0.7" right="0.7" top="0.75" bottom="0.75" header="0.3" footer="0.3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C5593AA7-0028-5BEA-E3E0-8178783C1A47}">
            <x14:dataBar>
              <x14:cfvo type="min"/>
              <x14:cfvo type="max"/>
              <x14:negativeFillColor auto="1"/>
              <x14:axisColor auto="1"/>
            </x14:dataBar>
          </x14:cfRule>
          <xm:sqref>D27:D38</xm:sqref>
        </x14:conditionalFormatting>
        <x14:conditionalFormatting xmlns:xm="http://schemas.microsoft.com/office/excel/2006/main">
          <x14:cfRule type="dataBar" id="{E5D2A047-4238-8741-E2B3-85669B88D1C8}">
            <x14:dataBar>
              <x14:cfvo type="min"/>
              <x14:cfvo type="max"/>
              <x14:negativeFillColor auto="1"/>
              <x14:axisColor auto="1"/>
            </x14:dataBar>
          </x14:cfRule>
          <xm:sqref>E11:E22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1"/>
  <sheetViews>
    <sheetView workbookViewId="0"/>
  </sheetViews>
  <sheetFormatPr baseColWidth="10" defaultColWidth="9" defaultRowHeight="15" x14ac:dyDescent="0.25"/>
  <cols>
    <col min="1" max="1" width="12" customWidth="1"/>
    <col min="2" max="2" width="20" customWidth="1"/>
    <col min="3" max="3" width="19" customWidth="1"/>
    <col min="4" max="4" width="11" customWidth="1"/>
    <col min="5" max="5" width="10" customWidth="1"/>
    <col min="6" max="17" width="13" customWidth="1"/>
    <col min="18" max="18" width="10" customWidth="1"/>
    <col min="19" max="19" width="13" customWidth="1"/>
    <col min="20" max="20" width="9" customWidth="1"/>
    <col min="21" max="21" width="11" customWidth="1"/>
    <col min="22" max="22" width="17" customWidth="1"/>
    <col min="23" max="23" width="14" customWidth="1"/>
  </cols>
  <sheetData>
    <row r="1" spans="1:23" ht="38.1" customHeight="1" x14ac:dyDescent="0.25">
      <c r="A1" s="24" t="s">
        <v>73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ht="30" customHeight="1" x14ac:dyDescent="0.25">
      <c r="A2" s="33" t="s">
        <v>74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</row>
    <row r="3" spans="1:23" x14ac:dyDescent="0.25">
      <c r="A3" s="23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</row>
    <row r="4" spans="1:23" x14ac:dyDescent="0.25">
      <c r="A4" s="34" t="s">
        <v>75</v>
      </c>
      <c r="B4" s="34"/>
      <c r="C4" s="34"/>
      <c r="D4" s="34"/>
      <c r="E4" s="34"/>
      <c r="F4" s="35" t="s">
        <v>76</v>
      </c>
      <c r="G4" s="35"/>
      <c r="H4" s="35"/>
      <c r="I4" s="35"/>
      <c r="J4" s="36" t="s">
        <v>77</v>
      </c>
      <c r="K4" s="36"/>
      <c r="L4" s="36"/>
      <c r="M4" s="36"/>
      <c r="N4" s="34" t="s">
        <v>78</v>
      </c>
      <c r="O4" s="34"/>
      <c r="P4" s="34"/>
      <c r="Q4" s="34"/>
      <c r="R4" s="37" t="s">
        <v>79</v>
      </c>
      <c r="S4" s="37"/>
      <c r="T4" s="37"/>
      <c r="U4" s="37"/>
      <c r="V4" s="37"/>
      <c r="W4" s="37"/>
    </row>
    <row r="5" spans="1:23" ht="42" customHeight="1" x14ac:dyDescent="0.25">
      <c r="A5" s="5" t="s">
        <v>80</v>
      </c>
      <c r="B5" s="5" t="s">
        <v>17</v>
      </c>
      <c r="C5" s="5" t="s">
        <v>18</v>
      </c>
      <c r="D5" s="5" t="s">
        <v>81</v>
      </c>
      <c r="E5" s="5" t="s">
        <v>82</v>
      </c>
      <c r="F5" s="5" t="s">
        <v>33</v>
      </c>
      <c r="G5" s="5" t="s">
        <v>83</v>
      </c>
      <c r="H5" s="5" t="s">
        <v>69</v>
      </c>
      <c r="I5" s="5" t="s">
        <v>41</v>
      </c>
      <c r="J5" s="5" t="s">
        <v>55</v>
      </c>
      <c r="K5" s="5" t="s">
        <v>48</v>
      </c>
      <c r="L5" s="5" t="s">
        <v>84</v>
      </c>
      <c r="M5" s="5" t="s">
        <v>85</v>
      </c>
      <c r="N5" s="5" t="s">
        <v>62</v>
      </c>
      <c r="O5" s="5" t="s">
        <v>86</v>
      </c>
      <c r="P5" s="5" t="s">
        <v>87</v>
      </c>
      <c r="Q5" s="5" t="s">
        <v>88</v>
      </c>
      <c r="R5" s="5" t="s">
        <v>19</v>
      </c>
      <c r="S5" s="5" t="s">
        <v>3</v>
      </c>
      <c r="T5" s="5" t="s">
        <v>20</v>
      </c>
      <c r="U5" s="5" t="s">
        <v>89</v>
      </c>
      <c r="V5" s="5" t="s">
        <v>90</v>
      </c>
      <c r="W5" s="5" t="s">
        <v>91</v>
      </c>
    </row>
    <row r="6" spans="1:23" ht="24" x14ac:dyDescent="0.25">
      <c r="A6" s="38" t="s">
        <v>92</v>
      </c>
      <c r="B6" s="38"/>
      <c r="C6" s="38"/>
      <c r="D6" s="38"/>
      <c r="E6" s="38"/>
      <c r="F6" s="6" t="s">
        <v>93</v>
      </c>
      <c r="G6" s="6" t="s">
        <v>93</v>
      </c>
      <c r="H6" s="6" t="s">
        <v>93</v>
      </c>
      <c r="I6" s="6" t="s">
        <v>93</v>
      </c>
      <c r="J6" s="7" t="s">
        <v>94</v>
      </c>
      <c r="K6" s="7" t="s">
        <v>94</v>
      </c>
      <c r="L6" s="7" t="s">
        <v>94</v>
      </c>
      <c r="M6" s="7" t="s">
        <v>94</v>
      </c>
      <c r="N6" s="8" t="s">
        <v>86</v>
      </c>
      <c r="O6" s="8" t="s">
        <v>86</v>
      </c>
      <c r="P6" s="8" t="s">
        <v>95</v>
      </c>
      <c r="Q6" s="8" t="s">
        <v>95</v>
      </c>
      <c r="R6" s="9"/>
      <c r="S6" s="9"/>
      <c r="T6" s="9"/>
      <c r="U6" s="9"/>
      <c r="V6" s="9"/>
      <c r="W6" s="9"/>
    </row>
    <row r="7" spans="1:23" x14ac:dyDescent="0.25">
      <c r="A7" s="38" t="s">
        <v>96</v>
      </c>
      <c r="B7" s="38"/>
      <c r="C7" s="38"/>
      <c r="D7" s="38"/>
      <c r="E7" s="38"/>
      <c r="F7" s="6">
        <v>3</v>
      </c>
      <c r="G7" s="6">
        <v>3</v>
      </c>
      <c r="H7" s="6">
        <v>3</v>
      </c>
      <c r="I7" s="6">
        <v>3</v>
      </c>
      <c r="J7" s="7">
        <v>3</v>
      </c>
      <c r="K7" s="7">
        <v>4</v>
      </c>
      <c r="L7" s="7">
        <v>3</v>
      </c>
      <c r="M7" s="7">
        <v>3</v>
      </c>
      <c r="N7" s="8">
        <v>3</v>
      </c>
      <c r="O7" s="8">
        <v>3</v>
      </c>
      <c r="P7" s="8">
        <v>3</v>
      </c>
      <c r="Q7" s="8">
        <v>3</v>
      </c>
      <c r="R7" s="9"/>
      <c r="S7" s="9"/>
      <c r="T7" s="9"/>
      <c r="U7" s="9"/>
      <c r="V7" s="9"/>
      <c r="W7" s="9"/>
    </row>
    <row r="8" spans="1:23" x14ac:dyDescent="0.25">
      <c r="A8" s="38" t="s">
        <v>97</v>
      </c>
      <c r="B8" s="38"/>
      <c r="C8" s="38"/>
      <c r="D8" s="38"/>
      <c r="E8" s="38"/>
      <c r="F8" s="6">
        <v>9</v>
      </c>
      <c r="G8" s="6">
        <v>9</v>
      </c>
      <c r="H8" s="6">
        <v>7</v>
      </c>
      <c r="I8" s="6">
        <v>10</v>
      </c>
      <c r="J8" s="7">
        <v>8</v>
      </c>
      <c r="K8" s="7">
        <v>7</v>
      </c>
      <c r="L8" s="7">
        <v>8</v>
      </c>
      <c r="M8" s="7">
        <v>7</v>
      </c>
      <c r="N8" s="8">
        <v>10</v>
      </c>
      <c r="O8" s="8">
        <v>9</v>
      </c>
      <c r="P8" s="8">
        <v>8</v>
      </c>
      <c r="Q8" s="8">
        <v>8</v>
      </c>
      <c r="R8" s="9"/>
      <c r="S8" s="9"/>
      <c r="T8" s="9"/>
      <c r="U8" s="9"/>
      <c r="V8" s="9"/>
      <c r="W8" s="9"/>
    </row>
    <row r="9" spans="1:23" x14ac:dyDescent="0.25">
      <c r="A9" s="38" t="s">
        <v>98</v>
      </c>
      <c r="B9" s="38"/>
      <c r="C9" s="38"/>
      <c r="D9" s="38"/>
      <c r="E9" s="38"/>
      <c r="F9" s="6" t="s">
        <v>99</v>
      </c>
      <c r="G9" s="6" t="s">
        <v>99</v>
      </c>
      <c r="H9" s="6" t="s">
        <v>100</v>
      </c>
      <c r="I9" s="6" t="s">
        <v>99</v>
      </c>
      <c r="J9" s="7" t="s">
        <v>100</v>
      </c>
      <c r="K9" s="7" t="s">
        <v>99</v>
      </c>
      <c r="L9" s="7" t="s">
        <v>99</v>
      </c>
      <c r="M9" s="7" t="s">
        <v>100</v>
      </c>
      <c r="N9" s="8" t="s">
        <v>99</v>
      </c>
      <c r="O9" s="8" t="s">
        <v>100</v>
      </c>
      <c r="P9" s="8" t="s">
        <v>100</v>
      </c>
      <c r="Q9" s="8" t="s">
        <v>100</v>
      </c>
      <c r="R9" s="9"/>
      <c r="S9" s="9"/>
      <c r="T9" s="9"/>
      <c r="U9" s="9"/>
      <c r="V9" s="9"/>
      <c r="W9" s="9"/>
    </row>
    <row r="10" spans="1:23" x14ac:dyDescent="0.25">
      <c r="A10" s="23"/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</row>
    <row r="11" spans="1:23" ht="21.95" customHeight="1" x14ac:dyDescent="0.25">
      <c r="A11" s="10" t="s">
        <v>101</v>
      </c>
      <c r="B11" s="11" t="s">
        <v>35</v>
      </c>
      <c r="C11" s="11" t="s">
        <v>102</v>
      </c>
      <c r="D11" s="10" t="s">
        <v>103</v>
      </c>
      <c r="E11" s="12">
        <v>1</v>
      </c>
      <c r="F11" s="10">
        <v>4</v>
      </c>
      <c r="G11" s="10">
        <v>4</v>
      </c>
      <c r="H11" s="10">
        <v>3</v>
      </c>
      <c r="I11" s="10">
        <v>4</v>
      </c>
      <c r="J11" s="10">
        <v>3</v>
      </c>
      <c r="K11" s="10">
        <v>4</v>
      </c>
      <c r="L11" s="10">
        <v>4</v>
      </c>
      <c r="M11" s="10">
        <v>3</v>
      </c>
      <c r="N11" s="10">
        <v>4</v>
      </c>
      <c r="O11" s="10">
        <v>4</v>
      </c>
      <c r="P11" s="10">
        <v>3</v>
      </c>
      <c r="Q11" s="10">
        <v>4</v>
      </c>
      <c r="R11" s="13">
        <f t="shared" ref="R11:R25" si="0">IFERROR(AVERAGE(F11:Q11),"")</f>
        <v>3.6666666666666665</v>
      </c>
      <c r="S11" s="14">
        <f t="shared" ref="S11:S25" si="1">IF(COUNTA(F11:Q11)=0,"",SUMPRODUCT(--(F11:Q11&gt;=F$7:Q$7))/COUNTA(F$7:Q$7))</f>
        <v>1</v>
      </c>
      <c r="T11" s="15">
        <f t="shared" ref="T11:T25" si="2">IF(COUNTA(F11:Q11)=0,"",SUMPRODUCT(--(F11:Q11&lt;F$7:Q$7)))</f>
        <v>0</v>
      </c>
      <c r="U11" s="15">
        <f t="shared" ref="U11:U25" si="3">IF(COUNTA(F11:Q11)=0,"",SUMPRODUCT(--(F11:Q11&lt;F$7:Q$7),--(F$9:Q$9="Ja")))</f>
        <v>0</v>
      </c>
      <c r="V11" s="15" t="str">
        <f t="shared" ref="V11:V25" si="4">IF(B11="","",IF(U11&gt;0,"Sofort handeln",IF(T11&gt;=4,"Hohe Priorität",IF(T11&gt;=2,"Entwickeln","Im Ziel"))))</f>
        <v>Im Ziel</v>
      </c>
      <c r="W11" s="16">
        <v>46160</v>
      </c>
    </row>
    <row r="12" spans="1:23" ht="21.95" customHeight="1" x14ac:dyDescent="0.25">
      <c r="A12" s="10" t="s">
        <v>104</v>
      </c>
      <c r="B12" s="11" t="s">
        <v>50</v>
      </c>
      <c r="C12" s="11" t="s">
        <v>105</v>
      </c>
      <c r="D12" s="10" t="s">
        <v>103</v>
      </c>
      <c r="E12" s="12">
        <v>1</v>
      </c>
      <c r="F12" s="10">
        <v>3</v>
      </c>
      <c r="G12" s="10">
        <v>4</v>
      </c>
      <c r="H12" s="10">
        <v>2</v>
      </c>
      <c r="I12" s="10">
        <v>3</v>
      </c>
      <c r="J12" s="10">
        <v>3</v>
      </c>
      <c r="K12" s="10">
        <v>4</v>
      </c>
      <c r="L12" s="10">
        <v>3</v>
      </c>
      <c r="M12" s="10">
        <v>3</v>
      </c>
      <c r="N12" s="10">
        <v>3</v>
      </c>
      <c r="O12" s="10">
        <v>4</v>
      </c>
      <c r="P12" s="10">
        <v>3</v>
      </c>
      <c r="Q12" s="10">
        <v>3</v>
      </c>
      <c r="R12" s="13">
        <f t="shared" si="0"/>
        <v>3.1666666666666665</v>
      </c>
      <c r="S12" s="14">
        <f t="shared" si="1"/>
        <v>0.91666666666666663</v>
      </c>
      <c r="T12" s="15">
        <f t="shared" si="2"/>
        <v>1</v>
      </c>
      <c r="U12" s="15">
        <f t="shared" si="3"/>
        <v>0</v>
      </c>
      <c r="V12" s="15" t="str">
        <f t="shared" si="4"/>
        <v>Im Ziel</v>
      </c>
      <c r="W12" s="16">
        <v>46162</v>
      </c>
    </row>
    <row r="13" spans="1:23" ht="21.95" customHeight="1" x14ac:dyDescent="0.25">
      <c r="A13" s="10" t="s">
        <v>106</v>
      </c>
      <c r="B13" s="11" t="s">
        <v>64</v>
      </c>
      <c r="C13" s="11" t="s">
        <v>107</v>
      </c>
      <c r="D13" s="10" t="s">
        <v>108</v>
      </c>
      <c r="E13" s="12">
        <v>0.8</v>
      </c>
      <c r="F13" s="10">
        <v>3</v>
      </c>
      <c r="G13" s="10">
        <v>3</v>
      </c>
      <c r="H13" s="10">
        <v>4</v>
      </c>
      <c r="I13" s="10">
        <v>4</v>
      </c>
      <c r="J13" s="10">
        <v>4</v>
      </c>
      <c r="K13" s="10">
        <v>3</v>
      </c>
      <c r="L13" s="10">
        <v>3</v>
      </c>
      <c r="M13" s="10">
        <v>4</v>
      </c>
      <c r="N13" s="10">
        <v>4</v>
      </c>
      <c r="O13" s="10">
        <v>4</v>
      </c>
      <c r="P13" s="10">
        <v>4</v>
      </c>
      <c r="Q13" s="10">
        <v>4</v>
      </c>
      <c r="R13" s="13">
        <f t="shared" si="0"/>
        <v>3.6666666666666665</v>
      </c>
      <c r="S13" s="14">
        <f t="shared" si="1"/>
        <v>0.91666666666666663</v>
      </c>
      <c r="T13" s="15">
        <f t="shared" si="2"/>
        <v>1</v>
      </c>
      <c r="U13" s="15">
        <f t="shared" si="3"/>
        <v>1</v>
      </c>
      <c r="V13" s="15" t="str">
        <f t="shared" si="4"/>
        <v>Sofort handeln</v>
      </c>
      <c r="W13" s="16">
        <v>46175</v>
      </c>
    </row>
    <row r="14" spans="1:23" ht="21.95" customHeight="1" x14ac:dyDescent="0.25">
      <c r="A14" s="10" t="s">
        <v>109</v>
      </c>
      <c r="B14" s="11" t="s">
        <v>61</v>
      </c>
      <c r="C14" s="11" t="s">
        <v>110</v>
      </c>
      <c r="D14" s="10" t="s">
        <v>108</v>
      </c>
      <c r="E14" s="12">
        <v>1</v>
      </c>
      <c r="F14" s="10">
        <v>2</v>
      </c>
      <c r="G14" s="10">
        <v>3</v>
      </c>
      <c r="H14" s="10">
        <v>4</v>
      </c>
      <c r="I14" s="10">
        <v>4</v>
      </c>
      <c r="J14" s="10">
        <v>3</v>
      </c>
      <c r="K14" s="10">
        <v>4</v>
      </c>
      <c r="L14" s="10">
        <v>3</v>
      </c>
      <c r="M14" s="10">
        <v>3</v>
      </c>
      <c r="N14" s="10">
        <v>3</v>
      </c>
      <c r="O14" s="10">
        <v>3</v>
      </c>
      <c r="P14" s="10">
        <v>3</v>
      </c>
      <c r="Q14" s="10">
        <v>4</v>
      </c>
      <c r="R14" s="13">
        <f t="shared" si="0"/>
        <v>3.25</v>
      </c>
      <c r="S14" s="14">
        <f t="shared" si="1"/>
        <v>0.91666666666666663</v>
      </c>
      <c r="T14" s="15">
        <f t="shared" si="2"/>
        <v>1</v>
      </c>
      <c r="U14" s="15">
        <f t="shared" si="3"/>
        <v>1</v>
      </c>
      <c r="V14" s="15" t="str">
        <f t="shared" si="4"/>
        <v>Sofort handeln</v>
      </c>
      <c r="W14" s="16">
        <v>46176</v>
      </c>
    </row>
    <row r="15" spans="1:23" ht="21.95" customHeight="1" x14ac:dyDescent="0.25">
      <c r="A15" s="10" t="s">
        <v>111</v>
      </c>
      <c r="B15" s="11" t="s">
        <v>54</v>
      </c>
      <c r="C15" s="11" t="s">
        <v>112</v>
      </c>
      <c r="D15" s="10" t="s">
        <v>113</v>
      </c>
      <c r="E15" s="12">
        <v>0.9</v>
      </c>
      <c r="F15" s="10">
        <v>3</v>
      </c>
      <c r="G15" s="10">
        <v>4</v>
      </c>
      <c r="H15" s="10">
        <v>2</v>
      </c>
      <c r="I15" s="10">
        <v>3</v>
      </c>
      <c r="J15" s="10">
        <v>2</v>
      </c>
      <c r="K15" s="10">
        <v>3</v>
      </c>
      <c r="L15" s="10">
        <v>4</v>
      </c>
      <c r="M15" s="10">
        <v>3</v>
      </c>
      <c r="N15" s="10">
        <v>3</v>
      </c>
      <c r="O15" s="10">
        <v>4</v>
      </c>
      <c r="P15" s="10">
        <v>4</v>
      </c>
      <c r="Q15" s="10">
        <v>3</v>
      </c>
      <c r="R15" s="13">
        <f t="shared" si="0"/>
        <v>3.1666666666666665</v>
      </c>
      <c r="S15" s="14">
        <f t="shared" si="1"/>
        <v>0.75</v>
      </c>
      <c r="T15" s="15">
        <f t="shared" si="2"/>
        <v>3</v>
      </c>
      <c r="U15" s="15">
        <f t="shared" si="3"/>
        <v>1</v>
      </c>
      <c r="V15" s="15" t="str">
        <f t="shared" si="4"/>
        <v>Sofort handeln</v>
      </c>
      <c r="W15" s="16">
        <v>46170</v>
      </c>
    </row>
    <row r="16" spans="1:23" ht="21.95" customHeight="1" x14ac:dyDescent="0.25">
      <c r="A16" s="10" t="s">
        <v>114</v>
      </c>
      <c r="B16" s="11" t="s">
        <v>47</v>
      </c>
      <c r="C16" s="11" t="s">
        <v>107</v>
      </c>
      <c r="D16" s="10" t="s">
        <v>113</v>
      </c>
      <c r="E16" s="12">
        <v>1</v>
      </c>
      <c r="F16" s="10">
        <v>2</v>
      </c>
      <c r="G16" s="10">
        <v>3</v>
      </c>
      <c r="H16" s="10">
        <v>2</v>
      </c>
      <c r="I16" s="10">
        <v>3</v>
      </c>
      <c r="J16" s="10">
        <v>4</v>
      </c>
      <c r="K16" s="10">
        <v>3</v>
      </c>
      <c r="L16" s="10">
        <v>3</v>
      </c>
      <c r="M16" s="10">
        <v>4</v>
      </c>
      <c r="N16" s="10">
        <v>4</v>
      </c>
      <c r="O16" s="10">
        <v>3</v>
      </c>
      <c r="P16" s="10">
        <v>3</v>
      </c>
      <c r="Q16" s="10">
        <v>4</v>
      </c>
      <c r="R16" s="13">
        <f t="shared" si="0"/>
        <v>3.1666666666666665</v>
      </c>
      <c r="S16" s="14">
        <f t="shared" si="1"/>
        <v>0.75</v>
      </c>
      <c r="T16" s="15">
        <f t="shared" si="2"/>
        <v>3</v>
      </c>
      <c r="U16" s="15">
        <f t="shared" si="3"/>
        <v>2</v>
      </c>
      <c r="V16" s="15" t="str">
        <f t="shared" si="4"/>
        <v>Sofort handeln</v>
      </c>
      <c r="W16" s="16">
        <v>46179</v>
      </c>
    </row>
    <row r="17" spans="1:23" ht="21.95" customHeight="1" x14ac:dyDescent="0.25">
      <c r="A17" s="10" t="s">
        <v>115</v>
      </c>
      <c r="B17" s="11" t="s">
        <v>43</v>
      </c>
      <c r="C17" s="11" t="s">
        <v>116</v>
      </c>
      <c r="D17" s="10" t="s">
        <v>103</v>
      </c>
      <c r="E17" s="12">
        <v>0.8</v>
      </c>
      <c r="F17" s="10">
        <v>4</v>
      </c>
      <c r="G17" s="10">
        <v>4</v>
      </c>
      <c r="H17" s="10">
        <v>3</v>
      </c>
      <c r="I17" s="10">
        <v>3</v>
      </c>
      <c r="J17" s="10">
        <v>3</v>
      </c>
      <c r="K17" s="10">
        <v>4</v>
      </c>
      <c r="L17" s="10">
        <v>4</v>
      </c>
      <c r="M17" s="10">
        <v>4</v>
      </c>
      <c r="N17" s="10">
        <v>3</v>
      </c>
      <c r="O17" s="10">
        <v>4</v>
      </c>
      <c r="P17" s="10">
        <v>4</v>
      </c>
      <c r="Q17" s="10">
        <v>4</v>
      </c>
      <c r="R17" s="13">
        <f t="shared" si="0"/>
        <v>3.6666666666666665</v>
      </c>
      <c r="S17" s="14">
        <f t="shared" si="1"/>
        <v>1</v>
      </c>
      <c r="T17" s="15">
        <f t="shared" si="2"/>
        <v>0</v>
      </c>
      <c r="U17" s="15">
        <f t="shared" si="3"/>
        <v>0</v>
      </c>
      <c r="V17" s="15" t="str">
        <f t="shared" si="4"/>
        <v>Im Ziel</v>
      </c>
      <c r="W17" s="16">
        <v>46172</v>
      </c>
    </row>
    <row r="18" spans="1:23" ht="21.95" customHeight="1" x14ac:dyDescent="0.25">
      <c r="A18" s="10" t="s">
        <v>117</v>
      </c>
      <c r="B18" s="11" t="s">
        <v>40</v>
      </c>
      <c r="C18" s="11" t="s">
        <v>112</v>
      </c>
      <c r="D18" s="10" t="s">
        <v>108</v>
      </c>
      <c r="E18" s="12">
        <v>1</v>
      </c>
      <c r="F18" s="10">
        <v>2</v>
      </c>
      <c r="G18" s="10">
        <v>3</v>
      </c>
      <c r="H18" s="10">
        <v>3</v>
      </c>
      <c r="I18" s="10">
        <v>2</v>
      </c>
      <c r="J18" s="10">
        <v>3</v>
      </c>
      <c r="K18" s="10">
        <v>3</v>
      </c>
      <c r="L18" s="10">
        <v>2</v>
      </c>
      <c r="M18" s="10">
        <v>3</v>
      </c>
      <c r="N18" s="10">
        <v>4</v>
      </c>
      <c r="O18" s="10">
        <v>4</v>
      </c>
      <c r="P18" s="10">
        <v>3</v>
      </c>
      <c r="Q18" s="10">
        <v>4</v>
      </c>
      <c r="R18" s="13">
        <f t="shared" si="0"/>
        <v>3</v>
      </c>
      <c r="S18" s="14">
        <f t="shared" si="1"/>
        <v>0.66666666666666663</v>
      </c>
      <c r="T18" s="15">
        <f t="shared" si="2"/>
        <v>4</v>
      </c>
      <c r="U18" s="15">
        <f t="shared" si="3"/>
        <v>4</v>
      </c>
      <c r="V18" s="15" t="str">
        <f t="shared" si="4"/>
        <v>Sofort handeln</v>
      </c>
      <c r="W18" s="16">
        <v>46181</v>
      </c>
    </row>
    <row r="19" spans="1:23" ht="21.95" customHeight="1" x14ac:dyDescent="0.25">
      <c r="A19" s="10" t="s">
        <v>118</v>
      </c>
      <c r="B19" s="11" t="s">
        <v>57</v>
      </c>
      <c r="C19" s="11" t="s">
        <v>119</v>
      </c>
      <c r="D19" s="10" t="s">
        <v>113</v>
      </c>
      <c r="E19" s="12">
        <v>0.75</v>
      </c>
      <c r="F19" s="10">
        <v>3</v>
      </c>
      <c r="G19" s="10">
        <v>3</v>
      </c>
      <c r="H19" s="10">
        <v>2</v>
      </c>
      <c r="I19" s="10">
        <v>3</v>
      </c>
      <c r="J19" s="10">
        <v>4</v>
      </c>
      <c r="K19" s="10">
        <v>4</v>
      </c>
      <c r="L19" s="10">
        <v>3</v>
      </c>
      <c r="M19" s="10">
        <v>4</v>
      </c>
      <c r="N19" s="10">
        <v>4</v>
      </c>
      <c r="O19" s="10">
        <v>4</v>
      </c>
      <c r="P19" s="10">
        <v>4</v>
      </c>
      <c r="Q19" s="10">
        <v>3</v>
      </c>
      <c r="R19" s="13">
        <f t="shared" si="0"/>
        <v>3.4166666666666665</v>
      </c>
      <c r="S19" s="14">
        <f t="shared" si="1"/>
        <v>0.91666666666666663</v>
      </c>
      <c r="T19" s="15">
        <f t="shared" si="2"/>
        <v>1</v>
      </c>
      <c r="U19" s="15">
        <f t="shared" si="3"/>
        <v>0</v>
      </c>
      <c r="V19" s="15" t="str">
        <f t="shared" si="4"/>
        <v>Im Ziel</v>
      </c>
      <c r="W19" s="16">
        <v>46183</v>
      </c>
    </row>
    <row r="20" spans="1:23" ht="21.95" customHeight="1" x14ac:dyDescent="0.25">
      <c r="A20" s="10" t="s">
        <v>120</v>
      </c>
      <c r="B20" s="11" t="s">
        <v>32</v>
      </c>
      <c r="C20" s="11" t="s">
        <v>121</v>
      </c>
      <c r="D20" s="10" t="s">
        <v>103</v>
      </c>
      <c r="E20" s="12">
        <v>1</v>
      </c>
      <c r="F20" s="10">
        <v>2</v>
      </c>
      <c r="G20" s="10">
        <v>2</v>
      </c>
      <c r="H20" s="10">
        <v>2</v>
      </c>
      <c r="I20" s="10">
        <v>3</v>
      </c>
      <c r="J20" s="10">
        <v>2</v>
      </c>
      <c r="K20" s="10">
        <v>3</v>
      </c>
      <c r="L20" s="10">
        <v>3</v>
      </c>
      <c r="M20" s="10">
        <v>2</v>
      </c>
      <c r="N20" s="10">
        <v>3</v>
      </c>
      <c r="O20" s="10">
        <v>3</v>
      </c>
      <c r="P20" s="10">
        <v>3</v>
      </c>
      <c r="Q20" s="10">
        <v>4</v>
      </c>
      <c r="R20" s="13">
        <f t="shared" si="0"/>
        <v>2.6666666666666665</v>
      </c>
      <c r="S20" s="14">
        <f t="shared" si="1"/>
        <v>0.5</v>
      </c>
      <c r="T20" s="15">
        <f t="shared" si="2"/>
        <v>6</v>
      </c>
      <c r="U20" s="15">
        <f t="shared" si="3"/>
        <v>3</v>
      </c>
      <c r="V20" s="15" t="str">
        <f t="shared" si="4"/>
        <v>Sofort handeln</v>
      </c>
      <c r="W20" s="16">
        <v>46185</v>
      </c>
    </row>
    <row r="21" spans="1:23" ht="21.95" customHeight="1" x14ac:dyDescent="0.25">
      <c r="A21" s="10" t="s">
        <v>122</v>
      </c>
      <c r="B21" s="11" t="s">
        <v>71</v>
      </c>
      <c r="C21" s="11" t="s">
        <v>107</v>
      </c>
      <c r="D21" s="10" t="s">
        <v>108</v>
      </c>
      <c r="E21" s="12">
        <v>0.9</v>
      </c>
      <c r="F21" s="10">
        <v>3</v>
      </c>
      <c r="G21" s="10">
        <v>3</v>
      </c>
      <c r="H21" s="10">
        <v>3</v>
      </c>
      <c r="I21" s="10">
        <v>4</v>
      </c>
      <c r="J21" s="10">
        <v>3</v>
      </c>
      <c r="K21" s="10">
        <v>3</v>
      </c>
      <c r="L21" s="10">
        <v>4</v>
      </c>
      <c r="M21" s="10">
        <v>3</v>
      </c>
      <c r="N21" s="10">
        <v>4</v>
      </c>
      <c r="O21" s="10">
        <v>3</v>
      </c>
      <c r="P21" s="10">
        <v>3</v>
      </c>
      <c r="Q21" s="10">
        <v>4</v>
      </c>
      <c r="R21" s="13">
        <f t="shared" si="0"/>
        <v>3.3333333333333335</v>
      </c>
      <c r="S21" s="14">
        <f t="shared" si="1"/>
        <v>0.91666666666666663</v>
      </c>
      <c r="T21" s="15">
        <f t="shared" si="2"/>
        <v>1</v>
      </c>
      <c r="U21" s="15">
        <f t="shared" si="3"/>
        <v>1</v>
      </c>
      <c r="V21" s="15" t="str">
        <f t="shared" si="4"/>
        <v>Sofort handeln</v>
      </c>
      <c r="W21" s="16">
        <v>46188</v>
      </c>
    </row>
    <row r="22" spans="1:23" ht="21.95" customHeight="1" x14ac:dyDescent="0.25">
      <c r="A22" s="10" t="s">
        <v>123</v>
      </c>
      <c r="B22" s="11" t="s">
        <v>124</v>
      </c>
      <c r="C22" s="11" t="s">
        <v>112</v>
      </c>
      <c r="D22" s="10" t="s">
        <v>113</v>
      </c>
      <c r="E22" s="12">
        <v>1</v>
      </c>
      <c r="F22" s="10">
        <v>3</v>
      </c>
      <c r="G22" s="10">
        <v>4</v>
      </c>
      <c r="H22" s="10">
        <v>2</v>
      </c>
      <c r="I22" s="10">
        <v>3</v>
      </c>
      <c r="J22" s="10">
        <v>3</v>
      </c>
      <c r="K22" s="10">
        <v>4</v>
      </c>
      <c r="L22" s="10">
        <v>3</v>
      </c>
      <c r="M22" s="10">
        <v>3</v>
      </c>
      <c r="N22" s="10">
        <v>3</v>
      </c>
      <c r="O22" s="10">
        <v>4</v>
      </c>
      <c r="P22" s="10">
        <v>3</v>
      </c>
      <c r="Q22" s="10">
        <v>3</v>
      </c>
      <c r="R22" s="13">
        <f t="shared" si="0"/>
        <v>3.1666666666666665</v>
      </c>
      <c r="S22" s="14">
        <f t="shared" si="1"/>
        <v>0.91666666666666663</v>
      </c>
      <c r="T22" s="15">
        <f t="shared" si="2"/>
        <v>1</v>
      </c>
      <c r="U22" s="15">
        <f t="shared" si="3"/>
        <v>0</v>
      </c>
      <c r="V22" s="15" t="str">
        <f t="shared" si="4"/>
        <v>Im Ziel</v>
      </c>
      <c r="W22" s="16">
        <v>46189</v>
      </c>
    </row>
    <row r="23" spans="1:23" ht="21.95" customHeight="1" x14ac:dyDescent="0.25">
      <c r="A23" s="10"/>
      <c r="B23" s="11"/>
      <c r="C23" s="11"/>
      <c r="D23" s="10"/>
      <c r="E23" s="12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3" t="str">
        <f t="shared" si="0"/>
        <v/>
      </c>
      <c r="S23" s="14" t="str">
        <f t="shared" si="1"/>
        <v/>
      </c>
      <c r="T23" s="15" t="str">
        <f t="shared" si="2"/>
        <v/>
      </c>
      <c r="U23" s="15" t="str">
        <f t="shared" si="3"/>
        <v/>
      </c>
      <c r="V23" s="15" t="str">
        <f t="shared" si="4"/>
        <v/>
      </c>
      <c r="W23" s="16"/>
    </row>
    <row r="24" spans="1:23" ht="21.95" customHeight="1" x14ac:dyDescent="0.25">
      <c r="A24" s="10"/>
      <c r="B24" s="11"/>
      <c r="C24" s="11"/>
      <c r="D24" s="10"/>
      <c r="E24" s="12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3" t="str">
        <f t="shared" si="0"/>
        <v/>
      </c>
      <c r="S24" s="14" t="str">
        <f t="shared" si="1"/>
        <v/>
      </c>
      <c r="T24" s="15" t="str">
        <f t="shared" si="2"/>
        <v/>
      </c>
      <c r="U24" s="15" t="str">
        <f t="shared" si="3"/>
        <v/>
      </c>
      <c r="V24" s="15" t="str">
        <f t="shared" si="4"/>
        <v/>
      </c>
      <c r="W24" s="16"/>
    </row>
    <row r="25" spans="1:23" ht="21.95" customHeight="1" x14ac:dyDescent="0.25">
      <c r="A25" s="10"/>
      <c r="B25" s="11"/>
      <c r="C25" s="11"/>
      <c r="D25" s="10"/>
      <c r="E25" s="12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3" t="str">
        <f t="shared" si="0"/>
        <v/>
      </c>
      <c r="S25" s="14" t="str">
        <f t="shared" si="1"/>
        <v/>
      </c>
      <c r="T25" s="15" t="str">
        <f t="shared" si="2"/>
        <v/>
      </c>
      <c r="U25" s="15" t="str">
        <f t="shared" si="3"/>
        <v/>
      </c>
      <c r="V25" s="15" t="str">
        <f t="shared" si="4"/>
        <v/>
      </c>
      <c r="W25" s="16"/>
    </row>
    <row r="26" spans="1:23" x14ac:dyDescent="0.25">
      <c r="A26" s="23"/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</row>
    <row r="27" spans="1:23" x14ac:dyDescent="0.25">
      <c r="A27" s="23"/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</row>
    <row r="28" spans="1:23" ht="24.95" customHeight="1" x14ac:dyDescent="0.25">
      <c r="A28" s="31" t="s">
        <v>125</v>
      </c>
      <c r="B28" s="31"/>
      <c r="C28" s="31"/>
      <c r="D28" s="31"/>
      <c r="E28" s="31"/>
      <c r="F28" s="31"/>
      <c r="G28" s="31"/>
      <c r="H28" s="31"/>
      <c r="I28" s="31"/>
      <c r="J28" s="23"/>
      <c r="K28" s="32" t="s">
        <v>126</v>
      </c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</row>
    <row r="29" spans="1:23" ht="25.5" x14ac:dyDescent="0.25">
      <c r="A29" s="5" t="s">
        <v>127</v>
      </c>
      <c r="B29" s="5" t="s">
        <v>10</v>
      </c>
      <c r="C29" s="5" t="s">
        <v>12</v>
      </c>
      <c r="D29" s="5" t="s">
        <v>11</v>
      </c>
      <c r="E29" s="5" t="s">
        <v>13</v>
      </c>
      <c r="F29" s="5" t="s">
        <v>128</v>
      </c>
      <c r="G29" s="5" t="s">
        <v>97</v>
      </c>
      <c r="H29" s="5" t="s">
        <v>14</v>
      </c>
      <c r="I29" s="5" t="s">
        <v>15</v>
      </c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</row>
    <row r="30" spans="1:23" ht="24" customHeight="1" x14ac:dyDescent="0.25">
      <c r="A30" s="11" t="s">
        <v>93</v>
      </c>
      <c r="B30" s="11" t="s">
        <v>33</v>
      </c>
      <c r="C30" s="15">
        <f>F$7</f>
        <v>3</v>
      </c>
      <c r="D30" s="13">
        <f>IF(COUNT(F$11:F$25)=0,"",AVERAGE(F$11:F$25))</f>
        <v>2.8333333333333335</v>
      </c>
      <c r="E30" s="13">
        <f t="shared" ref="E30:E41" si="5">IF(D30="","",MAX(0,C30-D30))</f>
        <v>0.16666666666666652</v>
      </c>
      <c r="F30" s="15">
        <f>COUNTIF(F$11:F$25,"&gt;="&amp;C30)</f>
        <v>8</v>
      </c>
      <c r="G30" s="15">
        <f>F$8</f>
        <v>9</v>
      </c>
      <c r="H30" s="14">
        <f t="shared" ref="H30:H41" si="6">IF(G30=0,"",MIN(1,F30/G30))</f>
        <v>0.88888888888888884</v>
      </c>
      <c r="I30" s="15" t="str">
        <f>IF(AND(F$9="Ja",F30&lt;G30),"Kritisch",IF(F30&lt;G30,"Beobachten","Abgedeckt"))</f>
        <v>Kritisch</v>
      </c>
      <c r="J30" s="23"/>
      <c r="K30" s="17" t="s">
        <v>129</v>
      </c>
      <c r="L30" s="39" t="s">
        <v>130</v>
      </c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</row>
    <row r="31" spans="1:23" ht="24" customHeight="1" x14ac:dyDescent="0.25">
      <c r="A31" s="11" t="s">
        <v>93</v>
      </c>
      <c r="B31" s="11" t="s">
        <v>83</v>
      </c>
      <c r="C31" s="15">
        <f>G$7</f>
        <v>3</v>
      </c>
      <c r="D31" s="13">
        <f>IF(COUNT(G$11:G$25)=0,"",AVERAGE(G$11:G$25))</f>
        <v>3.3333333333333335</v>
      </c>
      <c r="E31" s="13">
        <f t="shared" si="5"/>
        <v>0</v>
      </c>
      <c r="F31" s="15">
        <f>COUNTIF(G$11:G$25,"&gt;="&amp;C31)</f>
        <v>11</v>
      </c>
      <c r="G31" s="15">
        <f>G$8</f>
        <v>9</v>
      </c>
      <c r="H31" s="14">
        <f t="shared" si="6"/>
        <v>1</v>
      </c>
      <c r="I31" s="15" t="str">
        <f>IF(AND(G$9="Ja",F31&lt;G31),"Kritisch",IF(F31&lt;G31,"Beobachten","Abgedeckt"))</f>
        <v>Abgedeckt</v>
      </c>
      <c r="J31" s="23"/>
      <c r="K31" s="17" t="s">
        <v>131</v>
      </c>
      <c r="L31" s="39" t="s">
        <v>132</v>
      </c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</row>
    <row r="32" spans="1:23" ht="24" customHeight="1" x14ac:dyDescent="0.25">
      <c r="A32" s="11" t="s">
        <v>93</v>
      </c>
      <c r="B32" s="11" t="s">
        <v>69</v>
      </c>
      <c r="C32" s="15">
        <f>H$7</f>
        <v>3</v>
      </c>
      <c r="D32" s="13">
        <f>IF(COUNT(H$11:H$25)=0,"",AVERAGE(H$11:H$25))</f>
        <v>2.6666666666666665</v>
      </c>
      <c r="E32" s="13">
        <f t="shared" si="5"/>
        <v>0.33333333333333348</v>
      </c>
      <c r="F32" s="15">
        <f>COUNTIF(H$11:H$25,"&gt;="&amp;C32)</f>
        <v>6</v>
      </c>
      <c r="G32" s="15">
        <f>H$8</f>
        <v>7</v>
      </c>
      <c r="H32" s="14">
        <f t="shared" si="6"/>
        <v>0.8571428571428571</v>
      </c>
      <c r="I32" s="15" t="str">
        <f>IF(AND(H$9="Ja",F32&lt;G32),"Kritisch",IF(F32&lt;G32,"Beobachten","Abgedeckt"))</f>
        <v>Beobachten</v>
      </c>
      <c r="J32" s="23"/>
      <c r="K32" s="17" t="s">
        <v>133</v>
      </c>
      <c r="L32" s="39" t="s">
        <v>134</v>
      </c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</row>
    <row r="33" spans="1:23" ht="24" customHeight="1" x14ac:dyDescent="0.25">
      <c r="A33" s="11" t="s">
        <v>93</v>
      </c>
      <c r="B33" s="11" t="s">
        <v>41</v>
      </c>
      <c r="C33" s="15">
        <f>I$7</f>
        <v>3</v>
      </c>
      <c r="D33" s="13">
        <f>IF(COUNT(I$11:I$25)=0,"",AVERAGE(I$11:I$25))</f>
        <v>3.25</v>
      </c>
      <c r="E33" s="13">
        <f t="shared" si="5"/>
        <v>0</v>
      </c>
      <c r="F33" s="15">
        <f>COUNTIF(I$11:I$25,"&gt;="&amp;C33)</f>
        <v>11</v>
      </c>
      <c r="G33" s="15">
        <f>I$8</f>
        <v>10</v>
      </c>
      <c r="H33" s="14">
        <f t="shared" si="6"/>
        <v>1</v>
      </c>
      <c r="I33" s="15" t="str">
        <f>IF(AND(I$9="Ja",F33&lt;G33),"Kritisch",IF(F33&lt;G33,"Beobachten","Abgedeckt"))</f>
        <v>Abgedeckt</v>
      </c>
      <c r="J33" s="23"/>
      <c r="K33" s="17" t="s">
        <v>135</v>
      </c>
      <c r="L33" s="39" t="s">
        <v>136</v>
      </c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</row>
    <row r="34" spans="1:23" ht="24" customHeight="1" x14ac:dyDescent="0.25">
      <c r="A34" s="11" t="s">
        <v>94</v>
      </c>
      <c r="B34" s="11" t="s">
        <v>55</v>
      </c>
      <c r="C34" s="15">
        <f>J$7</f>
        <v>3</v>
      </c>
      <c r="D34" s="13">
        <f>IF(COUNT(J$11:J$25)=0,"",AVERAGE(J$11:J$25))</f>
        <v>3.0833333333333335</v>
      </c>
      <c r="E34" s="13">
        <f t="shared" si="5"/>
        <v>0</v>
      </c>
      <c r="F34" s="15">
        <f>COUNTIF(J$11:J$25,"&gt;="&amp;C34)</f>
        <v>10</v>
      </c>
      <c r="G34" s="15">
        <f>J$8</f>
        <v>8</v>
      </c>
      <c r="H34" s="14">
        <f t="shared" si="6"/>
        <v>1</v>
      </c>
      <c r="I34" s="15" t="str">
        <f>IF(AND(J$9="Ja",F34&lt;G34),"Kritisch",IF(F34&lt;G34,"Beobachten","Abgedeckt"))</f>
        <v>Abgedeckt</v>
      </c>
      <c r="J34" s="23"/>
      <c r="K34" s="17" t="s">
        <v>137</v>
      </c>
      <c r="L34" s="39" t="s">
        <v>138</v>
      </c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</row>
    <row r="35" spans="1:23" ht="24" customHeight="1" x14ac:dyDescent="0.25">
      <c r="A35" s="11" t="s">
        <v>94</v>
      </c>
      <c r="B35" s="11" t="s">
        <v>48</v>
      </c>
      <c r="C35" s="15">
        <f>K$7</f>
        <v>4</v>
      </c>
      <c r="D35" s="13">
        <f>IF(COUNT(K$11:K$25)=0,"",AVERAGE(K$11:K$25))</f>
        <v>3.5</v>
      </c>
      <c r="E35" s="13">
        <f t="shared" si="5"/>
        <v>0.5</v>
      </c>
      <c r="F35" s="15">
        <f>COUNTIF(K$11:K$25,"&gt;="&amp;C35)</f>
        <v>6</v>
      </c>
      <c r="G35" s="15">
        <f>K$8</f>
        <v>7</v>
      </c>
      <c r="H35" s="14">
        <f t="shared" si="6"/>
        <v>0.8571428571428571</v>
      </c>
      <c r="I35" s="15" t="str">
        <f>IF(AND(K$9="Ja",F35&lt;G35),"Kritisch",IF(F35&lt;G35,"Beobachten","Abgedeckt"))</f>
        <v>Kritisch</v>
      </c>
      <c r="J35" s="23"/>
      <c r="K35" s="17" t="s">
        <v>139</v>
      </c>
      <c r="L35" s="39" t="s">
        <v>140</v>
      </c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</row>
    <row r="36" spans="1:23" x14ac:dyDescent="0.25">
      <c r="A36" s="11" t="s">
        <v>94</v>
      </c>
      <c r="B36" s="11" t="s">
        <v>84</v>
      </c>
      <c r="C36" s="15">
        <f>L$7</f>
        <v>3</v>
      </c>
      <c r="D36" s="13">
        <f>IF(COUNT(L$11:L$25)=0,"",AVERAGE(L$11:L$25))</f>
        <v>3.25</v>
      </c>
      <c r="E36" s="13">
        <f t="shared" si="5"/>
        <v>0</v>
      </c>
      <c r="F36" s="15">
        <f>COUNTIF(L$11:L$25,"&gt;="&amp;C36)</f>
        <v>11</v>
      </c>
      <c r="G36" s="15">
        <f>L$8</f>
        <v>8</v>
      </c>
      <c r="H36" s="14">
        <f t="shared" si="6"/>
        <v>1</v>
      </c>
      <c r="I36" s="15" t="str">
        <f>IF(AND(L$9="Ja",F36&lt;G36),"Kritisch",IF(F36&lt;G36,"Beobachten","Abgedeckt"))</f>
        <v>Abgedeckt</v>
      </c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</row>
    <row r="37" spans="1:23" x14ac:dyDescent="0.25">
      <c r="A37" s="11" t="s">
        <v>94</v>
      </c>
      <c r="B37" s="11" t="s">
        <v>85</v>
      </c>
      <c r="C37" s="15">
        <f>M$7</f>
        <v>3</v>
      </c>
      <c r="D37" s="13">
        <f>IF(COUNT(M$11:M$25)=0,"",AVERAGE(M$11:M$25))</f>
        <v>3.25</v>
      </c>
      <c r="E37" s="13">
        <f t="shared" si="5"/>
        <v>0</v>
      </c>
      <c r="F37" s="15">
        <f>COUNTIF(M$11:M$25,"&gt;="&amp;C37)</f>
        <v>11</v>
      </c>
      <c r="G37" s="15">
        <f>M$8</f>
        <v>7</v>
      </c>
      <c r="H37" s="14">
        <f t="shared" si="6"/>
        <v>1</v>
      </c>
      <c r="I37" s="15" t="str">
        <f>IF(AND(M$9="Ja",F37&lt;G37),"Kritisch",IF(F37&lt;G37,"Beobachten","Abgedeckt"))</f>
        <v>Abgedeckt</v>
      </c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</row>
    <row r="38" spans="1:23" x14ac:dyDescent="0.25">
      <c r="A38" s="11" t="s">
        <v>86</v>
      </c>
      <c r="B38" s="11" t="s">
        <v>62</v>
      </c>
      <c r="C38" s="15">
        <f>N$7</f>
        <v>3</v>
      </c>
      <c r="D38" s="13">
        <f>IF(COUNT(N$11:N$25)=0,"",AVERAGE(N$11:N$25))</f>
        <v>3.5</v>
      </c>
      <c r="E38" s="13">
        <f t="shared" si="5"/>
        <v>0</v>
      </c>
      <c r="F38" s="15">
        <f>COUNTIF(N$11:N$25,"&gt;="&amp;C38)</f>
        <v>12</v>
      </c>
      <c r="G38" s="15">
        <f>N$8</f>
        <v>10</v>
      </c>
      <c r="H38" s="14">
        <f t="shared" si="6"/>
        <v>1</v>
      </c>
      <c r="I38" s="15" t="str">
        <f>IF(AND(N$9="Ja",F38&lt;G38),"Kritisch",IF(F38&lt;G38,"Beobachten","Abgedeckt"))</f>
        <v>Abgedeckt</v>
      </c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</row>
    <row r="39" spans="1:23" x14ac:dyDescent="0.25">
      <c r="A39" s="11" t="s">
        <v>86</v>
      </c>
      <c r="B39" s="11" t="s">
        <v>86</v>
      </c>
      <c r="C39" s="15">
        <f>O$7</f>
        <v>3</v>
      </c>
      <c r="D39" s="13">
        <f>IF(COUNT(O$11:O$25)=0,"",AVERAGE(O$11:O$25))</f>
        <v>3.6666666666666665</v>
      </c>
      <c r="E39" s="13">
        <f t="shared" si="5"/>
        <v>0</v>
      </c>
      <c r="F39" s="15">
        <f>COUNTIF(O$11:O$25,"&gt;="&amp;C39)</f>
        <v>12</v>
      </c>
      <c r="G39" s="15">
        <f>O$8</f>
        <v>9</v>
      </c>
      <c r="H39" s="14">
        <f t="shared" si="6"/>
        <v>1</v>
      </c>
      <c r="I39" s="15" t="str">
        <f>IF(AND(O$9="Ja",F39&lt;G39),"Kritisch",IF(F39&lt;G39,"Beobachten","Abgedeckt"))</f>
        <v>Abgedeckt</v>
      </c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</row>
    <row r="40" spans="1:23" x14ac:dyDescent="0.25">
      <c r="A40" s="11" t="s">
        <v>95</v>
      </c>
      <c r="B40" s="11" t="s">
        <v>87</v>
      </c>
      <c r="C40" s="15">
        <f>P$7</f>
        <v>3</v>
      </c>
      <c r="D40" s="13">
        <f>IF(COUNT(P$11:P$25)=0,"",AVERAGE(P$11:P$25))</f>
        <v>3.3333333333333335</v>
      </c>
      <c r="E40" s="13">
        <f t="shared" si="5"/>
        <v>0</v>
      </c>
      <c r="F40" s="15">
        <f>COUNTIF(P$11:P$25,"&gt;="&amp;C40)</f>
        <v>12</v>
      </c>
      <c r="G40" s="15">
        <f>P$8</f>
        <v>8</v>
      </c>
      <c r="H40" s="14">
        <f t="shared" si="6"/>
        <v>1</v>
      </c>
      <c r="I40" s="15" t="str">
        <f>IF(AND(P$9="Ja",F40&lt;G40),"Kritisch",IF(F40&lt;G40,"Beobachten","Abgedeckt"))</f>
        <v>Abgedeckt</v>
      </c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</row>
    <row r="41" spans="1:23" x14ac:dyDescent="0.25">
      <c r="A41" s="11" t="s">
        <v>95</v>
      </c>
      <c r="B41" s="11" t="s">
        <v>88</v>
      </c>
      <c r="C41" s="15">
        <f>Q$7</f>
        <v>3</v>
      </c>
      <c r="D41" s="13">
        <f>IF(COUNT(Q$11:Q$25)=0,"",AVERAGE(Q$11:Q$25))</f>
        <v>3.6666666666666665</v>
      </c>
      <c r="E41" s="13">
        <f t="shared" si="5"/>
        <v>0</v>
      </c>
      <c r="F41" s="15">
        <f>COUNTIF(Q$11:Q$25,"&gt;="&amp;C41)</f>
        <v>12</v>
      </c>
      <c r="G41" s="15">
        <f>Q$8</f>
        <v>8</v>
      </c>
      <c r="H41" s="14">
        <f t="shared" si="6"/>
        <v>1</v>
      </c>
      <c r="I41" s="15" t="str">
        <f>IF(AND(Q$9="Ja",F41&lt;G41),"Kritisch",IF(F41&lt;G41,"Beobachten","Abgedeckt"))</f>
        <v>Abgedeckt</v>
      </c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</row>
  </sheetData>
  <mergeCells count="19">
    <mergeCell ref="L34:W34"/>
    <mergeCell ref="L35:W35"/>
    <mergeCell ref="K28:W28"/>
    <mergeCell ref="L30:W30"/>
    <mergeCell ref="L31:W31"/>
    <mergeCell ref="L32:W32"/>
    <mergeCell ref="L33:W33"/>
    <mergeCell ref="A6:E6"/>
    <mergeCell ref="A7:E7"/>
    <mergeCell ref="A8:E8"/>
    <mergeCell ref="A9:E9"/>
    <mergeCell ref="A28:I28"/>
    <mergeCell ref="A1:W1"/>
    <mergeCell ref="A2:W2"/>
    <mergeCell ref="A4:E4"/>
    <mergeCell ref="F4:I4"/>
    <mergeCell ref="J4:M4"/>
    <mergeCell ref="N4:Q4"/>
    <mergeCell ref="R4:W4"/>
  </mergeCells>
  <conditionalFormatting sqref="F11:Q25">
    <cfRule type="colorScale" priority="1">
      <colorScale>
        <cfvo type="min"/>
        <cfvo type="percentile" val="50"/>
        <cfvo type="max"/>
        <color rgb="FFF5D8D5"/>
        <color rgb="FFF5E8C8"/>
        <color rgb="FFD5E9DE"/>
      </colorScale>
    </cfRule>
  </conditionalFormatting>
  <conditionalFormatting sqref="H30:H41">
    <cfRule type="dataBar" priority="7">
      <dataBar>
        <cfvo type="min"/>
        <cfvo type="max"/>
        <color rgb="FF4F8D8A"/>
      </dataBar>
    </cfRule>
    <cfRule type="dataBar" priority="12">
      <dataBar>
        <cfvo type="min"/>
        <cfvo type="max"/>
        <color rgb="FF4F8D8A"/>
      </dataBar>
      <extLst>
        <ext xmlns:x14="http://schemas.microsoft.com/office/spreadsheetml/2009/9/main" uri="{B025F937-C7B1-47D3-B67F-A62EFF666E3E}">
          <x14:id>{04360A60-A7CC-6FCA-6395-C3478B1E06BE}</x14:id>
        </ext>
      </extLst>
    </cfRule>
  </conditionalFormatting>
  <conditionalFormatting sqref="I30:I41">
    <cfRule type="expression" dxfId="6" priority="8">
      <formula>$I30="Kritisch"</formula>
    </cfRule>
    <cfRule type="expression" dxfId="5" priority="9">
      <formula>$I30="Beobachten"</formula>
    </cfRule>
    <cfRule type="expression" dxfId="4" priority="10">
      <formula>$I30="Abgedeckt"</formula>
    </cfRule>
  </conditionalFormatting>
  <conditionalFormatting sqref="S11:S25">
    <cfRule type="dataBar" priority="2">
      <dataBar>
        <cfvo type="min"/>
        <cfvo type="max"/>
        <color rgb="FF4F8D8A"/>
      </dataBar>
    </cfRule>
    <cfRule type="dataBar" priority="11">
      <dataBar>
        <cfvo type="min"/>
        <cfvo type="max"/>
        <color rgb="FF4F8D8A"/>
      </dataBar>
      <extLst>
        <ext xmlns:x14="http://schemas.microsoft.com/office/spreadsheetml/2009/9/main" uri="{B025F937-C7B1-47D3-B67F-A62EFF666E3E}">
          <x14:id>{93C9FDD3-86AB-1796-9631-55775E4D7210}</x14:id>
        </ext>
      </extLst>
    </cfRule>
  </conditionalFormatting>
  <conditionalFormatting sqref="V11:V25">
    <cfRule type="expression" dxfId="3" priority="3">
      <formula>$V11="Sofort handeln"</formula>
    </cfRule>
    <cfRule type="expression" dxfId="2" priority="4">
      <formula>$V11="Hohe Priorität"</formula>
    </cfRule>
    <cfRule type="expression" dxfId="1" priority="5">
      <formula>$V11="Entwickeln"</formula>
    </cfRule>
    <cfRule type="expression" dxfId="0" priority="6">
      <formula>$V11="Im Ziel"</formula>
    </cfRule>
  </conditionalFormatting>
  <dataValidations count="3">
    <dataValidation type="list" sqref="F11:Q25" xr:uid="{00000000-0002-0000-0100-000000000000}">
      <formula1>"0,1,2,3,4"</formula1>
    </dataValidation>
    <dataValidation type="list" sqref="F7:Q8" xr:uid="{00000000-0002-0000-0100-000001000000}">
      <formula1>"1,2,3,4"</formula1>
    </dataValidation>
    <dataValidation type="list" sqref="F9:Q9" xr:uid="{00000000-0002-0000-0100-000002000000}">
      <formula1>"Ja,Nein"</formula1>
    </dataValidation>
  </dataValidation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04360A60-A7CC-6FCA-6395-C3478B1E06BE}">
            <x14:dataBar>
              <x14:cfvo type="min"/>
              <x14:cfvo type="max"/>
              <x14:negativeFillColor auto="1"/>
              <x14:axisColor auto="1"/>
            </x14:dataBar>
          </x14:cfRule>
          <xm:sqref>H30:H41</xm:sqref>
        </x14:conditionalFormatting>
        <x14:conditionalFormatting xmlns:xm="http://schemas.microsoft.com/office/excel/2006/main">
          <x14:cfRule type="dataBar" id="{93C9FDD3-86AB-1796-9631-55775E4D7210}">
            <x14:dataBar>
              <x14:cfvo type="min"/>
              <x14:cfvo type="max"/>
              <x14:negativeFillColor auto="1"/>
              <x14:axisColor auto="1"/>
            </x14:dataBar>
          </x14:cfRule>
          <xm:sqref>S11:S25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7"/>
  <sheetViews>
    <sheetView workbookViewId="0"/>
  </sheetViews>
  <sheetFormatPr baseColWidth="10" defaultColWidth="9" defaultRowHeight="15" x14ac:dyDescent="0.25"/>
  <cols>
    <col min="1" max="1" width="9" customWidth="1"/>
    <col min="2" max="2" width="22" customWidth="1"/>
    <col min="3" max="3" width="48" customWidth="1"/>
    <col min="4" max="4" width="3" customWidth="1"/>
    <col min="5" max="6" width="18" customWidth="1"/>
    <col min="7" max="7" width="36" customWidth="1"/>
  </cols>
  <sheetData>
    <row r="1" spans="1:7" ht="33.950000000000003" customHeight="1" x14ac:dyDescent="0.25">
      <c r="A1" s="40" t="s">
        <v>141</v>
      </c>
      <c r="B1" s="40"/>
      <c r="C1" s="40"/>
      <c r="D1" s="40"/>
      <c r="E1" s="40"/>
      <c r="F1" s="40"/>
      <c r="G1" s="40"/>
    </row>
    <row r="2" spans="1:7" ht="33.950000000000003" customHeight="1" x14ac:dyDescent="0.25">
      <c r="A2" s="33" t="s">
        <v>142</v>
      </c>
      <c r="B2" s="33"/>
      <c r="C2" s="33"/>
      <c r="D2" s="33"/>
      <c r="E2" s="33"/>
      <c r="F2" s="33"/>
      <c r="G2" s="33"/>
    </row>
    <row r="3" spans="1:7" x14ac:dyDescent="0.25">
      <c r="A3" s="23"/>
      <c r="B3" s="23"/>
      <c r="C3" s="23"/>
      <c r="D3" s="23"/>
      <c r="E3" s="23"/>
      <c r="F3" s="23"/>
      <c r="G3" s="23"/>
    </row>
    <row r="4" spans="1:7" x14ac:dyDescent="0.25">
      <c r="A4" s="1" t="s">
        <v>143</v>
      </c>
      <c r="B4" s="1" t="s">
        <v>144</v>
      </c>
      <c r="C4" s="1" t="s">
        <v>145</v>
      </c>
      <c r="D4" s="23"/>
      <c r="E4" s="1" t="s">
        <v>146</v>
      </c>
      <c r="F4" s="1" t="s">
        <v>147</v>
      </c>
      <c r="G4" s="1" t="s">
        <v>139</v>
      </c>
    </row>
    <row r="5" spans="1:7" x14ac:dyDescent="0.25">
      <c r="A5" s="2">
        <v>0</v>
      </c>
      <c r="B5" s="2" t="s">
        <v>130</v>
      </c>
      <c r="C5" s="2" t="s">
        <v>148</v>
      </c>
      <c r="D5" s="23"/>
      <c r="E5" s="2" t="s">
        <v>58</v>
      </c>
      <c r="F5" s="2" t="s">
        <v>99</v>
      </c>
      <c r="G5" s="2" t="s">
        <v>149</v>
      </c>
    </row>
    <row r="6" spans="1:7" x14ac:dyDescent="0.25">
      <c r="A6" s="2">
        <v>1</v>
      </c>
      <c r="B6" s="2" t="s">
        <v>150</v>
      </c>
      <c r="C6" s="2" t="s">
        <v>151</v>
      </c>
      <c r="D6" s="23"/>
      <c r="E6" s="2" t="s">
        <v>44</v>
      </c>
      <c r="F6" s="2" t="s">
        <v>100</v>
      </c>
      <c r="G6" s="2" t="s">
        <v>152</v>
      </c>
    </row>
    <row r="7" spans="1:7" ht="25.5" x14ac:dyDescent="0.25">
      <c r="A7" s="2">
        <v>2</v>
      </c>
      <c r="B7" s="2" t="s">
        <v>153</v>
      </c>
      <c r="C7" s="2" t="s">
        <v>154</v>
      </c>
      <c r="D7" s="23"/>
      <c r="E7" s="2" t="s">
        <v>36</v>
      </c>
      <c r="F7" s="2"/>
      <c r="G7" s="2" t="s">
        <v>155</v>
      </c>
    </row>
    <row r="8" spans="1:7" ht="25.5" x14ac:dyDescent="0.25">
      <c r="A8" s="2">
        <v>3</v>
      </c>
      <c r="B8" s="2" t="s">
        <v>156</v>
      </c>
      <c r="C8" s="2" t="s">
        <v>157</v>
      </c>
      <c r="D8" s="23"/>
      <c r="E8" s="2" t="s">
        <v>158</v>
      </c>
      <c r="F8" s="2"/>
      <c r="G8" s="2" t="s">
        <v>159</v>
      </c>
    </row>
    <row r="9" spans="1:7" ht="25.5" x14ac:dyDescent="0.25">
      <c r="A9" s="2">
        <v>4</v>
      </c>
      <c r="B9" s="2" t="s">
        <v>160</v>
      </c>
      <c r="C9" s="2" t="s">
        <v>161</v>
      </c>
      <c r="D9" s="23"/>
      <c r="E9" s="2" t="s">
        <v>65</v>
      </c>
      <c r="F9" s="2"/>
      <c r="G9" s="2" t="s">
        <v>162</v>
      </c>
    </row>
    <row r="10" spans="1:7" x14ac:dyDescent="0.25">
      <c r="A10" s="23"/>
      <c r="B10" s="23"/>
      <c r="C10" s="23"/>
      <c r="D10" s="23"/>
      <c r="E10" s="23"/>
      <c r="F10" s="23"/>
      <c r="G10" s="23"/>
    </row>
    <row r="11" spans="1:7" x14ac:dyDescent="0.25">
      <c r="A11" s="23"/>
      <c r="B11" s="23"/>
      <c r="C11" s="23"/>
      <c r="D11" s="23"/>
      <c r="E11" s="23"/>
      <c r="F11" s="23"/>
      <c r="G11" s="23"/>
    </row>
    <row r="12" spans="1:7" ht="24" customHeight="1" x14ac:dyDescent="0.25">
      <c r="A12" s="41" t="s">
        <v>163</v>
      </c>
      <c r="B12" s="41"/>
      <c r="C12" s="41"/>
      <c r="D12" s="41"/>
      <c r="E12" s="41"/>
      <c r="F12" s="41"/>
      <c r="G12" s="41"/>
    </row>
    <row r="13" spans="1:7" x14ac:dyDescent="0.25">
      <c r="A13" s="23"/>
      <c r="B13" s="23"/>
      <c r="C13" s="23"/>
      <c r="D13" s="23"/>
      <c r="E13" s="23"/>
      <c r="F13" s="23"/>
      <c r="G13" s="23"/>
    </row>
    <row r="14" spans="1:7" ht="38.1" customHeight="1" x14ac:dyDescent="0.25">
      <c r="A14" s="3" t="s">
        <v>131</v>
      </c>
      <c r="B14" s="4" t="s">
        <v>164</v>
      </c>
      <c r="C14" s="42" t="s">
        <v>165</v>
      </c>
      <c r="D14" s="42"/>
      <c r="E14" s="42"/>
      <c r="F14" s="42"/>
      <c r="G14" s="42"/>
    </row>
    <row r="15" spans="1:7" ht="38.1" customHeight="1" x14ac:dyDescent="0.25">
      <c r="A15" s="3" t="s">
        <v>133</v>
      </c>
      <c r="B15" s="4" t="s">
        <v>166</v>
      </c>
      <c r="C15" s="42" t="s">
        <v>167</v>
      </c>
      <c r="D15" s="42"/>
      <c r="E15" s="42"/>
      <c r="F15" s="42"/>
      <c r="G15" s="42"/>
    </row>
    <row r="16" spans="1:7" ht="38.1" customHeight="1" x14ac:dyDescent="0.25">
      <c r="A16" s="3" t="s">
        <v>135</v>
      </c>
      <c r="B16" s="4" t="s">
        <v>168</v>
      </c>
      <c r="C16" s="42" t="s">
        <v>169</v>
      </c>
      <c r="D16" s="42"/>
      <c r="E16" s="42"/>
      <c r="F16" s="42"/>
      <c r="G16" s="42"/>
    </row>
    <row r="17" spans="1:7" ht="38.1" customHeight="1" x14ac:dyDescent="0.25">
      <c r="A17" s="3" t="s">
        <v>137</v>
      </c>
      <c r="B17" s="4" t="s">
        <v>170</v>
      </c>
      <c r="C17" s="42" t="s">
        <v>171</v>
      </c>
      <c r="D17" s="42"/>
      <c r="E17" s="42"/>
      <c r="F17" s="42"/>
      <c r="G17" s="42"/>
    </row>
  </sheetData>
  <mergeCells count="7">
    <mergeCell ref="C16:G16"/>
    <mergeCell ref="C17:G17"/>
    <mergeCell ref="A1:G1"/>
    <mergeCell ref="A2:G2"/>
    <mergeCell ref="A12:G12"/>
    <mergeCell ref="C14:G14"/>
    <mergeCell ref="C15:G1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Dashboard</vt:lpstr>
      <vt:lpstr>Skill-Matrix</vt:lpstr>
      <vt:lpstr>Einstellungen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Sergio Jiménez Canales</cp:lastModifiedBy>
  <dcterms:modified xsi:type="dcterms:W3CDTF">2026-06-24T13:16:27Z</dcterms:modified>
</cp:coreProperties>
</file>