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C93B6B5-81BB-4E73-B204-6FAC2389D69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zeptkalkulation" sheetId="2" r:id="rId1"/>
    <sheet name="Zutaten" sheetId="1" r:id="rId2"/>
    <sheet name="Rezeptpositionen" sheetId="3" r:id="rId3"/>
  </sheets>
  <definedNames>
    <definedName name="ZutatenListe">Zutaten!$B$6:$B$57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5" i="3" l="1"/>
  <c r="F205" i="3"/>
  <c r="E205" i="3"/>
  <c r="D205" i="3"/>
  <c r="G204" i="3"/>
  <c r="F204" i="3"/>
  <c r="E204" i="3"/>
  <c r="D204" i="3"/>
  <c r="G203" i="3"/>
  <c r="F203" i="3"/>
  <c r="E203" i="3"/>
  <c r="D203" i="3"/>
  <c r="G202" i="3"/>
  <c r="F202" i="3"/>
  <c r="E202" i="3"/>
  <c r="D202" i="3"/>
  <c r="G201" i="3"/>
  <c r="F201" i="3"/>
  <c r="E201" i="3"/>
  <c r="D201" i="3"/>
  <c r="G200" i="3"/>
  <c r="F200" i="3"/>
  <c r="E200" i="3"/>
  <c r="D200" i="3"/>
  <c r="G199" i="3"/>
  <c r="F199" i="3"/>
  <c r="E199" i="3"/>
  <c r="D199" i="3"/>
  <c r="G198" i="3"/>
  <c r="F198" i="3"/>
  <c r="E198" i="3"/>
  <c r="D198" i="3"/>
  <c r="G197" i="3"/>
  <c r="F197" i="3"/>
  <c r="E197" i="3"/>
  <c r="D197" i="3"/>
  <c r="G196" i="3"/>
  <c r="F196" i="3"/>
  <c r="E196" i="3"/>
  <c r="D196" i="3"/>
  <c r="G195" i="3"/>
  <c r="F195" i="3"/>
  <c r="E195" i="3"/>
  <c r="D195" i="3"/>
  <c r="G194" i="3"/>
  <c r="F194" i="3"/>
  <c r="E194" i="3"/>
  <c r="D194" i="3"/>
  <c r="G193" i="3"/>
  <c r="F193" i="3"/>
  <c r="E193" i="3"/>
  <c r="D193" i="3"/>
  <c r="G192" i="3"/>
  <c r="F192" i="3"/>
  <c r="E192" i="3"/>
  <c r="D192" i="3"/>
  <c r="G191" i="3"/>
  <c r="F191" i="3"/>
  <c r="E191" i="3"/>
  <c r="D191" i="3"/>
  <c r="G190" i="3"/>
  <c r="F190" i="3"/>
  <c r="E190" i="3"/>
  <c r="D190" i="3"/>
  <c r="G189" i="3"/>
  <c r="F189" i="3"/>
  <c r="E189" i="3"/>
  <c r="D189" i="3"/>
  <c r="G188" i="3"/>
  <c r="F188" i="3"/>
  <c r="E188" i="3"/>
  <c r="D188" i="3"/>
  <c r="G187" i="3"/>
  <c r="F187" i="3"/>
  <c r="E187" i="3"/>
  <c r="D187" i="3"/>
  <c r="G186" i="3"/>
  <c r="F186" i="3"/>
  <c r="E186" i="3"/>
  <c r="D186" i="3"/>
  <c r="G185" i="3"/>
  <c r="F185" i="3"/>
  <c r="E185" i="3"/>
  <c r="D185" i="3"/>
  <c r="G184" i="3"/>
  <c r="F184" i="3"/>
  <c r="E184" i="3"/>
  <c r="D184" i="3"/>
  <c r="G183" i="3"/>
  <c r="F183" i="3"/>
  <c r="E183" i="3"/>
  <c r="D183" i="3"/>
  <c r="G182" i="3"/>
  <c r="F182" i="3"/>
  <c r="E182" i="3"/>
  <c r="D182" i="3"/>
  <c r="G181" i="3"/>
  <c r="F181" i="3"/>
  <c r="E181" i="3"/>
  <c r="D181" i="3"/>
  <c r="G180" i="3"/>
  <c r="F180" i="3"/>
  <c r="E180" i="3"/>
  <c r="D180" i="3"/>
  <c r="G179" i="3"/>
  <c r="F179" i="3"/>
  <c r="E179" i="3"/>
  <c r="D179" i="3"/>
  <c r="G178" i="3"/>
  <c r="F178" i="3"/>
  <c r="E178" i="3"/>
  <c r="D178" i="3"/>
  <c r="G177" i="3"/>
  <c r="F177" i="3"/>
  <c r="E177" i="3"/>
  <c r="D177" i="3"/>
  <c r="G176" i="3"/>
  <c r="F176" i="3"/>
  <c r="E176" i="3"/>
  <c r="D176" i="3"/>
  <c r="G175" i="3"/>
  <c r="F175" i="3"/>
  <c r="E175" i="3"/>
  <c r="D175" i="3"/>
  <c r="G174" i="3"/>
  <c r="F174" i="3"/>
  <c r="E174" i="3"/>
  <c r="D174" i="3"/>
  <c r="G173" i="3"/>
  <c r="F173" i="3"/>
  <c r="E173" i="3"/>
  <c r="D173" i="3"/>
  <c r="G172" i="3"/>
  <c r="F172" i="3"/>
  <c r="E172" i="3"/>
  <c r="D172" i="3"/>
  <c r="G171" i="3"/>
  <c r="F171" i="3"/>
  <c r="E171" i="3"/>
  <c r="D171" i="3"/>
  <c r="G170" i="3"/>
  <c r="F170" i="3"/>
  <c r="E170" i="3"/>
  <c r="D170" i="3"/>
  <c r="G169" i="3"/>
  <c r="F169" i="3"/>
  <c r="E169" i="3"/>
  <c r="D169" i="3"/>
  <c r="G168" i="3"/>
  <c r="F168" i="3"/>
  <c r="E168" i="3"/>
  <c r="D168" i="3"/>
  <c r="G167" i="3"/>
  <c r="F167" i="3"/>
  <c r="E167" i="3"/>
  <c r="D167" i="3"/>
  <c r="G166" i="3"/>
  <c r="F166" i="3"/>
  <c r="E166" i="3"/>
  <c r="D166" i="3"/>
  <c r="G165" i="3"/>
  <c r="F165" i="3"/>
  <c r="E165" i="3"/>
  <c r="D165" i="3"/>
  <c r="G164" i="3"/>
  <c r="F164" i="3"/>
  <c r="E164" i="3"/>
  <c r="D164" i="3"/>
  <c r="G163" i="3"/>
  <c r="F163" i="3"/>
  <c r="E163" i="3"/>
  <c r="D163" i="3"/>
  <c r="G162" i="3"/>
  <c r="F162" i="3"/>
  <c r="E162" i="3"/>
  <c r="D162" i="3"/>
  <c r="G161" i="3"/>
  <c r="F161" i="3"/>
  <c r="E161" i="3"/>
  <c r="D161" i="3"/>
  <c r="G160" i="3"/>
  <c r="F160" i="3"/>
  <c r="E160" i="3"/>
  <c r="D160" i="3"/>
  <c r="G159" i="3"/>
  <c r="F159" i="3"/>
  <c r="E159" i="3"/>
  <c r="D159" i="3"/>
  <c r="G158" i="3"/>
  <c r="F158" i="3"/>
  <c r="E158" i="3"/>
  <c r="D158" i="3"/>
  <c r="G157" i="3"/>
  <c r="F157" i="3"/>
  <c r="E157" i="3"/>
  <c r="D157" i="3"/>
  <c r="G156" i="3"/>
  <c r="F156" i="3"/>
  <c r="E156" i="3"/>
  <c r="D156" i="3"/>
  <c r="G155" i="3"/>
  <c r="F155" i="3"/>
  <c r="E155" i="3"/>
  <c r="D155" i="3"/>
  <c r="G154" i="3"/>
  <c r="F154" i="3"/>
  <c r="E154" i="3"/>
  <c r="D154" i="3"/>
  <c r="G153" i="3"/>
  <c r="F153" i="3"/>
  <c r="E153" i="3"/>
  <c r="D153" i="3"/>
  <c r="G152" i="3"/>
  <c r="F152" i="3"/>
  <c r="E152" i="3"/>
  <c r="D152" i="3"/>
  <c r="G151" i="3"/>
  <c r="F151" i="3"/>
  <c r="E151" i="3"/>
  <c r="D151" i="3"/>
  <c r="G150" i="3"/>
  <c r="F150" i="3"/>
  <c r="E150" i="3"/>
  <c r="D150" i="3"/>
  <c r="G149" i="3"/>
  <c r="F149" i="3"/>
  <c r="E149" i="3"/>
  <c r="D149" i="3"/>
  <c r="G148" i="3"/>
  <c r="F148" i="3"/>
  <c r="E148" i="3"/>
  <c r="D148" i="3"/>
  <c r="G147" i="3"/>
  <c r="F147" i="3"/>
  <c r="E147" i="3"/>
  <c r="D147" i="3"/>
  <c r="G146" i="3"/>
  <c r="F146" i="3"/>
  <c r="E146" i="3"/>
  <c r="D146" i="3"/>
  <c r="G145" i="3"/>
  <c r="F145" i="3"/>
  <c r="E145" i="3"/>
  <c r="D145" i="3"/>
  <c r="G144" i="3"/>
  <c r="F144" i="3"/>
  <c r="E144" i="3"/>
  <c r="D144" i="3"/>
  <c r="G143" i="3"/>
  <c r="F143" i="3"/>
  <c r="E143" i="3"/>
  <c r="D143" i="3"/>
  <c r="G142" i="3"/>
  <c r="F142" i="3"/>
  <c r="E142" i="3"/>
  <c r="D142" i="3"/>
  <c r="G141" i="3"/>
  <c r="F141" i="3"/>
  <c r="E141" i="3"/>
  <c r="D141" i="3"/>
  <c r="G140" i="3"/>
  <c r="F140" i="3"/>
  <c r="E140" i="3"/>
  <c r="D140" i="3"/>
  <c r="G139" i="3"/>
  <c r="F139" i="3"/>
  <c r="E139" i="3"/>
  <c r="D139" i="3"/>
  <c r="G138" i="3"/>
  <c r="F138" i="3"/>
  <c r="E138" i="3"/>
  <c r="D138" i="3"/>
  <c r="G137" i="3"/>
  <c r="F137" i="3"/>
  <c r="E137" i="3"/>
  <c r="D137" i="3"/>
  <c r="G136" i="3"/>
  <c r="F136" i="3"/>
  <c r="E136" i="3"/>
  <c r="D136" i="3"/>
  <c r="G135" i="3"/>
  <c r="F135" i="3"/>
  <c r="E135" i="3"/>
  <c r="D135" i="3"/>
  <c r="G134" i="3"/>
  <c r="F134" i="3"/>
  <c r="E134" i="3"/>
  <c r="D134" i="3"/>
  <c r="G133" i="3"/>
  <c r="F133" i="3"/>
  <c r="E133" i="3"/>
  <c r="D133" i="3"/>
  <c r="G132" i="3"/>
  <c r="F132" i="3"/>
  <c r="E132" i="3"/>
  <c r="D132" i="3"/>
  <c r="G131" i="3"/>
  <c r="F131" i="3"/>
  <c r="E131" i="3"/>
  <c r="D131" i="3"/>
  <c r="G130" i="3"/>
  <c r="F130" i="3"/>
  <c r="E130" i="3"/>
  <c r="D130" i="3"/>
  <c r="G129" i="3"/>
  <c r="F129" i="3"/>
  <c r="E129" i="3"/>
  <c r="D129" i="3"/>
  <c r="G128" i="3"/>
  <c r="F128" i="3"/>
  <c r="E128" i="3"/>
  <c r="D128" i="3"/>
  <c r="G127" i="3"/>
  <c r="F127" i="3"/>
  <c r="E127" i="3"/>
  <c r="D127" i="3"/>
  <c r="G126" i="3"/>
  <c r="F126" i="3"/>
  <c r="E126" i="3"/>
  <c r="D126" i="3"/>
  <c r="G125" i="3"/>
  <c r="F125" i="3"/>
  <c r="E125" i="3"/>
  <c r="D125" i="3"/>
  <c r="G124" i="3"/>
  <c r="F124" i="3"/>
  <c r="E124" i="3"/>
  <c r="D124" i="3"/>
  <c r="G123" i="3"/>
  <c r="F123" i="3"/>
  <c r="E123" i="3"/>
  <c r="D123" i="3"/>
  <c r="G122" i="3"/>
  <c r="F122" i="3"/>
  <c r="E122" i="3"/>
  <c r="D122" i="3"/>
  <c r="G121" i="3"/>
  <c r="F121" i="3"/>
  <c r="E121" i="3"/>
  <c r="D121" i="3"/>
  <c r="G120" i="3"/>
  <c r="F120" i="3"/>
  <c r="E120" i="3"/>
  <c r="D120" i="3"/>
  <c r="G119" i="3"/>
  <c r="F119" i="3"/>
  <c r="E119" i="3"/>
  <c r="D119" i="3"/>
  <c r="G118" i="3"/>
  <c r="F118" i="3"/>
  <c r="E118" i="3"/>
  <c r="D118" i="3"/>
  <c r="G117" i="3"/>
  <c r="F117" i="3"/>
  <c r="E117" i="3"/>
  <c r="D117" i="3"/>
  <c r="G116" i="3"/>
  <c r="F116" i="3"/>
  <c r="E116" i="3"/>
  <c r="D116" i="3"/>
  <c r="G115" i="3"/>
  <c r="F115" i="3"/>
  <c r="E115" i="3"/>
  <c r="D115" i="3"/>
  <c r="G114" i="3"/>
  <c r="F114" i="3"/>
  <c r="E114" i="3"/>
  <c r="D114" i="3"/>
  <c r="G113" i="3"/>
  <c r="F113" i="3"/>
  <c r="E113" i="3"/>
  <c r="D113" i="3"/>
  <c r="G112" i="3"/>
  <c r="F112" i="3"/>
  <c r="E112" i="3"/>
  <c r="D112" i="3"/>
  <c r="G111" i="3"/>
  <c r="F111" i="3"/>
  <c r="E111" i="3"/>
  <c r="D111" i="3"/>
  <c r="G110" i="3"/>
  <c r="F110" i="3"/>
  <c r="E110" i="3"/>
  <c r="D110" i="3"/>
  <c r="G109" i="3"/>
  <c r="F109" i="3"/>
  <c r="E109" i="3"/>
  <c r="D109" i="3"/>
  <c r="G108" i="3"/>
  <c r="F108" i="3"/>
  <c r="E108" i="3"/>
  <c r="D108" i="3"/>
  <c r="G107" i="3"/>
  <c r="F107" i="3"/>
  <c r="E107" i="3"/>
  <c r="D107" i="3"/>
  <c r="G106" i="3"/>
  <c r="F106" i="3"/>
  <c r="E106" i="3"/>
  <c r="D106" i="3"/>
  <c r="G105" i="3"/>
  <c r="F105" i="3"/>
  <c r="E105" i="3"/>
  <c r="D105" i="3"/>
  <c r="G104" i="3"/>
  <c r="F104" i="3"/>
  <c r="E104" i="3"/>
  <c r="D104" i="3"/>
  <c r="G103" i="3"/>
  <c r="F103" i="3"/>
  <c r="E103" i="3"/>
  <c r="D103" i="3"/>
  <c r="G102" i="3"/>
  <c r="F102" i="3"/>
  <c r="E102" i="3"/>
  <c r="D102" i="3"/>
  <c r="G101" i="3"/>
  <c r="F101" i="3"/>
  <c r="E101" i="3"/>
  <c r="D101" i="3"/>
  <c r="G100" i="3"/>
  <c r="F100" i="3"/>
  <c r="E100" i="3"/>
  <c r="D100" i="3"/>
  <c r="G99" i="3"/>
  <c r="F99" i="3"/>
  <c r="E99" i="3"/>
  <c r="D99" i="3"/>
  <c r="G98" i="3"/>
  <c r="F98" i="3"/>
  <c r="E98" i="3"/>
  <c r="D98" i="3"/>
  <c r="G97" i="3"/>
  <c r="F97" i="3"/>
  <c r="E97" i="3"/>
  <c r="D97" i="3"/>
  <c r="G96" i="3"/>
  <c r="F96" i="3"/>
  <c r="E96" i="3"/>
  <c r="D96" i="3"/>
  <c r="G95" i="3"/>
  <c r="F95" i="3"/>
  <c r="E95" i="3"/>
  <c r="D95" i="3"/>
  <c r="G94" i="3"/>
  <c r="F94" i="3"/>
  <c r="E94" i="3"/>
  <c r="D94" i="3"/>
  <c r="G93" i="3"/>
  <c r="F93" i="3"/>
  <c r="E93" i="3"/>
  <c r="D93" i="3"/>
  <c r="G92" i="3"/>
  <c r="F92" i="3"/>
  <c r="E92" i="3"/>
  <c r="D92" i="3"/>
  <c r="G91" i="3"/>
  <c r="F91" i="3"/>
  <c r="E91" i="3"/>
  <c r="D91" i="3"/>
  <c r="G90" i="3"/>
  <c r="F90" i="3"/>
  <c r="E90" i="3"/>
  <c r="D90" i="3"/>
  <c r="G89" i="3"/>
  <c r="F89" i="3"/>
  <c r="E89" i="3"/>
  <c r="D89" i="3"/>
  <c r="G88" i="3"/>
  <c r="F88" i="3"/>
  <c r="E88" i="3"/>
  <c r="D88" i="3"/>
  <c r="G87" i="3"/>
  <c r="F87" i="3"/>
  <c r="E87" i="3"/>
  <c r="D87" i="3"/>
  <c r="G86" i="3"/>
  <c r="F86" i="3"/>
  <c r="E86" i="3"/>
  <c r="D86" i="3"/>
  <c r="G85" i="3"/>
  <c r="F85" i="3"/>
  <c r="E85" i="3"/>
  <c r="D85" i="3"/>
  <c r="G84" i="3"/>
  <c r="F84" i="3"/>
  <c r="E84" i="3"/>
  <c r="D84" i="3"/>
  <c r="G83" i="3"/>
  <c r="F83" i="3"/>
  <c r="E83" i="3"/>
  <c r="D83" i="3"/>
  <c r="G82" i="3"/>
  <c r="F82" i="3"/>
  <c r="E82" i="3"/>
  <c r="D82" i="3"/>
  <c r="G81" i="3"/>
  <c r="F81" i="3"/>
  <c r="E81" i="3"/>
  <c r="D81" i="3"/>
  <c r="G80" i="3"/>
  <c r="F80" i="3"/>
  <c r="E80" i="3"/>
  <c r="D80" i="3"/>
  <c r="G79" i="3"/>
  <c r="F79" i="3"/>
  <c r="E79" i="3"/>
  <c r="D79" i="3"/>
  <c r="G78" i="3"/>
  <c r="F78" i="3"/>
  <c r="E78" i="3"/>
  <c r="D78" i="3"/>
  <c r="G77" i="3"/>
  <c r="F77" i="3"/>
  <c r="E77" i="3"/>
  <c r="D77" i="3"/>
  <c r="G76" i="3"/>
  <c r="E76" i="3"/>
  <c r="F76" i="3" s="1"/>
  <c r="D76" i="3"/>
  <c r="G75" i="3"/>
  <c r="E75" i="3"/>
  <c r="F75" i="3" s="1"/>
  <c r="D75" i="3"/>
  <c r="G74" i="3"/>
  <c r="E74" i="3"/>
  <c r="F74" i="3" s="1"/>
  <c r="D74" i="3"/>
  <c r="G73" i="3"/>
  <c r="E73" i="3"/>
  <c r="F73" i="3" s="1"/>
  <c r="D73" i="3"/>
  <c r="G72" i="3"/>
  <c r="E72" i="3"/>
  <c r="F72" i="3" s="1"/>
  <c r="D72" i="3"/>
  <c r="G71" i="3"/>
  <c r="E71" i="3"/>
  <c r="F71" i="3" s="1"/>
  <c r="D71" i="3"/>
  <c r="G70" i="3"/>
  <c r="E70" i="3"/>
  <c r="F70" i="3" s="1"/>
  <c r="D70" i="3"/>
  <c r="G69" i="3"/>
  <c r="E69" i="3"/>
  <c r="F69" i="3" s="1"/>
  <c r="D69" i="3"/>
  <c r="G68" i="3"/>
  <c r="E68" i="3"/>
  <c r="F68" i="3" s="1"/>
  <c r="D68" i="3"/>
  <c r="G67" i="3"/>
  <c r="E67" i="3"/>
  <c r="F67" i="3" s="1"/>
  <c r="D67" i="3"/>
  <c r="G66" i="3"/>
  <c r="E66" i="3"/>
  <c r="F66" i="3" s="1"/>
  <c r="D66" i="3"/>
  <c r="G65" i="3"/>
  <c r="E65" i="3"/>
  <c r="F65" i="3" s="1"/>
  <c r="D65" i="3"/>
  <c r="G64" i="3"/>
  <c r="E64" i="3"/>
  <c r="F64" i="3" s="1"/>
  <c r="D64" i="3"/>
  <c r="G63" i="3"/>
  <c r="E63" i="3"/>
  <c r="F63" i="3" s="1"/>
  <c r="D63" i="3"/>
  <c r="G62" i="3"/>
  <c r="E62" i="3"/>
  <c r="F62" i="3" s="1"/>
  <c r="D62" i="3"/>
  <c r="G61" i="3"/>
  <c r="E61" i="3"/>
  <c r="F61" i="3" s="1"/>
  <c r="D61" i="3"/>
  <c r="G60" i="3"/>
  <c r="E60" i="3"/>
  <c r="F60" i="3" s="1"/>
  <c r="D60" i="3"/>
  <c r="G59" i="3"/>
  <c r="E59" i="3"/>
  <c r="F59" i="3" s="1"/>
  <c r="D59" i="3"/>
  <c r="G58" i="3"/>
  <c r="E58" i="3"/>
  <c r="F58" i="3" s="1"/>
  <c r="D58" i="3"/>
  <c r="G57" i="3"/>
  <c r="E57" i="3"/>
  <c r="F57" i="3" s="1"/>
  <c r="D57" i="3"/>
  <c r="G56" i="3"/>
  <c r="E56" i="3"/>
  <c r="F56" i="3" s="1"/>
  <c r="D56" i="3"/>
  <c r="G55" i="3"/>
  <c r="E55" i="3"/>
  <c r="F55" i="3" s="1"/>
  <c r="D55" i="3"/>
  <c r="G54" i="3"/>
  <c r="E54" i="3"/>
  <c r="F54" i="3" s="1"/>
  <c r="D54" i="3"/>
  <c r="G53" i="3"/>
  <c r="E53" i="3"/>
  <c r="F53" i="3" s="1"/>
  <c r="D53" i="3"/>
  <c r="G52" i="3"/>
  <c r="E52" i="3"/>
  <c r="F52" i="3" s="1"/>
  <c r="D52" i="3"/>
  <c r="G51" i="3"/>
  <c r="E51" i="3"/>
  <c r="F51" i="3" s="1"/>
  <c r="D51" i="3"/>
  <c r="G50" i="3"/>
  <c r="E50" i="3"/>
  <c r="F50" i="3" s="1"/>
  <c r="D50" i="3"/>
  <c r="G49" i="3"/>
  <c r="E49" i="3"/>
  <c r="F49" i="3" s="1"/>
  <c r="D49" i="3"/>
  <c r="G48" i="3"/>
  <c r="E48" i="3"/>
  <c r="F48" i="3" s="1"/>
  <c r="D48" i="3"/>
  <c r="G47" i="3"/>
  <c r="E47" i="3"/>
  <c r="F47" i="3" s="1"/>
  <c r="D47" i="3"/>
  <c r="G46" i="3"/>
  <c r="E46" i="3"/>
  <c r="F46" i="3" s="1"/>
  <c r="D46" i="3"/>
  <c r="G45" i="3"/>
  <c r="E45" i="3"/>
  <c r="F45" i="3" s="1"/>
  <c r="D45" i="3"/>
  <c r="G44" i="3"/>
  <c r="E44" i="3"/>
  <c r="F44" i="3" s="1"/>
  <c r="D44" i="3"/>
  <c r="G43" i="3"/>
  <c r="E43" i="3"/>
  <c r="F43" i="3" s="1"/>
  <c r="E10" i="2" s="1"/>
  <c r="F10" i="2" s="1"/>
  <c r="H10" i="2" s="1"/>
  <c r="D43" i="3"/>
  <c r="G42" i="3"/>
  <c r="E42" i="3"/>
  <c r="F42" i="3" s="1"/>
  <c r="D42" i="3"/>
  <c r="G41" i="3"/>
  <c r="E41" i="3"/>
  <c r="F41" i="3" s="1"/>
  <c r="D41" i="3"/>
  <c r="G40" i="3"/>
  <c r="E40" i="3"/>
  <c r="F40" i="3" s="1"/>
  <c r="D40" i="3"/>
  <c r="G39" i="3"/>
  <c r="E39" i="3"/>
  <c r="F39" i="3" s="1"/>
  <c r="D39" i="3"/>
  <c r="G38" i="3"/>
  <c r="E38" i="3"/>
  <c r="F38" i="3" s="1"/>
  <c r="D38" i="3"/>
  <c r="G37" i="3"/>
  <c r="E37" i="3"/>
  <c r="F37" i="3" s="1"/>
  <c r="D37" i="3"/>
  <c r="G36" i="3"/>
  <c r="E36" i="3"/>
  <c r="F36" i="3" s="1"/>
  <c r="D36" i="3"/>
  <c r="G35" i="3"/>
  <c r="E35" i="3"/>
  <c r="F35" i="3" s="1"/>
  <c r="D35" i="3"/>
  <c r="G34" i="3"/>
  <c r="E34" i="3"/>
  <c r="F34" i="3" s="1"/>
  <c r="D34" i="3"/>
  <c r="G33" i="3"/>
  <c r="E33" i="3"/>
  <c r="F33" i="3" s="1"/>
  <c r="D33" i="3"/>
  <c r="G32" i="3"/>
  <c r="E32" i="3"/>
  <c r="F32" i="3" s="1"/>
  <c r="D32" i="3"/>
  <c r="G31" i="3"/>
  <c r="E31" i="3"/>
  <c r="F31" i="3" s="1"/>
  <c r="D31" i="3"/>
  <c r="G30" i="3"/>
  <c r="E30" i="3"/>
  <c r="F30" i="3" s="1"/>
  <c r="D30" i="3"/>
  <c r="G29" i="3"/>
  <c r="E29" i="3"/>
  <c r="F29" i="3" s="1"/>
  <c r="D29" i="3"/>
  <c r="G28" i="3"/>
  <c r="E28" i="3"/>
  <c r="F28" i="3" s="1"/>
  <c r="D28" i="3"/>
  <c r="G27" i="3"/>
  <c r="E27" i="3"/>
  <c r="F27" i="3" s="1"/>
  <c r="D27" i="3"/>
  <c r="G26" i="3"/>
  <c r="E26" i="3"/>
  <c r="F26" i="3" s="1"/>
  <c r="D26" i="3"/>
  <c r="G25" i="3"/>
  <c r="E25" i="3"/>
  <c r="F25" i="3" s="1"/>
  <c r="D25" i="3"/>
  <c r="G24" i="3"/>
  <c r="E24" i="3"/>
  <c r="F24" i="3" s="1"/>
  <c r="D24" i="3"/>
  <c r="G23" i="3"/>
  <c r="E23" i="3"/>
  <c r="F23" i="3" s="1"/>
  <c r="D23" i="3"/>
  <c r="G22" i="3"/>
  <c r="E22" i="3"/>
  <c r="F22" i="3" s="1"/>
  <c r="E8" i="2" s="1"/>
  <c r="F8" i="2" s="1"/>
  <c r="H8" i="2" s="1"/>
  <c r="D22" i="3"/>
  <c r="G21" i="3"/>
  <c r="E21" i="3"/>
  <c r="F21" i="3" s="1"/>
  <c r="D21" i="3"/>
  <c r="G20" i="3"/>
  <c r="E20" i="3"/>
  <c r="F20" i="3" s="1"/>
  <c r="D20" i="3"/>
  <c r="G19" i="3"/>
  <c r="E19" i="3"/>
  <c r="F19" i="3" s="1"/>
  <c r="D19" i="3"/>
  <c r="G18" i="3"/>
  <c r="E18" i="3"/>
  <c r="F18" i="3" s="1"/>
  <c r="D18" i="3"/>
  <c r="G17" i="3"/>
  <c r="E17" i="3"/>
  <c r="F17" i="3" s="1"/>
  <c r="D17" i="3"/>
  <c r="G16" i="3"/>
  <c r="E16" i="3"/>
  <c r="F16" i="3" s="1"/>
  <c r="D16" i="3"/>
  <c r="G15" i="3"/>
  <c r="E15" i="3"/>
  <c r="F15" i="3" s="1"/>
  <c r="D15" i="3"/>
  <c r="G14" i="3"/>
  <c r="E14" i="3"/>
  <c r="F14" i="3" s="1"/>
  <c r="D14" i="3"/>
  <c r="G13" i="3"/>
  <c r="E13" i="3"/>
  <c r="F13" i="3" s="1"/>
  <c r="D13" i="3"/>
  <c r="G12" i="3"/>
  <c r="E12" i="3"/>
  <c r="F12" i="3" s="1"/>
  <c r="D12" i="3"/>
  <c r="G11" i="3"/>
  <c r="E11" i="3"/>
  <c r="F11" i="3" s="1"/>
  <c r="D11" i="3"/>
  <c r="G10" i="3"/>
  <c r="E10" i="3"/>
  <c r="F10" i="3" s="1"/>
  <c r="D10" i="3"/>
  <c r="G9" i="3"/>
  <c r="E9" i="3"/>
  <c r="F9" i="3" s="1"/>
  <c r="D9" i="3"/>
  <c r="G8" i="3"/>
  <c r="E8" i="3"/>
  <c r="F8" i="3" s="1"/>
  <c r="D8" i="3"/>
  <c r="G7" i="3"/>
  <c r="E7" i="3"/>
  <c r="F7" i="3" s="1"/>
  <c r="D7" i="3"/>
  <c r="G6" i="3"/>
  <c r="E6" i="3"/>
  <c r="F6" i="3" s="1"/>
  <c r="D6" i="3"/>
  <c r="C20" i="2"/>
  <c r="C18" i="2"/>
  <c r="G14" i="2"/>
  <c r="D14" i="2"/>
  <c r="M13" i="2"/>
  <c r="M12" i="2"/>
  <c r="M11" i="2"/>
  <c r="M10" i="2"/>
  <c r="M9" i="2"/>
  <c r="M8" i="2"/>
  <c r="M7" i="2"/>
  <c r="M6" i="2"/>
  <c r="E11" i="2" l="1"/>
  <c r="F11" i="2" s="1"/>
  <c r="H11" i="2" s="1"/>
  <c r="K8" i="2"/>
  <c r="L8" i="2" s="1"/>
  <c r="J8" i="2"/>
  <c r="K10" i="2"/>
  <c r="L10" i="2" s="1"/>
  <c r="J10" i="2"/>
  <c r="E13" i="2"/>
  <c r="F13" i="2" s="1"/>
  <c r="H13" i="2" s="1"/>
  <c r="E9" i="2"/>
  <c r="F9" i="2" s="1"/>
  <c r="H9" i="2" s="1"/>
  <c r="E6" i="2"/>
  <c r="E12" i="2"/>
  <c r="F12" i="2" s="1"/>
  <c r="H12" i="2" s="1"/>
  <c r="E7" i="2"/>
  <c r="F7" i="2" s="1"/>
  <c r="H7" i="2" s="1"/>
  <c r="K7" i="2" l="1"/>
  <c r="L7" i="2" s="1"/>
  <c r="J7" i="2"/>
  <c r="K12" i="2"/>
  <c r="L12" i="2" s="1"/>
  <c r="J12" i="2"/>
  <c r="F6" i="2"/>
  <c r="E14" i="2"/>
  <c r="K13" i="2"/>
  <c r="L13" i="2" s="1"/>
  <c r="J13" i="2"/>
  <c r="J9" i="2"/>
  <c r="K9" i="2"/>
  <c r="L9" i="2" s="1"/>
  <c r="K11" i="2"/>
  <c r="L11" i="2" s="1"/>
  <c r="J11" i="2"/>
  <c r="F20" i="2" l="1"/>
  <c r="H6" i="2"/>
  <c r="F14" i="2"/>
  <c r="C19" i="2"/>
  <c r="K6" i="2" l="1"/>
  <c r="J6" i="2"/>
  <c r="H14" i="2"/>
  <c r="F22" i="2" l="1"/>
  <c r="C21" i="2"/>
  <c r="J14" i="2"/>
  <c r="F21" i="2"/>
  <c r="L6" i="2"/>
  <c r="K14" i="2"/>
  <c r="C22" i="2" l="1"/>
  <c r="L14" i="2"/>
  <c r="F18" i="2"/>
  <c r="F19" i="2"/>
</calcChain>
</file>

<file path=xl/sharedStrings.xml><?xml version="1.0" encoding="utf-8"?>
<sst xmlns="http://schemas.openxmlformats.org/spreadsheetml/2006/main" count="480" uniqueCount="147">
  <si>
    <t>ZUTATEN-DATENBANK</t>
  </si>
  <si>
    <t>Stammdaten aller Zutaten – Einkaufspreise pro Standardeinheit · Geschaeftsjahr 2026</t>
  </si>
  <si>
    <t>So funktioniert es: Pflegen Sie hier alle Zutaten mit dem Einkaufspreis pro Standardeinheit (kg, L oder Stueck). Diese Werte werden automatisch in die Rezeptkalkulation gezogen. Aktualisieren Sie die Preise regelmaessig – idealerweise quartalsweise.</t>
  </si>
  <si>
    <t>Nr.</t>
  </si>
  <si>
    <t>Bezeichnung</t>
  </si>
  <si>
    <t>Kategorie</t>
  </si>
  <si>
    <t>Einheit</t>
  </si>
  <si>
    <t>Einkaufspreis (€/Einheit)</t>
  </si>
  <si>
    <t>MwSt %</t>
  </si>
  <si>
    <t>Lieferant</t>
  </si>
  <si>
    <t>Stand</t>
  </si>
  <si>
    <t>Rindfleisch Hackfleisch</t>
  </si>
  <si>
    <t>Fleisch &amp; Gefluegel</t>
  </si>
  <si>
    <t>kg</t>
  </si>
  <si>
    <t>Metzgerei Lindemann</t>
  </si>
  <si>
    <t>2026-01-15</t>
  </si>
  <si>
    <t>Rinderfilet</t>
  </si>
  <si>
    <t>Haehnchenbrust</t>
  </si>
  <si>
    <t>Speck gewuerfelt</t>
  </si>
  <si>
    <t>Salami in Scheiben</t>
  </si>
  <si>
    <t>Wurstwaren Hoffmann</t>
  </si>
  <si>
    <t>Lachsfilet frisch</t>
  </si>
  <si>
    <t>Fisch &amp; Meeresfruechte</t>
  </si>
  <si>
    <t>Nordsee Direktimport</t>
  </si>
  <si>
    <t>Garnelen geschaelt</t>
  </si>
  <si>
    <t>Tomaten</t>
  </si>
  <si>
    <t>Gemuese</t>
  </si>
  <si>
    <t>Gemuesehof Westhoff</t>
  </si>
  <si>
    <t>Tomaten aus der Dose</t>
  </si>
  <si>
    <t>Grosshandel Brinkmann</t>
  </si>
  <si>
    <t>Zwiebeln</t>
  </si>
  <si>
    <t>Knoblauch</t>
  </si>
  <si>
    <t>Karotten</t>
  </si>
  <si>
    <t>Sellerie</t>
  </si>
  <si>
    <t>Kartoffeln</t>
  </si>
  <si>
    <t>Roemersalat</t>
  </si>
  <si>
    <t>Stueck</t>
  </si>
  <si>
    <t>Spinat frisch</t>
  </si>
  <si>
    <t>Paprika rot</t>
  </si>
  <si>
    <t>Zucchini</t>
  </si>
  <si>
    <t>Aubergine</t>
  </si>
  <si>
    <t>Zitronen</t>
  </si>
  <si>
    <t>Obst</t>
  </si>
  <si>
    <t>Aepfel</t>
  </si>
  <si>
    <t>Sahne 30%</t>
  </si>
  <si>
    <t>Milchprodukte</t>
  </si>
  <si>
    <t>L</t>
  </si>
  <si>
    <t>Molkerei Aldenhoff</t>
  </si>
  <si>
    <t>Milch Vollfett</t>
  </si>
  <si>
    <t>Butter</t>
  </si>
  <si>
    <t>Parmesan gerieben</t>
  </si>
  <si>
    <t>Feinkost Severin</t>
  </si>
  <si>
    <t>Mozzarella</t>
  </si>
  <si>
    <t>Schmand</t>
  </si>
  <si>
    <t>Eier (M)</t>
  </si>
  <si>
    <t>Hofladen Petersen</t>
  </si>
  <si>
    <t>Spaghetti</t>
  </si>
  <si>
    <t>Trockenwaren</t>
  </si>
  <si>
    <t>Lasagneplatten</t>
  </si>
  <si>
    <t>Basmatireis</t>
  </si>
  <si>
    <t>Weizenmehl Typ 405</t>
  </si>
  <si>
    <t>Zucker</t>
  </si>
  <si>
    <t>Puderzucker</t>
  </si>
  <si>
    <t>Backpulver</t>
  </si>
  <si>
    <t>Croutons</t>
  </si>
  <si>
    <t>Burger-Broetchen</t>
  </si>
  <si>
    <t>Baeckerei Tannhauser</t>
  </si>
  <si>
    <t>Olivenoel Extra Vergine</t>
  </si>
  <si>
    <t>Gewuerze &amp; Saucen</t>
  </si>
  <si>
    <t>Sonnenblumenoel</t>
  </si>
  <si>
    <t>Salz</t>
  </si>
  <si>
    <t>Pfeffer schwarz gemahlen</t>
  </si>
  <si>
    <t>Gewuerzhandel Otten</t>
  </si>
  <si>
    <t>Currypulver</t>
  </si>
  <si>
    <t>Oregano getrocknet</t>
  </si>
  <si>
    <t>Basilikum frisch</t>
  </si>
  <si>
    <t>Tomatenmark</t>
  </si>
  <si>
    <t>Senf mittelscharf</t>
  </si>
  <si>
    <t>Worcestersauce</t>
  </si>
  <si>
    <t>Schokolade Zartbitter</t>
  </si>
  <si>
    <t>Backzutaten</t>
  </si>
  <si>
    <t>Kakaopulver</t>
  </si>
  <si>
    <t>Vanillezucker</t>
  </si>
  <si>
    <t>Mineralwasser still</t>
  </si>
  <si>
    <t>Getraenke</t>
  </si>
  <si>
    <t>Getraenkemarkt Berger</t>
  </si>
  <si>
    <t>Rotwein Kochwein</t>
  </si>
  <si>
    <t>Weinhandel Schaller</t>
  </si>
  <si>
    <t>REZEPTKALKULATION – ÜBERSICHT</t>
  </si>
  <si>
    <t>Automatische Berechnung von Wareneinsatz, Verkaufspreis und Deckungsbeitrag · 2026</t>
  </si>
  <si>
    <t>Workflow: 1) Tragen Sie Rezeptname, Kategorie, Portionen, MwSt-Satz und Ziel-Wareneinsatzquote (Ziel-WEQ %) ein. 2) Hinterlegen Sie die Zutaten und Mengen pro Rezept im Blatt »Rezeptpositionen«. 3) Der Wareneinsatz, der Verkaufspreis (netto/brutto) sowie der Deckungsbeitrag werden automatisch berechnet. Die Ziel-WEQ % steuert den Verkaufspreis: niedrigere WEQ = hoeherer Preis = hoehere Marge.</t>
  </si>
  <si>
    <t>Rezept</t>
  </si>
  <si>
    <t>Portionen</t>
  </si>
  <si>
    <t>Wareneinsatz gesamt</t>
  </si>
  <si>
    <t>Wareneinsatz / Portion</t>
  </si>
  <si>
    <t>Ziel-WEQ %</t>
  </si>
  <si>
    <t>VK netto / Portion</t>
  </si>
  <si>
    <t>VK brutto / Portion</t>
  </si>
  <si>
    <t>Deckungsbeitrag / Portion</t>
  </si>
  <si>
    <t>Marge %</t>
  </si>
  <si>
    <t>Bewertung</t>
  </si>
  <si>
    <t>Tomatencremesuppe</t>
  </si>
  <si>
    <t>Vorspeise</t>
  </si>
  <si>
    <t>Caesar Salat klassisch</t>
  </si>
  <si>
    <t>Salat</t>
  </si>
  <si>
    <t>Haehnchen-Curry mit Reis</t>
  </si>
  <si>
    <t>Hauptgericht</t>
  </si>
  <si>
    <t>Spaghetti Bolognese</t>
  </si>
  <si>
    <t>Rinderfilet mit Bratkartoffeln</t>
  </si>
  <si>
    <t>Vegetarische Lasagne</t>
  </si>
  <si>
    <t>Schokoladenkuchen</t>
  </si>
  <si>
    <t>Dessert</t>
  </si>
  <si>
    <t>Hausgemachte Zitronenlimonade</t>
  </si>
  <si>
    <t>Getraenk</t>
  </si>
  <si>
    <t>GESAMT / DURCHSCHNITT</t>
  </si>
  <si>
    <t>KENNZAHLEN-DASHBOARD</t>
  </si>
  <si>
    <t>Anzahl Rezepte</t>
  </si>
  <si>
    <t>Rezept mit hoechster Marge</t>
  </si>
  <si>
    <t>Ø Wareneinsatz pro Portion</t>
  </si>
  <si>
    <t>Rezept mit niedrigster Marge</t>
  </si>
  <si>
    <t>Ø Wareneinsatzquote (WEQ)</t>
  </si>
  <si>
    <t>Teuerster Wareneinsatz / Portion</t>
  </si>
  <si>
    <t>Ø Verkaufspreis brutto / Portion</t>
  </si>
  <si>
    <t>Hoechster Verkaufspreis brutto</t>
  </si>
  <si>
    <t>Ø Marge (Deckungsbeitragsquote)</t>
  </si>
  <si>
    <t>Niedrigster Verkaufspreis brutto</t>
  </si>
  <si>
    <t>LEGENDE BEWERTUNG (Wareneinsatzquote)</t>
  </si>
  <si>
    <t>Sehr gut</t>
  </si>
  <si>
    <t>WEQ ≤ 25 %</t>
  </si>
  <si>
    <t>Hohe Marge – ideales Verhaeltnis</t>
  </si>
  <si>
    <t>Gut</t>
  </si>
  <si>
    <t>WEQ 25 – 30 %</t>
  </si>
  <si>
    <t>Solide Profitabilitaet</t>
  </si>
  <si>
    <t>OK</t>
  </si>
  <si>
    <t>WEQ 30 – 35 %</t>
  </si>
  <si>
    <t>Akzeptabel – Verbesserungspotenzial</t>
  </si>
  <si>
    <t>Pruefen</t>
  </si>
  <si>
    <t>WEQ &gt; 35 %</t>
  </si>
  <si>
    <t>Rezept oder Preis ueberarbeiten</t>
  </si>
  <si>
    <t>REZEPTPOSITIONEN – ZUTATENLISTEN PRO REZEPT</t>
  </si>
  <si>
    <t>Detail-Mengen aller Zutaten je Rezept · Einheit und Preis werden automatisch ergaenzt</t>
  </si>
  <si>
    <t>Vorgehen: Waehlen Sie pro Zeile ein Rezept und eine Zutat aus den Dropdown-Listen aus und geben Sie die Menge in der Standardeinheit der Zutat (kg, L oder Stueck) ein. Einheit, Preis pro Einheit und Gesamtkosten werden automatisch aus der Zutaten-Datenbank gezogen. Neue Zeilen einfach am Ende anhaengen und Rezeptkalkulation aktualisiert sich automatisch.</t>
  </si>
  <si>
    <t>Zutat</t>
  </si>
  <si>
    <t>Menge</t>
  </si>
  <si>
    <t>Preis / Einheit</t>
  </si>
  <si>
    <t>Gesamtkosten</t>
  </si>
  <si>
    <t>Hinweis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</si>
</sst>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.0%"/>
    <numFmt numFmtId="166" formatCode="#,##0.000"/>
  </numFmts>
  <fonts count="12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1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rgb="FFFFFFFF"/>
      <name val="Arial"/>
      <charset val="1"/>
    </font>
    <font>
      <sz val="10"/>
      <color rgb="FF222222"/>
      <name val="Arial"/>
      <charset val="1"/>
    </font>
    <font>
      <b/>
      <sz val="10"/>
      <color rgb="FF222222"/>
      <name val="Arial"/>
      <charset val="1"/>
    </font>
    <font>
      <b/>
      <sz val="11"/>
      <color rgb="FFFFFFFF"/>
      <name val="Arial"/>
      <charset val="1"/>
    </font>
    <font>
      <i/>
      <sz val="10"/>
      <color rgb="FF222222"/>
      <name val="Arial"/>
      <charset val="1"/>
    </font>
    <font>
      <b/>
      <sz val="10"/>
      <color rgb="FF222222"/>
      <name val="Arial"/>
      <family val="2"/>
    </font>
    <font>
      <b/>
      <sz val="10"/>
      <color rgb="FF27AE60"/>
      <name val="Arial"/>
      <family val="2"/>
    </font>
    <font>
      <b/>
      <sz val="10"/>
      <color rgb="FFC0392B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2F4F2F"/>
        <bgColor rgb="FF1F3A1F"/>
      </patternFill>
    </fill>
    <fill>
      <patternFill patternType="solid">
        <fgColor rgb="FFFFF8E7"/>
        <bgColor rgb="FFFAF7F2"/>
      </patternFill>
    </fill>
    <fill>
      <patternFill patternType="solid">
        <fgColor rgb="FF1F3A1F"/>
        <bgColor rgb="FF222222"/>
      </patternFill>
    </fill>
    <fill>
      <patternFill patternType="solid">
        <fgColor rgb="FFF0EBE0"/>
        <bgColor rgb="FFF5E6D3"/>
      </patternFill>
    </fill>
    <fill>
      <patternFill patternType="solid">
        <fgColor rgb="FFC19A6B"/>
        <bgColor rgb="FFE67E22"/>
      </patternFill>
    </fill>
    <fill>
      <patternFill patternType="solid">
        <fgColor rgb="FFF5E6D3"/>
        <bgColor rgb="FFF0EBE0"/>
      </patternFill>
    </fill>
    <fill>
      <patternFill patternType="solid">
        <fgColor rgb="FFFAF7F2"/>
        <bgColor rgb="FFFFF8E7"/>
      </patternFill>
    </fill>
    <fill>
      <patternFill patternType="solid">
        <fgColor rgb="FF27AE60"/>
        <bgColor rgb="FF008080"/>
      </patternFill>
    </fill>
    <fill>
      <patternFill patternType="solid">
        <fgColor rgb="FF5DADE2"/>
        <bgColor rgb="FF9999FF"/>
      </patternFill>
    </fill>
    <fill>
      <patternFill patternType="solid">
        <fgColor rgb="FFE67E22"/>
        <bgColor rgb="FFFF9900"/>
      </patternFill>
    </fill>
    <fill>
      <patternFill patternType="solid">
        <fgColor rgb="FFC0392B"/>
        <bgColor rgb="FF922B21"/>
      </patternFill>
    </fill>
  </fills>
  <borders count="5">
    <border>
      <left/>
      <right/>
      <top/>
      <bottom/>
      <diagonal/>
    </border>
    <border>
      <left style="thin">
        <color rgb="FFD4C5A0"/>
      </left>
      <right style="thin">
        <color rgb="FFD4C5A0"/>
      </right>
      <top style="thin">
        <color rgb="FFD4C5A0"/>
      </top>
      <bottom style="thin">
        <color rgb="FFD4C5A0"/>
      </bottom>
      <diagonal/>
    </border>
    <border>
      <left style="thin">
        <color rgb="FF1F3A1F"/>
      </left>
      <right style="thin">
        <color rgb="FF1F3A1F"/>
      </right>
      <top style="thin">
        <color rgb="FF1F3A1F"/>
      </top>
      <bottom style="thin">
        <color rgb="FF1F3A1F"/>
      </bottom>
      <diagonal/>
    </border>
    <border>
      <left style="thin">
        <color rgb="FF8B7355"/>
      </left>
      <right style="thin">
        <color rgb="FF8B7355"/>
      </right>
      <top style="thin">
        <color rgb="FF8B7355"/>
      </top>
      <bottom style="thin">
        <color rgb="FF8B7355"/>
      </bottom>
      <diagonal/>
    </border>
    <border>
      <left style="thin">
        <color rgb="FF8B7355"/>
      </left>
      <right/>
      <top style="thin">
        <color rgb="FF8B7355"/>
      </top>
      <bottom style="thin">
        <color rgb="FF8B7355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8" fillId="0" borderId="4" xfId="0" applyFont="1" applyBorder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164" fontId="5" fillId="0" borderId="3" xfId="0" applyNumberFormat="1" applyFont="1" applyBorder="1" applyAlignment="1">
      <alignment horizontal="right" vertical="center"/>
    </xf>
    <xf numFmtId="9" fontId="5" fillId="0" borderId="3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indent="1"/>
    </xf>
    <xf numFmtId="164" fontId="5" fillId="5" borderId="3" xfId="0" applyNumberFormat="1" applyFont="1" applyFill="1" applyBorder="1" applyAlignment="1">
      <alignment horizontal="right" vertical="center"/>
    </xf>
    <xf numFmtId="9" fontId="5" fillId="5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164" fontId="6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indent="1"/>
    </xf>
    <xf numFmtId="164" fontId="6" fillId="5" borderId="3" xfId="0" applyNumberFormat="1" applyFont="1" applyFill="1" applyBorder="1" applyAlignment="1">
      <alignment horizontal="right" vertical="center"/>
    </xf>
    <xf numFmtId="165" fontId="5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indent="1"/>
    </xf>
    <xf numFmtId="0" fontId="4" fillId="9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5" borderId="3" xfId="0" applyNumberFormat="1" applyFont="1" applyFill="1" applyBorder="1" applyAlignment="1">
      <alignment horizontal="center" vertical="center"/>
    </xf>
    <xf numFmtId="1" fontId="9" fillId="8" borderId="3" xfId="0" applyNumberFormat="1" applyFont="1" applyFill="1" applyBorder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/>
    </xf>
    <xf numFmtId="165" fontId="9" fillId="8" borderId="3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7">
    <dxf>
      <font>
        <b/>
        <sz val="10"/>
        <color rgb="FF7D6608"/>
        <name val="Arial"/>
        <charset val="1"/>
      </font>
      <fill>
        <patternFill>
          <bgColor rgb="FFFCF3CF"/>
        </patternFill>
      </fill>
    </dxf>
    <dxf>
      <font>
        <b/>
        <sz val="10"/>
        <color rgb="FF922B21"/>
        <name val="Arial"/>
        <charset val="1"/>
      </font>
      <fill>
        <patternFill>
          <bgColor rgb="FFFADBD8"/>
        </patternFill>
      </fill>
    </dxf>
    <dxf>
      <font>
        <i/>
        <sz val="10"/>
        <color rgb="FF186A3B"/>
        <name val="Arial"/>
        <charset val="1"/>
      </font>
      <fill>
        <patternFill>
          <bgColor rgb="FFD5F5E3"/>
        </patternFill>
      </fill>
    </dxf>
    <dxf>
      <font>
        <b/>
        <sz val="10"/>
        <color rgb="FFFFFFFF"/>
        <name val="Arial"/>
        <charset val="1"/>
      </font>
      <fill>
        <patternFill>
          <bgColor rgb="FFC0392B"/>
        </patternFill>
      </fill>
    </dxf>
    <dxf>
      <font>
        <b/>
        <sz val="10"/>
        <color rgb="FFFFFFFF"/>
        <name val="Arial"/>
        <charset val="1"/>
      </font>
      <fill>
        <patternFill>
          <bgColor rgb="FFE67E22"/>
        </patternFill>
      </fill>
    </dxf>
    <dxf>
      <font>
        <b/>
        <sz val="10"/>
        <color rgb="FFFFFFFF"/>
        <name val="Arial"/>
        <charset val="1"/>
      </font>
      <fill>
        <patternFill>
          <bgColor rgb="FF5DADE2"/>
        </patternFill>
      </fill>
    </dxf>
    <dxf>
      <font>
        <b/>
        <sz val="10"/>
        <color rgb="FFFFFFFF"/>
        <name val="Arial"/>
        <charset val="1"/>
      </font>
      <fill>
        <patternFill>
          <bgColor rgb="FF27AE6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6A3B"/>
      <rgbColor rgb="FF000080"/>
      <rgbColor rgb="FF7D6608"/>
      <rgbColor rgb="FF800080"/>
      <rgbColor rgb="FF008080"/>
      <rgbColor rgb="FFD4C5A0"/>
      <rgbColor rgb="FF8B7355"/>
      <rgbColor rgb="FF9999FF"/>
      <rgbColor rgb="FFC0392B"/>
      <rgbColor rgb="FFFCF3CF"/>
      <rgbColor rgb="FFFAF7F2"/>
      <rgbColor rgb="FF660066"/>
      <rgbColor rgb="FFFF8080"/>
      <rgbColor rgb="FF0066CC"/>
      <rgbColor rgb="FFF5E6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BE0"/>
      <rgbColor rgb="FFD5F5E3"/>
      <rgbColor rgb="FFFFF8E7"/>
      <rgbColor rgb="FF99CCFF"/>
      <rgbColor rgb="FFFF99CC"/>
      <rgbColor rgb="FFCC99FF"/>
      <rgbColor rgb="FFFADBD8"/>
      <rgbColor rgb="FF3366FF"/>
      <rgbColor rgb="FF5DADE2"/>
      <rgbColor rgb="FF99CC00"/>
      <rgbColor rgb="FFFFCC00"/>
      <rgbColor rgb="FFFF9900"/>
      <rgbColor rgb="FFE67E22"/>
      <rgbColor rgb="FF555555"/>
      <rgbColor rgb="FFC19A6B"/>
      <rgbColor rgb="FF003366"/>
      <rgbColor rgb="FF27AE60"/>
      <rgbColor rgb="FF2F4F2F"/>
      <rgbColor rgb="FF222222"/>
      <rgbColor rgb="FF922B21"/>
      <rgbColor rgb="FF993366"/>
      <rgbColor rgb="FF333399"/>
      <rgbColor rgb="FF1F3A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showGridLines="0" tabSelected="1" zoomScaleNormal="100" workbookViewId="0">
      <pane ySplit="5" topLeftCell="A6" activePane="bottomLeft" state="frozen"/>
      <selection pane="bottomLeft" activeCell="T19" sqref="T19"/>
    </sheetView>
  </sheetViews>
  <sheetFormatPr baseColWidth="10" defaultColWidth="8.7109375" defaultRowHeight="15" x14ac:dyDescent="0.25"/>
  <cols>
    <col min="1" max="1" width="3.5703125" bestFit="1" customWidth="1"/>
    <col min="2" max="2" width="33.42578125" bestFit="1" customWidth="1"/>
    <col min="3" max="3" width="14.140625" bestFit="1" customWidth="1"/>
    <col min="4" max="4" width="9.85546875" bestFit="1" customWidth="1"/>
    <col min="5" max="5" width="32.7109375" bestFit="1" customWidth="1"/>
    <col min="6" max="6" width="13.42578125" bestFit="1" customWidth="1"/>
    <col min="7" max="7" width="9.28515625" bestFit="1" customWidth="1"/>
    <col min="8" max="8" width="9.85546875" bestFit="1" customWidth="1"/>
    <col min="9" max="9" width="8" customWidth="1"/>
    <col min="10" max="10" width="10.5703125" bestFit="1" customWidth="1"/>
    <col min="11" max="11" width="12.85546875" bestFit="1" customWidth="1"/>
    <col min="12" max="12" width="8.7109375" bestFit="1" customWidth="1"/>
    <col min="13" max="13" width="10.85546875" bestFit="1" customWidth="1"/>
  </cols>
  <sheetData>
    <row r="1" spans="1:13" ht="36" customHeight="1" x14ac:dyDescent="0.25">
      <c r="A1" s="5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.75" customHeight="1" x14ac:dyDescent="0.25">
      <c r="A2" s="4" t="s">
        <v>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7.75" customHeight="1" x14ac:dyDescent="0.25">
      <c r="A3" s="3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spans="1:13" ht="42" customHeight="1" x14ac:dyDescent="0.25">
      <c r="A5" s="6" t="s">
        <v>3</v>
      </c>
      <c r="B5" s="6" t="s">
        <v>91</v>
      </c>
      <c r="C5" s="6" t="s">
        <v>5</v>
      </c>
      <c r="D5" s="6" t="s">
        <v>92</v>
      </c>
      <c r="E5" s="6" t="s">
        <v>93</v>
      </c>
      <c r="F5" s="6" t="s">
        <v>94</v>
      </c>
      <c r="G5" s="6" t="s">
        <v>95</v>
      </c>
      <c r="H5" s="6" t="s">
        <v>96</v>
      </c>
      <c r="I5" s="6" t="s">
        <v>8</v>
      </c>
      <c r="J5" s="6" t="s">
        <v>97</v>
      </c>
      <c r="K5" s="6" t="s">
        <v>98</v>
      </c>
      <c r="L5" s="6" t="s">
        <v>99</v>
      </c>
      <c r="M5" s="6" t="s">
        <v>100</v>
      </c>
    </row>
    <row r="6" spans="1:13" ht="21.75" customHeight="1" x14ac:dyDescent="0.25">
      <c r="A6" s="7">
        <v>1</v>
      </c>
      <c r="B6" s="15" t="s">
        <v>101</v>
      </c>
      <c r="C6" s="8" t="s">
        <v>102</v>
      </c>
      <c r="D6" s="7">
        <v>4</v>
      </c>
      <c r="E6" s="9">
        <f>SUMIF(Rezeptpositionen!$A:$A,B6,Rezeptpositionen!$F:$F)</f>
        <v>3.8447499999999999</v>
      </c>
      <c r="F6" s="9">
        <f t="shared" ref="F6:F13" si="0">IFERROR(E6/D6,0)</f>
        <v>0.96118749999999997</v>
      </c>
      <c r="G6" s="10">
        <v>0.28000000000000003</v>
      </c>
      <c r="H6" s="9">
        <f t="shared" ref="H6:H13" si="1">IFERROR(F6/G6,0)</f>
        <v>3.4328124999999994</v>
      </c>
      <c r="I6" s="10">
        <v>0.19</v>
      </c>
      <c r="J6" s="16">
        <f t="shared" ref="J6:J13" si="2">H6*(1+I6)</f>
        <v>4.0850468749999989</v>
      </c>
      <c r="K6" s="9">
        <f t="shared" ref="K6:K13" si="3">H6-F6</f>
        <v>2.4716249999999995</v>
      </c>
      <c r="L6" s="17">
        <f t="shared" ref="L6:L13" si="4">IFERROR(K6/H6,0)</f>
        <v>0.72</v>
      </c>
      <c r="M6" s="18" t="str">
        <f t="shared" ref="M6:M13" si="5">IF(G6=0,"–",IF(G6&lt;=0.25,"Sehr gut",IF(G6&lt;=0.3,"Gut",IF(G6&lt;=0.35,"OK","Pruefen"))))</f>
        <v>Gut</v>
      </c>
    </row>
    <row r="7" spans="1:13" ht="21.75" customHeight="1" x14ac:dyDescent="0.25">
      <c r="A7" s="11">
        <v>2</v>
      </c>
      <c r="B7" s="19" t="s">
        <v>103</v>
      </c>
      <c r="C7" s="12" t="s">
        <v>104</v>
      </c>
      <c r="D7" s="11">
        <v>2</v>
      </c>
      <c r="E7" s="13">
        <f>SUMIF(Rezeptpositionen!$A:$A,B7,Rezeptpositionen!$F:$F)</f>
        <v>9.6209999999999987</v>
      </c>
      <c r="F7" s="13">
        <f t="shared" si="0"/>
        <v>4.8104999999999993</v>
      </c>
      <c r="G7" s="14">
        <v>0.3</v>
      </c>
      <c r="H7" s="13">
        <f t="shared" si="1"/>
        <v>16.035</v>
      </c>
      <c r="I7" s="14">
        <v>0.19</v>
      </c>
      <c r="J7" s="20">
        <f t="shared" si="2"/>
        <v>19.08165</v>
      </c>
      <c r="K7" s="13">
        <f t="shared" si="3"/>
        <v>11.224500000000001</v>
      </c>
      <c r="L7" s="21">
        <f t="shared" si="4"/>
        <v>0.70000000000000007</v>
      </c>
      <c r="M7" s="22" t="str">
        <f t="shared" si="5"/>
        <v>Gut</v>
      </c>
    </row>
    <row r="8" spans="1:13" ht="21.75" customHeight="1" x14ac:dyDescent="0.25">
      <c r="A8" s="7">
        <v>3</v>
      </c>
      <c r="B8" s="15" t="s">
        <v>105</v>
      </c>
      <c r="C8" s="8" t="s">
        <v>106</v>
      </c>
      <c r="D8" s="7">
        <v>4</v>
      </c>
      <c r="E8" s="9">
        <f>SUMIF(Rezeptpositionen!$A:$A,B8,Rezeptpositionen!$F:$F)</f>
        <v>13.688899999999999</v>
      </c>
      <c r="F8" s="9">
        <f t="shared" si="0"/>
        <v>3.4222249999999996</v>
      </c>
      <c r="G8" s="10">
        <v>0.3</v>
      </c>
      <c r="H8" s="9">
        <f t="shared" si="1"/>
        <v>11.407416666666666</v>
      </c>
      <c r="I8" s="10">
        <v>0.19</v>
      </c>
      <c r="J8" s="16">
        <f t="shared" si="2"/>
        <v>13.574825833333332</v>
      </c>
      <c r="K8" s="9">
        <f t="shared" si="3"/>
        <v>7.9851916666666671</v>
      </c>
      <c r="L8" s="17">
        <f t="shared" si="4"/>
        <v>0.70000000000000007</v>
      </c>
      <c r="M8" s="18" t="str">
        <f t="shared" si="5"/>
        <v>Gut</v>
      </c>
    </row>
    <row r="9" spans="1:13" ht="21.75" customHeight="1" x14ac:dyDescent="0.25">
      <c r="A9" s="11">
        <v>4</v>
      </c>
      <c r="B9" s="19" t="s">
        <v>107</v>
      </c>
      <c r="C9" s="12" t="s">
        <v>106</v>
      </c>
      <c r="D9" s="11">
        <v>4</v>
      </c>
      <c r="E9" s="13">
        <f>SUMIF(Rezeptpositionen!$A:$A,B9,Rezeptpositionen!$F:$F)</f>
        <v>13.209</v>
      </c>
      <c r="F9" s="13">
        <f t="shared" si="0"/>
        <v>3.3022499999999999</v>
      </c>
      <c r="G9" s="14">
        <v>0.28000000000000003</v>
      </c>
      <c r="H9" s="13">
        <f t="shared" si="1"/>
        <v>11.793749999999999</v>
      </c>
      <c r="I9" s="14">
        <v>0.19</v>
      </c>
      <c r="J9" s="20">
        <f t="shared" si="2"/>
        <v>14.034562499999998</v>
      </c>
      <c r="K9" s="13">
        <f t="shared" si="3"/>
        <v>8.4914999999999985</v>
      </c>
      <c r="L9" s="21">
        <f t="shared" si="4"/>
        <v>0.71999999999999986</v>
      </c>
      <c r="M9" s="22" t="str">
        <f t="shared" si="5"/>
        <v>Gut</v>
      </c>
    </row>
    <row r="10" spans="1:13" ht="21.75" customHeight="1" x14ac:dyDescent="0.25">
      <c r="A10" s="7">
        <v>5</v>
      </c>
      <c r="B10" s="15" t="s">
        <v>108</v>
      </c>
      <c r="C10" s="8" t="s">
        <v>106</v>
      </c>
      <c r="D10" s="7">
        <v>2</v>
      </c>
      <c r="E10" s="9">
        <f>SUMIF(Rezeptpositionen!$A:$A,B10,Rezeptpositionen!$F:$F)</f>
        <v>19.026599999999998</v>
      </c>
      <c r="F10" s="9">
        <f t="shared" si="0"/>
        <v>9.5132999999999992</v>
      </c>
      <c r="G10" s="10">
        <v>0.35</v>
      </c>
      <c r="H10" s="9">
        <f t="shared" si="1"/>
        <v>27.180857142857143</v>
      </c>
      <c r="I10" s="10">
        <v>0.19</v>
      </c>
      <c r="J10" s="16">
        <f t="shared" si="2"/>
        <v>32.345219999999998</v>
      </c>
      <c r="K10" s="9">
        <f t="shared" si="3"/>
        <v>17.667557142857142</v>
      </c>
      <c r="L10" s="17">
        <f t="shared" si="4"/>
        <v>0.64999999999999991</v>
      </c>
      <c r="M10" s="18" t="str">
        <f t="shared" si="5"/>
        <v>OK</v>
      </c>
    </row>
    <row r="11" spans="1:13" ht="21.75" customHeight="1" x14ac:dyDescent="0.25">
      <c r="A11" s="11">
        <v>6</v>
      </c>
      <c r="B11" s="19" t="s">
        <v>109</v>
      </c>
      <c r="C11" s="12" t="s">
        <v>106</v>
      </c>
      <c r="D11" s="11">
        <v>6</v>
      </c>
      <c r="E11" s="13">
        <f>SUMIF(Rezeptpositionen!$A:$A,B11,Rezeptpositionen!$F:$F)</f>
        <v>17.593499999999999</v>
      </c>
      <c r="F11" s="13">
        <f t="shared" si="0"/>
        <v>2.9322499999999998</v>
      </c>
      <c r="G11" s="14">
        <v>0.25</v>
      </c>
      <c r="H11" s="13">
        <f t="shared" si="1"/>
        <v>11.728999999999999</v>
      </c>
      <c r="I11" s="14">
        <v>0.19</v>
      </c>
      <c r="J11" s="20">
        <f t="shared" si="2"/>
        <v>13.957509999999999</v>
      </c>
      <c r="K11" s="13">
        <f t="shared" si="3"/>
        <v>8.7967499999999994</v>
      </c>
      <c r="L11" s="21">
        <f t="shared" si="4"/>
        <v>0.75</v>
      </c>
      <c r="M11" s="22" t="str">
        <f t="shared" si="5"/>
        <v>Sehr gut</v>
      </c>
    </row>
    <row r="12" spans="1:13" ht="21.75" customHeight="1" x14ac:dyDescent="0.25">
      <c r="A12" s="7">
        <v>7</v>
      </c>
      <c r="B12" s="15" t="s">
        <v>110</v>
      </c>
      <c r="C12" s="8" t="s">
        <v>111</v>
      </c>
      <c r="D12" s="7">
        <v>12</v>
      </c>
      <c r="E12" s="9">
        <f>SUMIF(Rezeptpositionen!$A:$A,B12,Rezeptpositionen!$F:$F)</f>
        <v>9.8460000000000001</v>
      </c>
      <c r="F12" s="9">
        <f t="shared" si="0"/>
        <v>0.82050000000000001</v>
      </c>
      <c r="G12" s="10">
        <v>0.22</v>
      </c>
      <c r="H12" s="9">
        <f t="shared" si="1"/>
        <v>3.7295454545454545</v>
      </c>
      <c r="I12" s="10">
        <v>0.19</v>
      </c>
      <c r="J12" s="16">
        <f t="shared" si="2"/>
        <v>4.4381590909090907</v>
      </c>
      <c r="K12" s="9">
        <f t="shared" si="3"/>
        <v>2.9090454545454545</v>
      </c>
      <c r="L12" s="17">
        <f t="shared" si="4"/>
        <v>0.78</v>
      </c>
      <c r="M12" s="18" t="str">
        <f t="shared" si="5"/>
        <v>Sehr gut</v>
      </c>
    </row>
    <row r="13" spans="1:13" ht="21.75" customHeight="1" x14ac:dyDescent="0.25">
      <c r="A13" s="11">
        <v>8</v>
      </c>
      <c r="B13" s="19" t="s">
        <v>112</v>
      </c>
      <c r="C13" s="12" t="s">
        <v>113</v>
      </c>
      <c r="D13" s="11">
        <v>4</v>
      </c>
      <c r="E13" s="13">
        <f>SUMIF(Rezeptpositionen!$A:$A,B13,Rezeptpositionen!$F:$F)</f>
        <v>2.25</v>
      </c>
      <c r="F13" s="13">
        <f t="shared" si="0"/>
        <v>0.5625</v>
      </c>
      <c r="G13" s="14">
        <v>0.18</v>
      </c>
      <c r="H13" s="13">
        <f t="shared" si="1"/>
        <v>3.125</v>
      </c>
      <c r="I13" s="14">
        <v>0.19</v>
      </c>
      <c r="J13" s="20">
        <f t="shared" si="2"/>
        <v>3.71875</v>
      </c>
      <c r="K13" s="13">
        <f t="shared" si="3"/>
        <v>2.5625</v>
      </c>
      <c r="L13" s="21">
        <f t="shared" si="4"/>
        <v>0.82</v>
      </c>
      <c r="M13" s="22" t="str">
        <f t="shared" si="5"/>
        <v>Sehr gut</v>
      </c>
    </row>
    <row r="14" spans="1:13" ht="25.5" customHeight="1" x14ac:dyDescent="0.25">
      <c r="A14" s="23"/>
      <c r="B14" s="24" t="s">
        <v>114</v>
      </c>
      <c r="C14" s="23"/>
      <c r="D14" s="25">
        <f>SUM(D6:D13)</f>
        <v>38</v>
      </c>
      <c r="E14" s="26">
        <f>SUM(E6:E13)</f>
        <v>89.07974999999999</v>
      </c>
      <c r="F14" s="26">
        <f>AVERAGE(F6:F13)</f>
        <v>3.2905890624999996</v>
      </c>
      <c r="G14" s="27">
        <f>AVERAGE(G6:G13)</f>
        <v>0.27</v>
      </c>
      <c r="H14" s="26">
        <f>AVERAGE(H6:H13)</f>
        <v>11.054172720508658</v>
      </c>
      <c r="I14" s="23"/>
      <c r="J14" s="26">
        <f>AVERAGE(J6:J13)</f>
        <v>13.154465537405303</v>
      </c>
      <c r="K14" s="26">
        <f>AVERAGE(K6:K13)</f>
        <v>7.7635836580086588</v>
      </c>
      <c r="L14" s="27">
        <f>AVERAGE(L6:L13)</f>
        <v>0.73000000000000009</v>
      </c>
      <c r="M14" s="23"/>
    </row>
    <row r="15" spans="1:13" ht="6.75" customHeight="1" x14ac:dyDescent="0.25"/>
    <row r="16" spans="1:13" ht="6.75" customHeight="1" x14ac:dyDescent="0.25"/>
    <row r="17" spans="2:8" ht="25.5" customHeight="1" x14ac:dyDescent="0.25">
      <c r="B17" s="2" t="s">
        <v>115</v>
      </c>
      <c r="C17" s="2"/>
      <c r="D17" s="2"/>
      <c r="E17" s="2"/>
      <c r="F17" s="2"/>
      <c r="G17" s="2"/>
      <c r="H17" s="2"/>
    </row>
    <row r="18" spans="2:8" x14ac:dyDescent="0.25">
      <c r="B18" s="28" t="s">
        <v>116</v>
      </c>
      <c r="C18" s="35">
        <f>COUNTA(B6:B13)</f>
        <v>8</v>
      </c>
      <c r="E18" s="28" t="s">
        <v>117</v>
      </c>
      <c r="F18" s="38" t="str">
        <f>INDEX(B6:B13,MATCH(MAX(L6:L13),L6:L13,0))</f>
        <v>Hausgemachte Zitronenlimonade</v>
      </c>
      <c r="G18" s="38"/>
      <c r="H18" s="38"/>
    </row>
    <row r="19" spans="2:8" x14ac:dyDescent="0.25">
      <c r="B19" s="28" t="s">
        <v>118</v>
      </c>
      <c r="C19" s="36">
        <f>AVERAGE(F6:F13)</f>
        <v>3.2905890624999996</v>
      </c>
      <c r="E19" s="28" t="s">
        <v>119</v>
      </c>
      <c r="F19" s="39" t="str">
        <f>INDEX(B6:B13,MATCH(MIN(L6:L13),L6:L13,0))</f>
        <v>Rinderfilet mit Bratkartoffeln</v>
      </c>
      <c r="G19" s="39"/>
      <c r="H19" s="39"/>
    </row>
    <row r="20" spans="2:8" x14ac:dyDescent="0.25">
      <c r="B20" s="28" t="s">
        <v>120</v>
      </c>
      <c r="C20" s="37">
        <f>AVERAGE(G6:G13)</f>
        <v>0.27</v>
      </c>
      <c r="E20" s="28" t="s">
        <v>121</v>
      </c>
      <c r="F20" s="40" t="str">
        <f>INDEX(B6:B13,MATCH(MAX(F6:F13),F6:F13,0))</f>
        <v>Rinderfilet mit Bratkartoffeln</v>
      </c>
      <c r="G20" s="40"/>
      <c r="H20" s="40"/>
    </row>
    <row r="21" spans="2:8" x14ac:dyDescent="0.25">
      <c r="B21" s="28" t="s">
        <v>122</v>
      </c>
      <c r="C21" s="36">
        <f>AVERAGE(J6:J13)</f>
        <v>13.154465537405303</v>
      </c>
      <c r="E21" s="28" t="s">
        <v>123</v>
      </c>
      <c r="F21" s="41">
        <f>MAX(J6:J13)</f>
        <v>32.345219999999998</v>
      </c>
      <c r="G21" s="41"/>
      <c r="H21" s="41"/>
    </row>
    <row r="22" spans="2:8" x14ac:dyDescent="0.25">
      <c r="B22" s="28" t="s">
        <v>124</v>
      </c>
      <c r="C22" s="37">
        <f>AVERAGE(L6:L13)</f>
        <v>0.73000000000000009</v>
      </c>
      <c r="E22" s="28" t="s">
        <v>125</v>
      </c>
      <c r="F22" s="41">
        <f>MIN(J6:J13)</f>
        <v>3.71875</v>
      </c>
      <c r="G22" s="41"/>
      <c r="H22" s="41"/>
    </row>
    <row r="24" spans="2:8" ht="21.75" customHeight="1" x14ac:dyDescent="0.25">
      <c r="B24" s="2" t="s">
        <v>126</v>
      </c>
      <c r="C24" s="2"/>
      <c r="D24" s="2"/>
      <c r="E24" s="2"/>
      <c r="F24" s="2"/>
      <c r="G24" s="2"/>
      <c r="H24" s="2"/>
    </row>
    <row r="25" spans="2:8" ht="19.5" customHeight="1" x14ac:dyDescent="0.25">
      <c r="B25" s="29" t="s">
        <v>127</v>
      </c>
      <c r="C25" s="18" t="s">
        <v>128</v>
      </c>
      <c r="D25" s="1" t="s">
        <v>129</v>
      </c>
      <c r="E25" s="1"/>
      <c r="F25" s="1"/>
      <c r="G25" s="1"/>
      <c r="H25" s="1"/>
    </row>
    <row r="26" spans="2:8" ht="19.5" customHeight="1" x14ac:dyDescent="0.25">
      <c r="B26" s="30" t="s">
        <v>130</v>
      </c>
      <c r="C26" s="18" t="s">
        <v>131</v>
      </c>
      <c r="D26" s="1" t="s">
        <v>132</v>
      </c>
      <c r="E26" s="1"/>
      <c r="F26" s="1"/>
      <c r="G26" s="1"/>
      <c r="H26" s="1"/>
    </row>
    <row r="27" spans="2:8" ht="19.5" customHeight="1" x14ac:dyDescent="0.25">
      <c r="B27" s="31" t="s">
        <v>133</v>
      </c>
      <c r="C27" s="18" t="s">
        <v>134</v>
      </c>
      <c r="D27" s="1" t="s">
        <v>135</v>
      </c>
      <c r="E27" s="1"/>
      <c r="F27" s="1"/>
      <c r="G27" s="1"/>
      <c r="H27" s="1"/>
    </row>
    <row r="28" spans="2:8" ht="19.5" customHeight="1" x14ac:dyDescent="0.25">
      <c r="B28" s="32" t="s">
        <v>136</v>
      </c>
      <c r="C28" s="18" t="s">
        <v>137</v>
      </c>
      <c r="D28" s="1" t="s">
        <v>138</v>
      </c>
      <c r="E28" s="1"/>
      <c r="F28" s="1"/>
      <c r="G28" s="1"/>
      <c r="H28" s="1"/>
    </row>
  </sheetData>
  <mergeCells count="14">
    <mergeCell ref="D25:H25"/>
    <mergeCell ref="D26:H26"/>
    <mergeCell ref="D27:H27"/>
    <mergeCell ref="D28:H28"/>
    <mergeCell ref="F19:H19"/>
    <mergeCell ref="F20:H20"/>
    <mergeCell ref="F21:H21"/>
    <mergeCell ref="F22:H22"/>
    <mergeCell ref="B24:H24"/>
    <mergeCell ref="A1:M1"/>
    <mergeCell ref="A2:M2"/>
    <mergeCell ref="A3:M3"/>
    <mergeCell ref="B17:H17"/>
    <mergeCell ref="F18:H18"/>
  </mergeCells>
  <conditionalFormatting sqref="G6:G13">
    <cfRule type="colorScale" priority="6">
      <colorScale>
        <cfvo type="num" val="0.15"/>
        <cfvo type="num" val="0.3"/>
        <cfvo type="num" val="0.5"/>
        <color rgb="FFA9DFBF"/>
        <color rgb="FFFAD7A0"/>
        <color rgb="FFF5B7B1"/>
      </colorScale>
    </cfRule>
  </conditionalFormatting>
  <conditionalFormatting sqref="L6:L13">
    <cfRule type="colorScale" priority="7">
      <colorScale>
        <cfvo type="num" val="0.5"/>
        <cfvo type="num" val="0.7"/>
        <cfvo type="num" val="0.85"/>
        <color rgb="FFF5B7B1"/>
        <color rgb="FFFAD7A0"/>
        <color rgb="FFA9DFBF"/>
      </colorScale>
    </cfRule>
  </conditionalFormatting>
  <conditionalFormatting sqref="M6:M13">
    <cfRule type="cellIs" dxfId="6" priority="2" operator="equal">
      <formula>"Sehr gut"</formula>
    </cfRule>
    <cfRule type="cellIs" dxfId="5" priority="3" operator="equal">
      <formula>"Gut"</formula>
    </cfRule>
    <cfRule type="cellIs" dxfId="4" priority="4" operator="equal">
      <formula>"OK"</formula>
    </cfRule>
    <cfRule type="cellIs" dxfId="3" priority="5" operator="equal">
      <formula>"Pruefen"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zoomScaleNormal="100" workbookViewId="0">
      <pane ySplit="5" topLeftCell="A6" activePane="bottomLeft" state="frozen"/>
      <selection pane="bottomLeft" activeCell="S19" sqref="S19"/>
    </sheetView>
  </sheetViews>
  <sheetFormatPr baseColWidth="10" defaultColWidth="8.7109375" defaultRowHeight="15" x14ac:dyDescent="0.25"/>
  <cols>
    <col min="1" max="1" width="3.5703125" bestFit="1" customWidth="1"/>
    <col min="2" max="2" width="23.7109375" bestFit="1" customWidth="1"/>
    <col min="3" max="3" width="22.28515625" bestFit="1" customWidth="1"/>
    <col min="4" max="4" width="7.28515625" bestFit="1" customWidth="1"/>
    <col min="5" max="5" width="13" bestFit="1" customWidth="1"/>
    <col min="6" max="6" width="8" bestFit="1" customWidth="1"/>
    <col min="7" max="7" width="22.42578125" bestFit="1" customWidth="1"/>
    <col min="8" max="8" width="10.140625" bestFit="1" customWidth="1"/>
  </cols>
  <sheetData>
    <row r="1" spans="1:8" ht="36" customHeight="1" x14ac:dyDescent="0.25">
      <c r="A1" s="5" t="s">
        <v>0</v>
      </c>
      <c r="B1" s="5"/>
      <c r="C1" s="5"/>
      <c r="D1" s="5"/>
      <c r="E1" s="5"/>
      <c r="F1" s="5"/>
      <c r="G1" s="5"/>
      <c r="H1" s="5"/>
    </row>
    <row r="2" spans="1:8" ht="21.75" customHeight="1" x14ac:dyDescent="0.25">
      <c r="A2" s="4" t="s">
        <v>1</v>
      </c>
      <c r="B2" s="4"/>
      <c r="C2" s="4"/>
      <c r="D2" s="4"/>
      <c r="E2" s="4"/>
      <c r="F2" s="4"/>
      <c r="G2" s="4"/>
      <c r="H2" s="4"/>
    </row>
    <row r="3" spans="1:8" ht="37.5" customHeight="1" x14ac:dyDescent="0.25">
      <c r="A3" s="3" t="s">
        <v>2</v>
      </c>
      <c r="B3" s="3"/>
      <c r="C3" s="3"/>
      <c r="D3" s="3"/>
      <c r="E3" s="3"/>
      <c r="F3" s="3"/>
      <c r="G3" s="3"/>
      <c r="H3" s="3"/>
    </row>
    <row r="5" spans="1:8" ht="36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</row>
    <row r="6" spans="1:8" ht="18" customHeight="1" x14ac:dyDescent="0.25">
      <c r="A6" s="7">
        <v>1</v>
      </c>
      <c r="B6" s="8" t="s">
        <v>11</v>
      </c>
      <c r="C6" s="8" t="s">
        <v>12</v>
      </c>
      <c r="D6" s="7" t="s">
        <v>13</v>
      </c>
      <c r="E6" s="9">
        <v>11.8</v>
      </c>
      <c r="F6" s="10">
        <v>7.0000000000000007E-2</v>
      </c>
      <c r="G6" s="8" t="s">
        <v>14</v>
      </c>
      <c r="H6" s="7" t="s">
        <v>15</v>
      </c>
    </row>
    <row r="7" spans="1:8" ht="18" customHeight="1" x14ac:dyDescent="0.25">
      <c r="A7" s="11">
        <v>2</v>
      </c>
      <c r="B7" s="12" t="s">
        <v>16</v>
      </c>
      <c r="C7" s="12" t="s">
        <v>12</v>
      </c>
      <c r="D7" s="11" t="s">
        <v>13</v>
      </c>
      <c r="E7" s="13">
        <v>42.5</v>
      </c>
      <c r="F7" s="14">
        <v>7.0000000000000007E-2</v>
      </c>
      <c r="G7" s="12" t="s">
        <v>14</v>
      </c>
      <c r="H7" s="11" t="s">
        <v>15</v>
      </c>
    </row>
    <row r="8" spans="1:8" ht="18" customHeight="1" x14ac:dyDescent="0.25">
      <c r="A8" s="7">
        <v>3</v>
      </c>
      <c r="B8" s="8" t="s">
        <v>17</v>
      </c>
      <c r="C8" s="8" t="s">
        <v>12</v>
      </c>
      <c r="D8" s="7" t="s">
        <v>13</v>
      </c>
      <c r="E8" s="9">
        <v>13.2</v>
      </c>
      <c r="F8" s="10">
        <v>7.0000000000000007E-2</v>
      </c>
      <c r="G8" s="8" t="s">
        <v>14</v>
      </c>
      <c r="H8" s="7" t="s">
        <v>15</v>
      </c>
    </row>
    <row r="9" spans="1:8" ht="18" customHeight="1" x14ac:dyDescent="0.25">
      <c r="A9" s="11">
        <v>4</v>
      </c>
      <c r="B9" s="12" t="s">
        <v>18</v>
      </c>
      <c r="C9" s="12" t="s">
        <v>12</v>
      </c>
      <c r="D9" s="11" t="s">
        <v>13</v>
      </c>
      <c r="E9" s="13">
        <v>14.9</v>
      </c>
      <c r="F9" s="14">
        <v>7.0000000000000007E-2</v>
      </c>
      <c r="G9" s="12" t="s">
        <v>14</v>
      </c>
      <c r="H9" s="11" t="s">
        <v>15</v>
      </c>
    </row>
    <row r="10" spans="1:8" ht="18" customHeight="1" x14ac:dyDescent="0.25">
      <c r="A10" s="7">
        <v>5</v>
      </c>
      <c r="B10" s="8" t="s">
        <v>19</v>
      </c>
      <c r="C10" s="8" t="s">
        <v>12</v>
      </c>
      <c r="D10" s="7" t="s">
        <v>13</v>
      </c>
      <c r="E10" s="9">
        <v>19.399999999999999</v>
      </c>
      <c r="F10" s="10">
        <v>7.0000000000000007E-2</v>
      </c>
      <c r="G10" s="8" t="s">
        <v>20</v>
      </c>
      <c r="H10" s="7" t="s">
        <v>15</v>
      </c>
    </row>
    <row r="11" spans="1:8" ht="18" customHeight="1" x14ac:dyDescent="0.25">
      <c r="A11" s="11">
        <v>6</v>
      </c>
      <c r="B11" s="12" t="s">
        <v>21</v>
      </c>
      <c r="C11" s="12" t="s">
        <v>22</v>
      </c>
      <c r="D11" s="11" t="s">
        <v>13</v>
      </c>
      <c r="E11" s="13">
        <v>28.9</v>
      </c>
      <c r="F11" s="14">
        <v>7.0000000000000007E-2</v>
      </c>
      <c r="G11" s="12" t="s">
        <v>23</v>
      </c>
      <c r="H11" s="11" t="s">
        <v>15</v>
      </c>
    </row>
    <row r="12" spans="1:8" ht="18" customHeight="1" x14ac:dyDescent="0.25">
      <c r="A12" s="7">
        <v>7</v>
      </c>
      <c r="B12" s="8" t="s">
        <v>24</v>
      </c>
      <c r="C12" s="8" t="s">
        <v>22</v>
      </c>
      <c r="D12" s="7" t="s">
        <v>13</v>
      </c>
      <c r="E12" s="9">
        <v>32.5</v>
      </c>
      <c r="F12" s="10">
        <v>7.0000000000000007E-2</v>
      </c>
      <c r="G12" s="8" t="s">
        <v>23</v>
      </c>
      <c r="H12" s="7" t="s">
        <v>15</v>
      </c>
    </row>
    <row r="13" spans="1:8" ht="18" customHeight="1" x14ac:dyDescent="0.25">
      <c r="A13" s="11">
        <v>8</v>
      </c>
      <c r="B13" s="12" t="s">
        <v>25</v>
      </c>
      <c r="C13" s="12" t="s">
        <v>26</v>
      </c>
      <c r="D13" s="11" t="s">
        <v>13</v>
      </c>
      <c r="E13" s="13">
        <v>3.2</v>
      </c>
      <c r="F13" s="14">
        <v>7.0000000000000007E-2</v>
      </c>
      <c r="G13" s="12" t="s">
        <v>27</v>
      </c>
      <c r="H13" s="11" t="s">
        <v>15</v>
      </c>
    </row>
    <row r="14" spans="1:8" ht="18" customHeight="1" x14ac:dyDescent="0.25">
      <c r="A14" s="7">
        <v>9</v>
      </c>
      <c r="B14" s="8" t="s">
        <v>28</v>
      </c>
      <c r="C14" s="8" t="s">
        <v>26</v>
      </c>
      <c r="D14" s="7" t="s">
        <v>13</v>
      </c>
      <c r="E14" s="9">
        <v>2.4</v>
      </c>
      <c r="F14" s="10">
        <v>7.0000000000000007E-2</v>
      </c>
      <c r="G14" s="8" t="s">
        <v>29</v>
      </c>
      <c r="H14" s="7" t="s">
        <v>15</v>
      </c>
    </row>
    <row r="15" spans="1:8" ht="18" customHeight="1" x14ac:dyDescent="0.25">
      <c r="A15" s="11">
        <v>10</v>
      </c>
      <c r="B15" s="12" t="s">
        <v>30</v>
      </c>
      <c r="C15" s="12" t="s">
        <v>26</v>
      </c>
      <c r="D15" s="11" t="s">
        <v>13</v>
      </c>
      <c r="E15" s="13">
        <v>1.8</v>
      </c>
      <c r="F15" s="14">
        <v>7.0000000000000007E-2</v>
      </c>
      <c r="G15" s="12" t="s">
        <v>27</v>
      </c>
      <c r="H15" s="11" t="s">
        <v>15</v>
      </c>
    </row>
    <row r="16" spans="1:8" ht="18" customHeight="1" x14ac:dyDescent="0.25">
      <c r="A16" s="7">
        <v>11</v>
      </c>
      <c r="B16" s="8" t="s">
        <v>31</v>
      </c>
      <c r="C16" s="8" t="s">
        <v>26</v>
      </c>
      <c r="D16" s="7" t="s">
        <v>13</v>
      </c>
      <c r="E16" s="9">
        <v>8.9</v>
      </c>
      <c r="F16" s="10">
        <v>7.0000000000000007E-2</v>
      </c>
      <c r="G16" s="8" t="s">
        <v>27</v>
      </c>
      <c r="H16" s="7" t="s">
        <v>15</v>
      </c>
    </row>
    <row r="17" spans="1:8" ht="18" customHeight="1" x14ac:dyDescent="0.25">
      <c r="A17" s="11">
        <v>12</v>
      </c>
      <c r="B17" s="12" t="s">
        <v>32</v>
      </c>
      <c r="C17" s="12" t="s">
        <v>26</v>
      </c>
      <c r="D17" s="11" t="s">
        <v>13</v>
      </c>
      <c r="E17" s="13">
        <v>1.95</v>
      </c>
      <c r="F17" s="14">
        <v>7.0000000000000007E-2</v>
      </c>
      <c r="G17" s="12" t="s">
        <v>27</v>
      </c>
      <c r="H17" s="11" t="s">
        <v>15</v>
      </c>
    </row>
    <row r="18" spans="1:8" ht="18" customHeight="1" x14ac:dyDescent="0.25">
      <c r="A18" s="7">
        <v>13</v>
      </c>
      <c r="B18" s="8" t="s">
        <v>33</v>
      </c>
      <c r="C18" s="8" t="s">
        <v>26</v>
      </c>
      <c r="D18" s="7" t="s">
        <v>13</v>
      </c>
      <c r="E18" s="9">
        <v>2.2999999999999998</v>
      </c>
      <c r="F18" s="10">
        <v>7.0000000000000007E-2</v>
      </c>
      <c r="G18" s="8" t="s">
        <v>27</v>
      </c>
      <c r="H18" s="7" t="s">
        <v>15</v>
      </c>
    </row>
    <row r="19" spans="1:8" ht="18" customHeight="1" x14ac:dyDescent="0.25">
      <c r="A19" s="11">
        <v>14</v>
      </c>
      <c r="B19" s="12" t="s">
        <v>34</v>
      </c>
      <c r="C19" s="12" t="s">
        <v>26</v>
      </c>
      <c r="D19" s="11" t="s">
        <v>13</v>
      </c>
      <c r="E19" s="13">
        <v>1.4</v>
      </c>
      <c r="F19" s="14">
        <v>7.0000000000000007E-2</v>
      </c>
      <c r="G19" s="12" t="s">
        <v>27</v>
      </c>
      <c r="H19" s="11" t="s">
        <v>15</v>
      </c>
    </row>
    <row r="20" spans="1:8" ht="18" customHeight="1" x14ac:dyDescent="0.25">
      <c r="A20" s="7">
        <v>15</v>
      </c>
      <c r="B20" s="8" t="s">
        <v>35</v>
      </c>
      <c r="C20" s="8" t="s">
        <v>26</v>
      </c>
      <c r="D20" s="7" t="s">
        <v>36</v>
      </c>
      <c r="E20" s="9">
        <v>1.6</v>
      </c>
      <c r="F20" s="10">
        <v>7.0000000000000007E-2</v>
      </c>
      <c r="G20" s="8" t="s">
        <v>27</v>
      </c>
      <c r="H20" s="7" t="s">
        <v>15</v>
      </c>
    </row>
    <row r="21" spans="1:8" ht="18" customHeight="1" x14ac:dyDescent="0.25">
      <c r="A21" s="11">
        <v>16</v>
      </c>
      <c r="B21" s="12" t="s">
        <v>37</v>
      </c>
      <c r="C21" s="12" t="s">
        <v>26</v>
      </c>
      <c r="D21" s="11" t="s">
        <v>13</v>
      </c>
      <c r="E21" s="13">
        <v>6.8</v>
      </c>
      <c r="F21" s="14">
        <v>7.0000000000000007E-2</v>
      </c>
      <c r="G21" s="12" t="s">
        <v>27</v>
      </c>
      <c r="H21" s="11" t="s">
        <v>15</v>
      </c>
    </row>
    <row r="22" spans="1:8" ht="18" customHeight="1" x14ac:dyDescent="0.25">
      <c r="A22" s="7">
        <v>17</v>
      </c>
      <c r="B22" s="8" t="s">
        <v>38</v>
      </c>
      <c r="C22" s="8" t="s">
        <v>26</v>
      </c>
      <c r="D22" s="7" t="s">
        <v>13</v>
      </c>
      <c r="E22" s="9">
        <v>4.5</v>
      </c>
      <c r="F22" s="10">
        <v>7.0000000000000007E-2</v>
      </c>
      <c r="G22" s="8" t="s">
        <v>27</v>
      </c>
      <c r="H22" s="7" t="s">
        <v>15</v>
      </c>
    </row>
    <row r="23" spans="1:8" ht="18" customHeight="1" x14ac:dyDescent="0.25">
      <c r="A23" s="11">
        <v>18</v>
      </c>
      <c r="B23" s="12" t="s">
        <v>39</v>
      </c>
      <c r="C23" s="12" t="s">
        <v>26</v>
      </c>
      <c r="D23" s="11" t="s">
        <v>13</v>
      </c>
      <c r="E23" s="13">
        <v>3.1</v>
      </c>
      <c r="F23" s="14">
        <v>7.0000000000000007E-2</v>
      </c>
      <c r="G23" s="12" t="s">
        <v>27</v>
      </c>
      <c r="H23" s="11" t="s">
        <v>15</v>
      </c>
    </row>
    <row r="24" spans="1:8" ht="18" customHeight="1" x14ac:dyDescent="0.25">
      <c r="A24" s="7">
        <v>19</v>
      </c>
      <c r="B24" s="8" t="s">
        <v>40</v>
      </c>
      <c r="C24" s="8" t="s">
        <v>26</v>
      </c>
      <c r="D24" s="7" t="s">
        <v>13</v>
      </c>
      <c r="E24" s="9">
        <v>3.8</v>
      </c>
      <c r="F24" s="10">
        <v>7.0000000000000007E-2</v>
      </c>
      <c r="G24" s="8" t="s">
        <v>27</v>
      </c>
      <c r="H24" s="7" t="s">
        <v>15</v>
      </c>
    </row>
    <row r="25" spans="1:8" ht="18" customHeight="1" x14ac:dyDescent="0.25">
      <c r="A25" s="11">
        <v>20</v>
      </c>
      <c r="B25" s="12" t="s">
        <v>41</v>
      </c>
      <c r="C25" s="12" t="s">
        <v>42</v>
      </c>
      <c r="D25" s="11" t="s">
        <v>13</v>
      </c>
      <c r="E25" s="13">
        <v>3.4</v>
      </c>
      <c r="F25" s="14">
        <v>7.0000000000000007E-2</v>
      </c>
      <c r="G25" s="12" t="s">
        <v>27</v>
      </c>
      <c r="H25" s="11" t="s">
        <v>15</v>
      </c>
    </row>
    <row r="26" spans="1:8" ht="18" customHeight="1" x14ac:dyDescent="0.25">
      <c r="A26" s="7">
        <v>21</v>
      </c>
      <c r="B26" s="8" t="s">
        <v>43</v>
      </c>
      <c r="C26" s="8" t="s">
        <v>42</v>
      </c>
      <c r="D26" s="7" t="s">
        <v>13</v>
      </c>
      <c r="E26" s="9">
        <v>2.2000000000000002</v>
      </c>
      <c r="F26" s="10">
        <v>7.0000000000000007E-2</v>
      </c>
      <c r="G26" s="8" t="s">
        <v>27</v>
      </c>
      <c r="H26" s="7" t="s">
        <v>15</v>
      </c>
    </row>
    <row r="27" spans="1:8" ht="18" customHeight="1" x14ac:dyDescent="0.25">
      <c r="A27" s="11">
        <v>22</v>
      </c>
      <c r="B27" s="12" t="s">
        <v>44</v>
      </c>
      <c r="C27" s="12" t="s">
        <v>45</v>
      </c>
      <c r="D27" s="11" t="s">
        <v>46</v>
      </c>
      <c r="E27" s="13">
        <v>4.0999999999999996</v>
      </c>
      <c r="F27" s="14">
        <v>7.0000000000000007E-2</v>
      </c>
      <c r="G27" s="12" t="s">
        <v>47</v>
      </c>
      <c r="H27" s="11" t="s">
        <v>15</v>
      </c>
    </row>
    <row r="28" spans="1:8" ht="18" customHeight="1" x14ac:dyDescent="0.25">
      <c r="A28" s="7">
        <v>23</v>
      </c>
      <c r="B28" s="8" t="s">
        <v>48</v>
      </c>
      <c r="C28" s="8" t="s">
        <v>45</v>
      </c>
      <c r="D28" s="7" t="s">
        <v>46</v>
      </c>
      <c r="E28" s="9">
        <v>1.25</v>
      </c>
      <c r="F28" s="10">
        <v>7.0000000000000007E-2</v>
      </c>
      <c r="G28" s="8" t="s">
        <v>47</v>
      </c>
      <c r="H28" s="7" t="s">
        <v>15</v>
      </c>
    </row>
    <row r="29" spans="1:8" ht="18" customHeight="1" x14ac:dyDescent="0.25">
      <c r="A29" s="11">
        <v>24</v>
      </c>
      <c r="B29" s="12" t="s">
        <v>49</v>
      </c>
      <c r="C29" s="12" t="s">
        <v>45</v>
      </c>
      <c r="D29" s="11" t="s">
        <v>13</v>
      </c>
      <c r="E29" s="13">
        <v>9.8000000000000007</v>
      </c>
      <c r="F29" s="14">
        <v>7.0000000000000007E-2</v>
      </c>
      <c r="G29" s="12" t="s">
        <v>47</v>
      </c>
      <c r="H29" s="11" t="s">
        <v>15</v>
      </c>
    </row>
    <row r="30" spans="1:8" ht="18" customHeight="1" x14ac:dyDescent="0.25">
      <c r="A30" s="7">
        <v>25</v>
      </c>
      <c r="B30" s="8" t="s">
        <v>50</v>
      </c>
      <c r="C30" s="8" t="s">
        <v>45</v>
      </c>
      <c r="D30" s="7" t="s">
        <v>13</v>
      </c>
      <c r="E30" s="9">
        <v>24.5</v>
      </c>
      <c r="F30" s="10">
        <v>7.0000000000000007E-2</v>
      </c>
      <c r="G30" s="8" t="s">
        <v>51</v>
      </c>
      <c r="H30" s="7" t="s">
        <v>15</v>
      </c>
    </row>
    <row r="31" spans="1:8" ht="18" customHeight="1" x14ac:dyDescent="0.25">
      <c r="A31" s="11">
        <v>26</v>
      </c>
      <c r="B31" s="12" t="s">
        <v>52</v>
      </c>
      <c r="C31" s="12" t="s">
        <v>45</v>
      </c>
      <c r="D31" s="11" t="s">
        <v>13</v>
      </c>
      <c r="E31" s="13">
        <v>11.2</v>
      </c>
      <c r="F31" s="14">
        <v>7.0000000000000007E-2</v>
      </c>
      <c r="G31" s="12" t="s">
        <v>47</v>
      </c>
      <c r="H31" s="11" t="s">
        <v>15</v>
      </c>
    </row>
    <row r="32" spans="1:8" ht="18" customHeight="1" x14ac:dyDescent="0.25">
      <c r="A32" s="7">
        <v>27</v>
      </c>
      <c r="B32" s="8" t="s">
        <v>53</v>
      </c>
      <c r="C32" s="8" t="s">
        <v>45</v>
      </c>
      <c r="D32" s="7" t="s">
        <v>13</v>
      </c>
      <c r="E32" s="9">
        <v>6.4</v>
      </c>
      <c r="F32" s="10">
        <v>7.0000000000000007E-2</v>
      </c>
      <c r="G32" s="8" t="s">
        <v>47</v>
      </c>
      <c r="H32" s="7" t="s">
        <v>15</v>
      </c>
    </row>
    <row r="33" spans="1:8" ht="18" customHeight="1" x14ac:dyDescent="0.25">
      <c r="A33" s="11">
        <v>28</v>
      </c>
      <c r="B33" s="12" t="s">
        <v>54</v>
      </c>
      <c r="C33" s="12" t="s">
        <v>45</v>
      </c>
      <c r="D33" s="11" t="s">
        <v>36</v>
      </c>
      <c r="E33" s="13">
        <v>0.32</v>
      </c>
      <c r="F33" s="14">
        <v>7.0000000000000007E-2</v>
      </c>
      <c r="G33" s="12" t="s">
        <v>55</v>
      </c>
      <c r="H33" s="11" t="s">
        <v>15</v>
      </c>
    </row>
    <row r="34" spans="1:8" ht="18" customHeight="1" x14ac:dyDescent="0.25">
      <c r="A34" s="7">
        <v>29</v>
      </c>
      <c r="B34" s="8" t="s">
        <v>56</v>
      </c>
      <c r="C34" s="8" t="s">
        <v>57</v>
      </c>
      <c r="D34" s="7" t="s">
        <v>13</v>
      </c>
      <c r="E34" s="9">
        <v>2.1</v>
      </c>
      <c r="F34" s="10">
        <v>7.0000000000000007E-2</v>
      </c>
      <c r="G34" s="8" t="s">
        <v>29</v>
      </c>
      <c r="H34" s="7" t="s">
        <v>15</v>
      </c>
    </row>
    <row r="35" spans="1:8" ht="18" customHeight="1" x14ac:dyDescent="0.25">
      <c r="A35" s="11">
        <v>30</v>
      </c>
      <c r="B35" s="12" t="s">
        <v>58</v>
      </c>
      <c r="C35" s="12" t="s">
        <v>57</v>
      </c>
      <c r="D35" s="11" t="s">
        <v>13</v>
      </c>
      <c r="E35" s="13">
        <v>3.4</v>
      </c>
      <c r="F35" s="14">
        <v>7.0000000000000007E-2</v>
      </c>
      <c r="G35" s="12" t="s">
        <v>29</v>
      </c>
      <c r="H35" s="11" t="s">
        <v>15</v>
      </c>
    </row>
    <row r="36" spans="1:8" ht="18" customHeight="1" x14ac:dyDescent="0.25">
      <c r="A36" s="7">
        <v>31</v>
      </c>
      <c r="B36" s="8" t="s">
        <v>59</v>
      </c>
      <c r="C36" s="8" t="s">
        <v>57</v>
      </c>
      <c r="D36" s="7" t="s">
        <v>13</v>
      </c>
      <c r="E36" s="9">
        <v>3.8</v>
      </c>
      <c r="F36" s="10">
        <v>7.0000000000000007E-2</v>
      </c>
      <c r="G36" s="8" t="s">
        <v>29</v>
      </c>
      <c r="H36" s="7" t="s">
        <v>15</v>
      </c>
    </row>
    <row r="37" spans="1:8" ht="18" customHeight="1" x14ac:dyDescent="0.25">
      <c r="A37" s="11">
        <v>32</v>
      </c>
      <c r="B37" s="12" t="s">
        <v>60</v>
      </c>
      <c r="C37" s="12" t="s">
        <v>57</v>
      </c>
      <c r="D37" s="11" t="s">
        <v>13</v>
      </c>
      <c r="E37" s="13">
        <v>1.2</v>
      </c>
      <c r="F37" s="14">
        <v>7.0000000000000007E-2</v>
      </c>
      <c r="G37" s="12" t="s">
        <v>29</v>
      </c>
      <c r="H37" s="11" t="s">
        <v>15</v>
      </c>
    </row>
    <row r="38" spans="1:8" ht="18" customHeight="1" x14ac:dyDescent="0.25">
      <c r="A38" s="7">
        <v>33</v>
      </c>
      <c r="B38" s="8" t="s">
        <v>61</v>
      </c>
      <c r="C38" s="8" t="s">
        <v>57</v>
      </c>
      <c r="D38" s="7" t="s">
        <v>13</v>
      </c>
      <c r="E38" s="9">
        <v>1.4</v>
      </c>
      <c r="F38" s="10">
        <v>7.0000000000000007E-2</v>
      </c>
      <c r="G38" s="8" t="s">
        <v>29</v>
      </c>
      <c r="H38" s="7" t="s">
        <v>15</v>
      </c>
    </row>
    <row r="39" spans="1:8" ht="18" customHeight="1" x14ac:dyDescent="0.25">
      <c r="A39" s="11">
        <v>34</v>
      </c>
      <c r="B39" s="12" t="s">
        <v>62</v>
      </c>
      <c r="C39" s="12" t="s">
        <v>57</v>
      </c>
      <c r="D39" s="11" t="s">
        <v>13</v>
      </c>
      <c r="E39" s="13">
        <v>2.1</v>
      </c>
      <c r="F39" s="14">
        <v>7.0000000000000007E-2</v>
      </c>
      <c r="G39" s="12" t="s">
        <v>29</v>
      </c>
      <c r="H39" s="11" t="s">
        <v>15</v>
      </c>
    </row>
    <row r="40" spans="1:8" ht="18" customHeight="1" x14ac:dyDescent="0.25">
      <c r="A40" s="7">
        <v>35</v>
      </c>
      <c r="B40" s="8" t="s">
        <v>63</v>
      </c>
      <c r="C40" s="8" t="s">
        <v>57</v>
      </c>
      <c r="D40" s="7" t="s">
        <v>13</v>
      </c>
      <c r="E40" s="9">
        <v>6.5</v>
      </c>
      <c r="F40" s="10">
        <v>7.0000000000000007E-2</v>
      </c>
      <c r="G40" s="8" t="s">
        <v>29</v>
      </c>
      <c r="H40" s="7" t="s">
        <v>15</v>
      </c>
    </row>
    <row r="41" spans="1:8" ht="18" customHeight="1" x14ac:dyDescent="0.25">
      <c r="A41" s="11">
        <v>36</v>
      </c>
      <c r="B41" s="12" t="s">
        <v>64</v>
      </c>
      <c r="C41" s="12" t="s">
        <v>57</v>
      </c>
      <c r="D41" s="11" t="s">
        <v>13</v>
      </c>
      <c r="E41" s="13">
        <v>8.9</v>
      </c>
      <c r="F41" s="14">
        <v>7.0000000000000007E-2</v>
      </c>
      <c r="G41" s="12" t="s">
        <v>29</v>
      </c>
      <c r="H41" s="11" t="s">
        <v>15</v>
      </c>
    </row>
    <row r="42" spans="1:8" ht="18" customHeight="1" x14ac:dyDescent="0.25">
      <c r="A42" s="7">
        <v>37</v>
      </c>
      <c r="B42" s="8" t="s">
        <v>65</v>
      </c>
      <c r="C42" s="8" t="s">
        <v>57</v>
      </c>
      <c r="D42" s="7" t="s">
        <v>36</v>
      </c>
      <c r="E42" s="9">
        <v>0.45</v>
      </c>
      <c r="F42" s="10">
        <v>7.0000000000000007E-2</v>
      </c>
      <c r="G42" s="8" t="s">
        <v>66</v>
      </c>
      <c r="H42" s="7" t="s">
        <v>15</v>
      </c>
    </row>
    <row r="43" spans="1:8" ht="18" customHeight="1" x14ac:dyDescent="0.25">
      <c r="A43" s="11">
        <v>38</v>
      </c>
      <c r="B43" s="12" t="s">
        <v>67</v>
      </c>
      <c r="C43" s="12" t="s">
        <v>68</v>
      </c>
      <c r="D43" s="11" t="s">
        <v>46</v>
      </c>
      <c r="E43" s="13">
        <v>9.8000000000000007</v>
      </c>
      <c r="F43" s="14">
        <v>7.0000000000000007E-2</v>
      </c>
      <c r="G43" s="12" t="s">
        <v>51</v>
      </c>
      <c r="H43" s="11" t="s">
        <v>15</v>
      </c>
    </row>
    <row r="44" spans="1:8" ht="18" customHeight="1" x14ac:dyDescent="0.25">
      <c r="A44" s="7">
        <v>39</v>
      </c>
      <c r="B44" s="8" t="s">
        <v>69</v>
      </c>
      <c r="C44" s="8" t="s">
        <v>68</v>
      </c>
      <c r="D44" s="7" t="s">
        <v>46</v>
      </c>
      <c r="E44" s="9">
        <v>2.4</v>
      </c>
      <c r="F44" s="10">
        <v>7.0000000000000007E-2</v>
      </c>
      <c r="G44" s="8" t="s">
        <v>29</v>
      </c>
      <c r="H44" s="7" t="s">
        <v>15</v>
      </c>
    </row>
    <row r="45" spans="1:8" ht="18" customHeight="1" x14ac:dyDescent="0.25">
      <c r="A45" s="11">
        <v>40</v>
      </c>
      <c r="B45" s="12" t="s">
        <v>70</v>
      </c>
      <c r="C45" s="12" t="s">
        <v>68</v>
      </c>
      <c r="D45" s="11" t="s">
        <v>13</v>
      </c>
      <c r="E45" s="13">
        <v>0.65</v>
      </c>
      <c r="F45" s="14">
        <v>7.0000000000000007E-2</v>
      </c>
      <c r="G45" s="12" t="s">
        <v>29</v>
      </c>
      <c r="H45" s="11" t="s">
        <v>15</v>
      </c>
    </row>
    <row r="46" spans="1:8" ht="18" customHeight="1" x14ac:dyDescent="0.25">
      <c r="A46" s="7">
        <v>41</v>
      </c>
      <c r="B46" s="8" t="s">
        <v>71</v>
      </c>
      <c r="C46" s="8" t="s">
        <v>68</v>
      </c>
      <c r="D46" s="7" t="s">
        <v>13</v>
      </c>
      <c r="E46" s="9">
        <v>32</v>
      </c>
      <c r="F46" s="10">
        <v>7.0000000000000007E-2</v>
      </c>
      <c r="G46" s="8" t="s">
        <v>72</v>
      </c>
      <c r="H46" s="7" t="s">
        <v>15</v>
      </c>
    </row>
    <row r="47" spans="1:8" ht="18" customHeight="1" x14ac:dyDescent="0.25">
      <c r="A47" s="11">
        <v>42</v>
      </c>
      <c r="B47" s="12" t="s">
        <v>73</v>
      </c>
      <c r="C47" s="12" t="s">
        <v>68</v>
      </c>
      <c r="D47" s="11" t="s">
        <v>13</v>
      </c>
      <c r="E47" s="13">
        <v>22.5</v>
      </c>
      <c r="F47" s="14">
        <v>7.0000000000000007E-2</v>
      </c>
      <c r="G47" s="12" t="s">
        <v>72</v>
      </c>
      <c r="H47" s="11" t="s">
        <v>15</v>
      </c>
    </row>
    <row r="48" spans="1:8" ht="18" customHeight="1" x14ac:dyDescent="0.25">
      <c r="A48" s="7">
        <v>43</v>
      </c>
      <c r="B48" s="8" t="s">
        <v>74</v>
      </c>
      <c r="C48" s="8" t="s">
        <v>68</v>
      </c>
      <c r="D48" s="7" t="s">
        <v>13</v>
      </c>
      <c r="E48" s="9">
        <v>28</v>
      </c>
      <c r="F48" s="10">
        <v>7.0000000000000007E-2</v>
      </c>
      <c r="G48" s="8" t="s">
        <v>72</v>
      </c>
      <c r="H48" s="7" t="s">
        <v>15</v>
      </c>
    </row>
    <row r="49" spans="1:8" ht="18" customHeight="1" x14ac:dyDescent="0.25">
      <c r="A49" s="11">
        <v>44</v>
      </c>
      <c r="B49" s="12" t="s">
        <v>75</v>
      </c>
      <c r="C49" s="12" t="s">
        <v>68</v>
      </c>
      <c r="D49" s="11" t="s">
        <v>13</v>
      </c>
      <c r="E49" s="13">
        <v>34</v>
      </c>
      <c r="F49" s="14">
        <v>7.0000000000000007E-2</v>
      </c>
      <c r="G49" s="12" t="s">
        <v>27</v>
      </c>
      <c r="H49" s="11" t="s">
        <v>15</v>
      </c>
    </row>
    <row r="50" spans="1:8" ht="18" customHeight="1" x14ac:dyDescent="0.25">
      <c r="A50" s="7">
        <v>45</v>
      </c>
      <c r="B50" s="8" t="s">
        <v>76</v>
      </c>
      <c r="C50" s="8" t="s">
        <v>68</v>
      </c>
      <c r="D50" s="7" t="s">
        <v>13</v>
      </c>
      <c r="E50" s="9">
        <v>4.2</v>
      </c>
      <c r="F50" s="10">
        <v>7.0000000000000007E-2</v>
      </c>
      <c r="G50" s="8" t="s">
        <v>29</v>
      </c>
      <c r="H50" s="7" t="s">
        <v>15</v>
      </c>
    </row>
    <row r="51" spans="1:8" ht="18" customHeight="1" x14ac:dyDescent="0.25">
      <c r="A51" s="11">
        <v>46</v>
      </c>
      <c r="B51" s="12" t="s">
        <v>77</v>
      </c>
      <c r="C51" s="12" t="s">
        <v>68</v>
      </c>
      <c r="D51" s="11" t="s">
        <v>13</v>
      </c>
      <c r="E51" s="13">
        <v>5.8</v>
      </c>
      <c r="F51" s="14">
        <v>7.0000000000000007E-2</v>
      </c>
      <c r="G51" s="12" t="s">
        <v>29</v>
      </c>
      <c r="H51" s="11" t="s">
        <v>15</v>
      </c>
    </row>
    <row r="52" spans="1:8" ht="18" customHeight="1" x14ac:dyDescent="0.25">
      <c r="A52" s="7">
        <v>47</v>
      </c>
      <c r="B52" s="8" t="s">
        <v>78</v>
      </c>
      <c r="C52" s="8" t="s">
        <v>68</v>
      </c>
      <c r="D52" s="7" t="s">
        <v>46</v>
      </c>
      <c r="E52" s="9">
        <v>8.4</v>
      </c>
      <c r="F52" s="10">
        <v>7.0000000000000007E-2</v>
      </c>
      <c r="G52" s="8" t="s">
        <v>29</v>
      </c>
      <c r="H52" s="7" t="s">
        <v>15</v>
      </c>
    </row>
    <row r="53" spans="1:8" ht="18" customHeight="1" x14ac:dyDescent="0.25">
      <c r="A53" s="11">
        <v>48</v>
      </c>
      <c r="B53" s="12" t="s">
        <v>79</v>
      </c>
      <c r="C53" s="12" t="s">
        <v>80</v>
      </c>
      <c r="D53" s="11" t="s">
        <v>13</v>
      </c>
      <c r="E53" s="13">
        <v>12.8</v>
      </c>
      <c r="F53" s="14">
        <v>7.0000000000000007E-2</v>
      </c>
      <c r="G53" s="12" t="s">
        <v>51</v>
      </c>
      <c r="H53" s="11" t="s">
        <v>15</v>
      </c>
    </row>
    <row r="54" spans="1:8" ht="18" customHeight="1" x14ac:dyDescent="0.25">
      <c r="A54" s="7">
        <v>49</v>
      </c>
      <c r="B54" s="8" t="s">
        <v>81</v>
      </c>
      <c r="C54" s="8" t="s">
        <v>80</v>
      </c>
      <c r="D54" s="7" t="s">
        <v>13</v>
      </c>
      <c r="E54" s="9">
        <v>14.5</v>
      </c>
      <c r="F54" s="10">
        <v>7.0000000000000007E-2</v>
      </c>
      <c r="G54" s="8" t="s">
        <v>51</v>
      </c>
      <c r="H54" s="7" t="s">
        <v>15</v>
      </c>
    </row>
    <row r="55" spans="1:8" ht="18" customHeight="1" x14ac:dyDescent="0.25">
      <c r="A55" s="11">
        <v>50</v>
      </c>
      <c r="B55" s="12" t="s">
        <v>82</v>
      </c>
      <c r="C55" s="12" t="s">
        <v>80</v>
      </c>
      <c r="D55" s="11" t="s">
        <v>13</v>
      </c>
      <c r="E55" s="13">
        <v>16</v>
      </c>
      <c r="F55" s="14">
        <v>7.0000000000000007E-2</v>
      </c>
      <c r="G55" s="12" t="s">
        <v>29</v>
      </c>
      <c r="H55" s="11" t="s">
        <v>15</v>
      </c>
    </row>
    <row r="56" spans="1:8" ht="18" customHeight="1" x14ac:dyDescent="0.25">
      <c r="A56" s="7">
        <v>51</v>
      </c>
      <c r="B56" s="8" t="s">
        <v>83</v>
      </c>
      <c r="C56" s="8" t="s">
        <v>84</v>
      </c>
      <c r="D56" s="7" t="s">
        <v>46</v>
      </c>
      <c r="E56" s="9">
        <v>0.45</v>
      </c>
      <c r="F56" s="10">
        <v>7.0000000000000007E-2</v>
      </c>
      <c r="G56" s="8" t="s">
        <v>85</v>
      </c>
      <c r="H56" s="7" t="s">
        <v>15</v>
      </c>
    </row>
    <row r="57" spans="1:8" ht="18" customHeight="1" x14ac:dyDescent="0.25">
      <c r="A57" s="11">
        <v>52</v>
      </c>
      <c r="B57" s="12" t="s">
        <v>86</v>
      </c>
      <c r="C57" s="12" t="s">
        <v>84</v>
      </c>
      <c r="D57" s="11" t="s">
        <v>46</v>
      </c>
      <c r="E57" s="13">
        <v>6.8</v>
      </c>
      <c r="F57" s="14">
        <v>0.19</v>
      </c>
      <c r="G57" s="12" t="s">
        <v>87</v>
      </c>
      <c r="H57" s="11" t="s">
        <v>15</v>
      </c>
    </row>
  </sheetData>
  <mergeCells count="3">
    <mergeCell ref="A1:H1"/>
    <mergeCell ref="A2:H2"/>
    <mergeCell ref="A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5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2" width="32" customWidth="1"/>
    <col min="3" max="3" width="12" customWidth="1"/>
    <col min="4" max="4" width="10" customWidth="1"/>
    <col min="5" max="6" width="16" customWidth="1"/>
    <col min="7" max="7" width="20" customWidth="1"/>
  </cols>
  <sheetData>
    <row r="1" spans="1:7" ht="36" customHeight="1" x14ac:dyDescent="0.25">
      <c r="A1" s="5" t="s">
        <v>139</v>
      </c>
      <c r="B1" s="5"/>
      <c r="C1" s="5"/>
      <c r="D1" s="5"/>
      <c r="E1" s="5"/>
      <c r="F1" s="5"/>
      <c r="G1" s="5"/>
    </row>
    <row r="2" spans="1:7" ht="21.75" customHeight="1" x14ac:dyDescent="0.25">
      <c r="A2" s="4" t="s">
        <v>140</v>
      </c>
      <c r="B2" s="4"/>
      <c r="C2" s="4"/>
      <c r="D2" s="4"/>
      <c r="E2" s="4"/>
      <c r="F2" s="4"/>
      <c r="G2" s="4"/>
    </row>
    <row r="3" spans="1:7" ht="49.5" customHeight="1" x14ac:dyDescent="0.25">
      <c r="A3" s="3" t="s">
        <v>141</v>
      </c>
      <c r="B3" s="3"/>
      <c r="C3" s="3"/>
      <c r="D3" s="3"/>
      <c r="E3" s="3"/>
      <c r="F3" s="3"/>
      <c r="G3" s="3"/>
    </row>
    <row r="5" spans="1:7" ht="36" customHeight="1" x14ac:dyDescent="0.25">
      <c r="A5" s="6" t="s">
        <v>91</v>
      </c>
      <c r="B5" s="6" t="s">
        <v>142</v>
      </c>
      <c r="C5" s="6" t="s">
        <v>143</v>
      </c>
      <c r="D5" s="6" t="s">
        <v>6</v>
      </c>
      <c r="E5" s="6" t="s">
        <v>144</v>
      </c>
      <c r="F5" s="6" t="s">
        <v>145</v>
      </c>
      <c r="G5" s="6" t="s">
        <v>146</v>
      </c>
    </row>
    <row r="6" spans="1:7" ht="18" customHeight="1" x14ac:dyDescent="0.25">
      <c r="A6" s="8" t="s">
        <v>101</v>
      </c>
      <c r="B6" s="8" t="s">
        <v>28</v>
      </c>
      <c r="C6" s="33">
        <v>0.8</v>
      </c>
      <c r="D6" s="8" t="str">
        <f>IFERROR(VLOOKUP(B6,Zutaten!$B$6:$E$57,3,FALSE()),"")</f>
        <v>kg</v>
      </c>
      <c r="E6" s="9">
        <f>IFERROR(VLOOKUP(B6,Zutaten!$B$6:$E$57,4,FALSE()),0)</f>
        <v>2.4</v>
      </c>
      <c r="F6" s="9">
        <f t="shared" ref="F6:F37" si="0">C6*E6</f>
        <v>1.92</v>
      </c>
      <c r="G6" s="8" t="str">
        <f>IF(B6="","",IF(ISNA(MATCH(B6,Zutaten!$B$6:$B$57,0)),"Zutat nicht gefunden",IF(A6="","Rezept fehlt","OK")))</f>
        <v>OK</v>
      </c>
    </row>
    <row r="7" spans="1:7" ht="18" customHeight="1" x14ac:dyDescent="0.25">
      <c r="A7" s="12" t="s">
        <v>101</v>
      </c>
      <c r="B7" s="12" t="s">
        <v>30</v>
      </c>
      <c r="C7" s="34">
        <v>0.15</v>
      </c>
      <c r="D7" s="12" t="str">
        <f>IFERROR(VLOOKUP(B7,Zutaten!$B$6:$E$57,3,FALSE()),"")</f>
        <v>kg</v>
      </c>
      <c r="E7" s="13">
        <f>IFERROR(VLOOKUP(B7,Zutaten!$B$6:$E$57,4,FALSE()),0)</f>
        <v>1.8</v>
      </c>
      <c r="F7" s="13">
        <f t="shared" si="0"/>
        <v>0.27</v>
      </c>
      <c r="G7" s="12" t="str">
        <f>IF(B7="","",IF(ISNA(MATCH(B7,Zutaten!$B$6:$B$57,0)),"Zutat nicht gefunden",IF(A7="","Rezept fehlt","OK")))</f>
        <v>OK</v>
      </c>
    </row>
    <row r="8" spans="1:7" ht="18" customHeight="1" x14ac:dyDescent="0.25">
      <c r="A8" s="8" t="s">
        <v>101</v>
      </c>
      <c r="B8" s="8" t="s">
        <v>31</v>
      </c>
      <c r="C8" s="33">
        <v>1.4999999999999999E-2</v>
      </c>
      <c r="D8" s="8" t="str">
        <f>IFERROR(VLOOKUP(B8,Zutaten!$B$6:$E$57,3,FALSE()),"")</f>
        <v>kg</v>
      </c>
      <c r="E8" s="9">
        <f>IFERROR(VLOOKUP(B8,Zutaten!$B$6:$E$57,4,FALSE()),0)</f>
        <v>8.9</v>
      </c>
      <c r="F8" s="9">
        <f t="shared" si="0"/>
        <v>0.13350000000000001</v>
      </c>
      <c r="G8" s="8" t="str">
        <f>IF(B8="","",IF(ISNA(MATCH(B8,Zutaten!$B$6:$B$57,0)),"Zutat nicht gefunden",IF(A8="","Rezept fehlt","OK")))</f>
        <v>OK</v>
      </c>
    </row>
    <row r="9" spans="1:7" ht="18" customHeight="1" x14ac:dyDescent="0.25">
      <c r="A9" s="12" t="s">
        <v>101</v>
      </c>
      <c r="B9" s="12" t="s">
        <v>44</v>
      </c>
      <c r="C9" s="34">
        <v>0.2</v>
      </c>
      <c r="D9" s="12" t="str">
        <f>IFERROR(VLOOKUP(B9,Zutaten!$B$6:$E$57,3,FALSE()),"")</f>
        <v>L</v>
      </c>
      <c r="E9" s="13">
        <f>IFERROR(VLOOKUP(B9,Zutaten!$B$6:$E$57,4,FALSE()),0)</f>
        <v>4.0999999999999996</v>
      </c>
      <c r="F9" s="13">
        <f t="shared" si="0"/>
        <v>0.82</v>
      </c>
      <c r="G9" s="12" t="str">
        <f>IF(B9="","",IF(ISNA(MATCH(B9,Zutaten!$B$6:$B$57,0)),"Zutat nicht gefunden",IF(A9="","Rezept fehlt","OK")))</f>
        <v>OK</v>
      </c>
    </row>
    <row r="10" spans="1:7" ht="18" customHeight="1" x14ac:dyDescent="0.25">
      <c r="A10" s="8" t="s">
        <v>101</v>
      </c>
      <c r="B10" s="8" t="s">
        <v>67</v>
      </c>
      <c r="C10" s="33">
        <v>0.03</v>
      </c>
      <c r="D10" s="8" t="str">
        <f>IFERROR(VLOOKUP(B10,Zutaten!$B$6:$E$57,3,FALSE()),"")</f>
        <v>L</v>
      </c>
      <c r="E10" s="9">
        <f>IFERROR(VLOOKUP(B10,Zutaten!$B$6:$E$57,4,FALSE()),0)</f>
        <v>9.8000000000000007</v>
      </c>
      <c r="F10" s="9">
        <f t="shared" si="0"/>
        <v>0.29399999999999998</v>
      </c>
      <c r="G10" s="8" t="str">
        <f>IF(B10="","",IF(ISNA(MATCH(B10,Zutaten!$B$6:$B$57,0)),"Zutat nicht gefunden",IF(A10="","Rezept fehlt","OK")))</f>
        <v>OK</v>
      </c>
    </row>
    <row r="11" spans="1:7" ht="18" customHeight="1" x14ac:dyDescent="0.25">
      <c r="A11" s="12" t="s">
        <v>101</v>
      </c>
      <c r="B11" s="12" t="s">
        <v>75</v>
      </c>
      <c r="C11" s="34">
        <v>0.01</v>
      </c>
      <c r="D11" s="12" t="str">
        <f>IFERROR(VLOOKUP(B11,Zutaten!$B$6:$E$57,3,FALSE()),"")</f>
        <v>kg</v>
      </c>
      <c r="E11" s="13">
        <f>IFERROR(VLOOKUP(B11,Zutaten!$B$6:$E$57,4,FALSE()),0)</f>
        <v>34</v>
      </c>
      <c r="F11" s="13">
        <f t="shared" si="0"/>
        <v>0.34</v>
      </c>
      <c r="G11" s="12" t="str">
        <f>IF(B11="","",IF(ISNA(MATCH(B11,Zutaten!$B$6:$B$57,0)),"Zutat nicht gefunden",IF(A11="","Rezept fehlt","OK")))</f>
        <v>OK</v>
      </c>
    </row>
    <row r="12" spans="1:7" ht="18" customHeight="1" x14ac:dyDescent="0.25">
      <c r="A12" s="8" t="s">
        <v>101</v>
      </c>
      <c r="B12" s="8" t="s">
        <v>70</v>
      </c>
      <c r="C12" s="33">
        <v>5.0000000000000001E-3</v>
      </c>
      <c r="D12" s="8" t="str">
        <f>IFERROR(VLOOKUP(B12,Zutaten!$B$6:$E$57,3,FALSE()),"")</f>
        <v>kg</v>
      </c>
      <c r="E12" s="9">
        <f>IFERROR(VLOOKUP(B12,Zutaten!$B$6:$E$57,4,FALSE()),0)</f>
        <v>0.65</v>
      </c>
      <c r="F12" s="9">
        <f t="shared" si="0"/>
        <v>3.2500000000000003E-3</v>
      </c>
      <c r="G12" s="8" t="str">
        <f>IF(B12="","",IF(ISNA(MATCH(B12,Zutaten!$B$6:$B$57,0)),"Zutat nicht gefunden",IF(A12="","Rezept fehlt","OK")))</f>
        <v>OK</v>
      </c>
    </row>
    <row r="13" spans="1:7" ht="18" customHeight="1" x14ac:dyDescent="0.25">
      <c r="A13" s="12" t="s">
        <v>101</v>
      </c>
      <c r="B13" s="12" t="s">
        <v>71</v>
      </c>
      <c r="C13" s="34">
        <v>2E-3</v>
      </c>
      <c r="D13" s="12" t="str">
        <f>IFERROR(VLOOKUP(B13,Zutaten!$B$6:$E$57,3,FALSE()),"")</f>
        <v>kg</v>
      </c>
      <c r="E13" s="13">
        <f>IFERROR(VLOOKUP(B13,Zutaten!$B$6:$E$57,4,FALSE()),0)</f>
        <v>32</v>
      </c>
      <c r="F13" s="13">
        <f t="shared" si="0"/>
        <v>6.4000000000000001E-2</v>
      </c>
      <c r="G13" s="12" t="str">
        <f>IF(B13="","",IF(ISNA(MATCH(B13,Zutaten!$B$6:$B$57,0)),"Zutat nicht gefunden",IF(A13="","Rezept fehlt","OK")))</f>
        <v>OK</v>
      </c>
    </row>
    <row r="14" spans="1:7" ht="18" customHeight="1" x14ac:dyDescent="0.25">
      <c r="A14" s="8" t="s">
        <v>103</v>
      </c>
      <c r="B14" s="8" t="s">
        <v>35</v>
      </c>
      <c r="C14" s="33">
        <v>2</v>
      </c>
      <c r="D14" s="8" t="str">
        <f>IFERROR(VLOOKUP(B14,Zutaten!$B$6:$E$57,3,FALSE()),"")</f>
        <v>Stueck</v>
      </c>
      <c r="E14" s="9">
        <f>IFERROR(VLOOKUP(B14,Zutaten!$B$6:$E$57,4,FALSE()),0)</f>
        <v>1.6</v>
      </c>
      <c r="F14" s="9">
        <f t="shared" si="0"/>
        <v>3.2</v>
      </c>
      <c r="G14" s="8" t="str">
        <f>IF(B14="","",IF(ISNA(MATCH(B14,Zutaten!$B$6:$B$57,0)),"Zutat nicht gefunden",IF(A14="","Rezept fehlt","OK")))</f>
        <v>OK</v>
      </c>
    </row>
    <row r="15" spans="1:7" ht="18" customHeight="1" x14ac:dyDescent="0.25">
      <c r="A15" s="12" t="s">
        <v>103</v>
      </c>
      <c r="B15" s="12" t="s">
        <v>50</v>
      </c>
      <c r="C15" s="34">
        <v>0.06</v>
      </c>
      <c r="D15" s="12" t="str">
        <f>IFERROR(VLOOKUP(B15,Zutaten!$B$6:$E$57,3,FALSE()),"")</f>
        <v>kg</v>
      </c>
      <c r="E15" s="13">
        <f>IFERROR(VLOOKUP(B15,Zutaten!$B$6:$E$57,4,FALSE()),0)</f>
        <v>24.5</v>
      </c>
      <c r="F15" s="13">
        <f t="shared" si="0"/>
        <v>1.47</v>
      </c>
      <c r="G15" s="12" t="str">
        <f>IF(B15="","",IF(ISNA(MATCH(B15,Zutaten!$B$6:$B$57,0)),"Zutat nicht gefunden",IF(A15="","Rezept fehlt","OK")))</f>
        <v>OK</v>
      </c>
    </row>
    <row r="16" spans="1:7" ht="18" customHeight="1" x14ac:dyDescent="0.25">
      <c r="A16" s="8" t="s">
        <v>103</v>
      </c>
      <c r="B16" s="8" t="s">
        <v>64</v>
      </c>
      <c r="C16" s="33">
        <v>0.08</v>
      </c>
      <c r="D16" s="8" t="str">
        <f>IFERROR(VLOOKUP(B16,Zutaten!$B$6:$E$57,3,FALSE()),"")</f>
        <v>kg</v>
      </c>
      <c r="E16" s="9">
        <f>IFERROR(VLOOKUP(B16,Zutaten!$B$6:$E$57,4,FALSE()),0)</f>
        <v>8.9</v>
      </c>
      <c r="F16" s="9">
        <f t="shared" si="0"/>
        <v>0.71200000000000008</v>
      </c>
      <c r="G16" s="8" t="str">
        <f>IF(B16="","",IF(ISNA(MATCH(B16,Zutaten!$B$6:$B$57,0)),"Zutat nicht gefunden",IF(A16="","Rezept fehlt","OK")))</f>
        <v>OK</v>
      </c>
    </row>
    <row r="17" spans="1:7" ht="18" customHeight="1" x14ac:dyDescent="0.25">
      <c r="A17" s="12" t="s">
        <v>103</v>
      </c>
      <c r="B17" s="12" t="s">
        <v>17</v>
      </c>
      <c r="C17" s="34">
        <v>0.24</v>
      </c>
      <c r="D17" s="12" t="str">
        <f>IFERROR(VLOOKUP(B17,Zutaten!$B$6:$E$57,3,FALSE()),"")</f>
        <v>kg</v>
      </c>
      <c r="E17" s="13">
        <f>IFERROR(VLOOKUP(B17,Zutaten!$B$6:$E$57,4,FALSE()),0)</f>
        <v>13.2</v>
      </c>
      <c r="F17" s="13">
        <f t="shared" si="0"/>
        <v>3.1679999999999997</v>
      </c>
      <c r="G17" s="12" t="str">
        <f>IF(B17="","",IF(ISNA(MATCH(B17,Zutaten!$B$6:$B$57,0)),"Zutat nicht gefunden",IF(A17="","Rezept fehlt","OK")))</f>
        <v>OK</v>
      </c>
    </row>
    <row r="18" spans="1:7" ht="18" customHeight="1" x14ac:dyDescent="0.25">
      <c r="A18" s="8" t="s">
        <v>103</v>
      </c>
      <c r="B18" s="8" t="s">
        <v>67</v>
      </c>
      <c r="C18" s="33">
        <v>0.04</v>
      </c>
      <c r="D18" s="8" t="str">
        <f>IFERROR(VLOOKUP(B18,Zutaten!$B$6:$E$57,3,FALSE()),"")</f>
        <v>L</v>
      </c>
      <c r="E18" s="9">
        <f>IFERROR(VLOOKUP(B18,Zutaten!$B$6:$E$57,4,FALSE()),0)</f>
        <v>9.8000000000000007</v>
      </c>
      <c r="F18" s="9">
        <f t="shared" si="0"/>
        <v>0.39200000000000002</v>
      </c>
      <c r="G18" s="8" t="str">
        <f>IF(B18="","",IF(ISNA(MATCH(B18,Zutaten!$B$6:$B$57,0)),"Zutat nicht gefunden",IF(A18="","Rezept fehlt","OK")))</f>
        <v>OK</v>
      </c>
    </row>
    <row r="19" spans="1:7" ht="18" customHeight="1" x14ac:dyDescent="0.25">
      <c r="A19" s="12" t="s">
        <v>103</v>
      </c>
      <c r="B19" s="12" t="s">
        <v>77</v>
      </c>
      <c r="C19" s="34">
        <v>1.4999999999999999E-2</v>
      </c>
      <c r="D19" s="12" t="str">
        <f>IFERROR(VLOOKUP(B19,Zutaten!$B$6:$E$57,3,FALSE()),"")</f>
        <v>kg</v>
      </c>
      <c r="E19" s="13">
        <f>IFERROR(VLOOKUP(B19,Zutaten!$B$6:$E$57,4,FALSE()),0)</f>
        <v>5.8</v>
      </c>
      <c r="F19" s="13">
        <f t="shared" si="0"/>
        <v>8.6999999999999994E-2</v>
      </c>
      <c r="G19" s="12" t="str">
        <f>IF(B19="","",IF(ISNA(MATCH(B19,Zutaten!$B$6:$B$57,0)),"Zutat nicht gefunden",IF(A19="","Rezept fehlt","OK")))</f>
        <v>OK</v>
      </c>
    </row>
    <row r="20" spans="1:7" ht="18" customHeight="1" x14ac:dyDescent="0.25">
      <c r="A20" s="8" t="s">
        <v>103</v>
      </c>
      <c r="B20" s="8" t="s">
        <v>41</v>
      </c>
      <c r="C20" s="33">
        <v>0.08</v>
      </c>
      <c r="D20" s="8" t="str">
        <f>IFERROR(VLOOKUP(B20,Zutaten!$B$6:$E$57,3,FALSE()),"")</f>
        <v>kg</v>
      </c>
      <c r="E20" s="9">
        <f>IFERROR(VLOOKUP(B20,Zutaten!$B$6:$E$57,4,FALSE()),0)</f>
        <v>3.4</v>
      </c>
      <c r="F20" s="9">
        <f t="shared" si="0"/>
        <v>0.27200000000000002</v>
      </c>
      <c r="G20" s="8" t="str">
        <f>IF(B20="","",IF(ISNA(MATCH(B20,Zutaten!$B$6:$B$57,0)),"Zutat nicht gefunden",IF(A20="","Rezept fehlt","OK")))</f>
        <v>OK</v>
      </c>
    </row>
    <row r="21" spans="1:7" ht="18" customHeight="1" x14ac:dyDescent="0.25">
      <c r="A21" s="12" t="s">
        <v>103</v>
      </c>
      <c r="B21" s="12" t="s">
        <v>54</v>
      </c>
      <c r="C21" s="34">
        <v>1</v>
      </c>
      <c r="D21" s="12" t="str">
        <f>IFERROR(VLOOKUP(B21,Zutaten!$B$6:$E$57,3,FALSE()),"")</f>
        <v>Stueck</v>
      </c>
      <c r="E21" s="13">
        <f>IFERROR(VLOOKUP(B21,Zutaten!$B$6:$E$57,4,FALSE()),0)</f>
        <v>0.32</v>
      </c>
      <c r="F21" s="13">
        <f t="shared" si="0"/>
        <v>0.32</v>
      </c>
      <c r="G21" s="12" t="str">
        <f>IF(B21="","",IF(ISNA(MATCH(B21,Zutaten!$B$6:$B$57,0)),"Zutat nicht gefunden",IF(A21="","Rezept fehlt","OK")))</f>
        <v>OK</v>
      </c>
    </row>
    <row r="22" spans="1:7" ht="18" customHeight="1" x14ac:dyDescent="0.25">
      <c r="A22" s="8" t="s">
        <v>105</v>
      </c>
      <c r="B22" s="8" t="s">
        <v>17</v>
      </c>
      <c r="C22" s="33">
        <v>0.7</v>
      </c>
      <c r="D22" s="8" t="str">
        <f>IFERROR(VLOOKUP(B22,Zutaten!$B$6:$E$57,3,FALSE()),"")</f>
        <v>kg</v>
      </c>
      <c r="E22" s="9">
        <f>IFERROR(VLOOKUP(B22,Zutaten!$B$6:$E$57,4,FALSE()),0)</f>
        <v>13.2</v>
      </c>
      <c r="F22" s="9">
        <f t="shared" si="0"/>
        <v>9.2399999999999984</v>
      </c>
      <c r="G22" s="8" t="str">
        <f>IF(B22="","",IF(ISNA(MATCH(B22,Zutaten!$B$6:$B$57,0)),"Zutat nicht gefunden",IF(A22="","Rezept fehlt","OK")))</f>
        <v>OK</v>
      </c>
    </row>
    <row r="23" spans="1:7" ht="18" customHeight="1" x14ac:dyDescent="0.25">
      <c r="A23" s="12" t="s">
        <v>105</v>
      </c>
      <c r="B23" s="12" t="s">
        <v>59</v>
      </c>
      <c r="C23" s="34">
        <v>0.32</v>
      </c>
      <c r="D23" s="12" t="str">
        <f>IFERROR(VLOOKUP(B23,Zutaten!$B$6:$E$57,3,FALSE()),"")</f>
        <v>kg</v>
      </c>
      <c r="E23" s="13">
        <f>IFERROR(VLOOKUP(B23,Zutaten!$B$6:$E$57,4,FALSE()),0)</f>
        <v>3.8</v>
      </c>
      <c r="F23" s="13">
        <f t="shared" si="0"/>
        <v>1.216</v>
      </c>
      <c r="G23" s="12" t="str">
        <f>IF(B23="","",IF(ISNA(MATCH(B23,Zutaten!$B$6:$B$57,0)),"Zutat nicht gefunden",IF(A23="","Rezept fehlt","OK")))</f>
        <v>OK</v>
      </c>
    </row>
    <row r="24" spans="1:7" ht="18" customHeight="1" x14ac:dyDescent="0.25">
      <c r="A24" s="8" t="s">
        <v>105</v>
      </c>
      <c r="B24" s="8" t="s">
        <v>30</v>
      </c>
      <c r="C24" s="33">
        <v>0.2</v>
      </c>
      <c r="D24" s="8" t="str">
        <f>IFERROR(VLOOKUP(B24,Zutaten!$B$6:$E$57,3,FALSE()),"")</f>
        <v>kg</v>
      </c>
      <c r="E24" s="9">
        <f>IFERROR(VLOOKUP(B24,Zutaten!$B$6:$E$57,4,FALSE()),0)</f>
        <v>1.8</v>
      </c>
      <c r="F24" s="9">
        <f t="shared" si="0"/>
        <v>0.36000000000000004</v>
      </c>
      <c r="G24" s="8" t="str">
        <f>IF(B24="","",IF(ISNA(MATCH(B24,Zutaten!$B$6:$B$57,0)),"Zutat nicht gefunden",IF(A24="","Rezept fehlt","OK")))</f>
        <v>OK</v>
      </c>
    </row>
    <row r="25" spans="1:7" ht="18" customHeight="1" x14ac:dyDescent="0.25">
      <c r="A25" s="12" t="s">
        <v>105</v>
      </c>
      <c r="B25" s="12" t="s">
        <v>31</v>
      </c>
      <c r="C25" s="34">
        <v>0.02</v>
      </c>
      <c r="D25" s="12" t="str">
        <f>IFERROR(VLOOKUP(B25,Zutaten!$B$6:$E$57,3,FALSE()),"")</f>
        <v>kg</v>
      </c>
      <c r="E25" s="13">
        <f>IFERROR(VLOOKUP(B25,Zutaten!$B$6:$E$57,4,FALSE()),0)</f>
        <v>8.9</v>
      </c>
      <c r="F25" s="13">
        <f t="shared" si="0"/>
        <v>0.17800000000000002</v>
      </c>
      <c r="G25" s="12" t="str">
        <f>IF(B25="","",IF(ISNA(MATCH(B25,Zutaten!$B$6:$B$57,0)),"Zutat nicht gefunden",IF(A25="","Rezept fehlt","OK")))</f>
        <v>OK</v>
      </c>
    </row>
    <row r="26" spans="1:7" ht="18" customHeight="1" x14ac:dyDescent="0.25">
      <c r="A26" s="8" t="s">
        <v>105</v>
      </c>
      <c r="B26" s="8" t="s">
        <v>73</v>
      </c>
      <c r="C26" s="33">
        <v>1.7999999999999999E-2</v>
      </c>
      <c r="D26" s="8" t="str">
        <f>IFERROR(VLOOKUP(B26,Zutaten!$B$6:$E$57,3,FALSE()),"")</f>
        <v>kg</v>
      </c>
      <c r="E26" s="9">
        <f>IFERROR(VLOOKUP(B26,Zutaten!$B$6:$E$57,4,FALSE()),0)</f>
        <v>22.5</v>
      </c>
      <c r="F26" s="9">
        <f t="shared" si="0"/>
        <v>0.40499999999999997</v>
      </c>
      <c r="G26" s="8" t="str">
        <f>IF(B26="","",IF(ISNA(MATCH(B26,Zutaten!$B$6:$B$57,0)),"Zutat nicht gefunden",IF(A26="","Rezept fehlt","OK")))</f>
        <v>OK</v>
      </c>
    </row>
    <row r="27" spans="1:7" ht="18" customHeight="1" x14ac:dyDescent="0.25">
      <c r="A27" s="12" t="s">
        <v>105</v>
      </c>
      <c r="B27" s="12" t="s">
        <v>44</v>
      </c>
      <c r="C27" s="34">
        <v>0.3</v>
      </c>
      <c r="D27" s="12" t="str">
        <f>IFERROR(VLOOKUP(B27,Zutaten!$B$6:$E$57,3,FALSE()),"")</f>
        <v>L</v>
      </c>
      <c r="E27" s="13">
        <f>IFERROR(VLOOKUP(B27,Zutaten!$B$6:$E$57,4,FALSE()),0)</f>
        <v>4.0999999999999996</v>
      </c>
      <c r="F27" s="13">
        <f t="shared" si="0"/>
        <v>1.2299999999999998</v>
      </c>
      <c r="G27" s="12" t="str">
        <f>IF(B27="","",IF(ISNA(MATCH(B27,Zutaten!$B$6:$B$57,0)),"Zutat nicht gefunden",IF(A27="","Rezept fehlt","OK")))</f>
        <v>OK</v>
      </c>
    </row>
    <row r="28" spans="1:7" ht="18" customHeight="1" x14ac:dyDescent="0.25">
      <c r="A28" s="8" t="s">
        <v>105</v>
      </c>
      <c r="B28" s="8" t="s">
        <v>28</v>
      </c>
      <c r="C28" s="33">
        <v>0.4</v>
      </c>
      <c r="D28" s="8" t="str">
        <f>IFERROR(VLOOKUP(B28,Zutaten!$B$6:$E$57,3,FALSE()),"")</f>
        <v>kg</v>
      </c>
      <c r="E28" s="9">
        <f>IFERROR(VLOOKUP(B28,Zutaten!$B$6:$E$57,4,FALSE()),0)</f>
        <v>2.4</v>
      </c>
      <c r="F28" s="9">
        <f t="shared" si="0"/>
        <v>0.96</v>
      </c>
      <c r="G28" s="8" t="str">
        <f>IF(B28="","",IF(ISNA(MATCH(B28,Zutaten!$B$6:$B$57,0)),"Zutat nicht gefunden",IF(A28="","Rezept fehlt","OK")))</f>
        <v>OK</v>
      </c>
    </row>
    <row r="29" spans="1:7" ht="18" customHeight="1" x14ac:dyDescent="0.25">
      <c r="A29" s="12" t="s">
        <v>105</v>
      </c>
      <c r="B29" s="12" t="s">
        <v>69</v>
      </c>
      <c r="C29" s="34">
        <v>0.04</v>
      </c>
      <c r="D29" s="12" t="str">
        <f>IFERROR(VLOOKUP(B29,Zutaten!$B$6:$E$57,3,FALSE()),"")</f>
        <v>L</v>
      </c>
      <c r="E29" s="13">
        <f>IFERROR(VLOOKUP(B29,Zutaten!$B$6:$E$57,4,FALSE()),0)</f>
        <v>2.4</v>
      </c>
      <c r="F29" s="13">
        <f t="shared" si="0"/>
        <v>9.6000000000000002E-2</v>
      </c>
      <c r="G29" s="12" t="str">
        <f>IF(B29="","",IF(ISNA(MATCH(B29,Zutaten!$B$6:$B$57,0)),"Zutat nicht gefunden",IF(A29="","Rezept fehlt","OK")))</f>
        <v>OK</v>
      </c>
    </row>
    <row r="30" spans="1:7" ht="18" customHeight="1" x14ac:dyDescent="0.25">
      <c r="A30" s="8" t="s">
        <v>105</v>
      </c>
      <c r="B30" s="8" t="s">
        <v>70</v>
      </c>
      <c r="C30" s="33">
        <v>6.0000000000000001E-3</v>
      </c>
      <c r="D30" s="8" t="str">
        <f>IFERROR(VLOOKUP(B30,Zutaten!$B$6:$E$57,3,FALSE()),"")</f>
        <v>kg</v>
      </c>
      <c r="E30" s="9">
        <f>IFERROR(VLOOKUP(B30,Zutaten!$B$6:$E$57,4,FALSE()),0)</f>
        <v>0.65</v>
      </c>
      <c r="F30" s="9">
        <f t="shared" si="0"/>
        <v>3.9000000000000003E-3</v>
      </c>
      <c r="G30" s="8" t="str">
        <f>IF(B30="","",IF(ISNA(MATCH(B30,Zutaten!$B$6:$B$57,0)),"Zutat nicht gefunden",IF(A30="","Rezept fehlt","OK")))</f>
        <v>OK</v>
      </c>
    </row>
    <row r="31" spans="1:7" ht="18" customHeight="1" x14ac:dyDescent="0.25">
      <c r="A31" s="12" t="s">
        <v>107</v>
      </c>
      <c r="B31" s="12" t="s">
        <v>11</v>
      </c>
      <c r="C31" s="34">
        <v>0.5</v>
      </c>
      <c r="D31" s="12" t="str">
        <f>IFERROR(VLOOKUP(B31,Zutaten!$B$6:$E$57,3,FALSE()),"")</f>
        <v>kg</v>
      </c>
      <c r="E31" s="13">
        <f>IFERROR(VLOOKUP(B31,Zutaten!$B$6:$E$57,4,FALSE()),0)</f>
        <v>11.8</v>
      </c>
      <c r="F31" s="13">
        <f t="shared" si="0"/>
        <v>5.9</v>
      </c>
      <c r="G31" s="12" t="str">
        <f>IF(B31="","",IF(ISNA(MATCH(B31,Zutaten!$B$6:$B$57,0)),"Zutat nicht gefunden",IF(A31="","Rezept fehlt","OK")))</f>
        <v>OK</v>
      </c>
    </row>
    <row r="32" spans="1:7" ht="18" customHeight="1" x14ac:dyDescent="0.25">
      <c r="A32" s="8" t="s">
        <v>107</v>
      </c>
      <c r="B32" s="8" t="s">
        <v>56</v>
      </c>
      <c r="C32" s="33">
        <v>0.4</v>
      </c>
      <c r="D32" s="8" t="str">
        <f>IFERROR(VLOOKUP(B32,Zutaten!$B$6:$E$57,3,FALSE()),"")</f>
        <v>kg</v>
      </c>
      <c r="E32" s="9">
        <f>IFERROR(VLOOKUP(B32,Zutaten!$B$6:$E$57,4,FALSE()),0)</f>
        <v>2.1</v>
      </c>
      <c r="F32" s="9">
        <f t="shared" si="0"/>
        <v>0.84000000000000008</v>
      </c>
      <c r="G32" s="8" t="str">
        <f>IF(B32="","",IF(ISNA(MATCH(B32,Zutaten!$B$6:$B$57,0)),"Zutat nicht gefunden",IF(A32="","Rezept fehlt","OK")))</f>
        <v>OK</v>
      </c>
    </row>
    <row r="33" spans="1:7" ht="18" customHeight="1" x14ac:dyDescent="0.25">
      <c r="A33" s="12" t="s">
        <v>107</v>
      </c>
      <c r="B33" s="12" t="s">
        <v>28</v>
      </c>
      <c r="C33" s="34">
        <v>0.8</v>
      </c>
      <c r="D33" s="12" t="str">
        <f>IFERROR(VLOOKUP(B33,Zutaten!$B$6:$E$57,3,FALSE()),"")</f>
        <v>kg</v>
      </c>
      <c r="E33" s="13">
        <f>IFERROR(VLOOKUP(B33,Zutaten!$B$6:$E$57,4,FALSE()),0)</f>
        <v>2.4</v>
      </c>
      <c r="F33" s="13">
        <f t="shared" si="0"/>
        <v>1.92</v>
      </c>
      <c r="G33" s="12" t="str">
        <f>IF(B33="","",IF(ISNA(MATCH(B33,Zutaten!$B$6:$B$57,0)),"Zutat nicht gefunden",IF(A33="","Rezept fehlt","OK")))</f>
        <v>OK</v>
      </c>
    </row>
    <row r="34" spans="1:7" ht="18" customHeight="1" x14ac:dyDescent="0.25">
      <c r="A34" s="8" t="s">
        <v>107</v>
      </c>
      <c r="B34" s="8" t="s">
        <v>76</v>
      </c>
      <c r="C34" s="33">
        <v>0.05</v>
      </c>
      <c r="D34" s="8" t="str">
        <f>IFERROR(VLOOKUP(B34,Zutaten!$B$6:$E$57,3,FALSE()),"")</f>
        <v>kg</v>
      </c>
      <c r="E34" s="9">
        <f>IFERROR(VLOOKUP(B34,Zutaten!$B$6:$E$57,4,FALSE()),0)</f>
        <v>4.2</v>
      </c>
      <c r="F34" s="9">
        <f t="shared" si="0"/>
        <v>0.21000000000000002</v>
      </c>
      <c r="G34" s="8" t="str">
        <f>IF(B34="","",IF(ISNA(MATCH(B34,Zutaten!$B$6:$B$57,0)),"Zutat nicht gefunden",IF(A34="","Rezept fehlt","OK")))</f>
        <v>OK</v>
      </c>
    </row>
    <row r="35" spans="1:7" ht="18" customHeight="1" x14ac:dyDescent="0.25">
      <c r="A35" s="12" t="s">
        <v>107</v>
      </c>
      <c r="B35" s="12" t="s">
        <v>30</v>
      </c>
      <c r="C35" s="34">
        <v>0.15</v>
      </c>
      <c r="D35" s="12" t="str">
        <f>IFERROR(VLOOKUP(B35,Zutaten!$B$6:$E$57,3,FALSE()),"")</f>
        <v>kg</v>
      </c>
      <c r="E35" s="13">
        <f>IFERROR(VLOOKUP(B35,Zutaten!$B$6:$E$57,4,FALSE()),0)</f>
        <v>1.8</v>
      </c>
      <c r="F35" s="13">
        <f t="shared" si="0"/>
        <v>0.27</v>
      </c>
      <c r="G35" s="12" t="str">
        <f>IF(B35="","",IF(ISNA(MATCH(B35,Zutaten!$B$6:$B$57,0)),"Zutat nicht gefunden",IF(A35="","Rezept fehlt","OK")))</f>
        <v>OK</v>
      </c>
    </row>
    <row r="36" spans="1:7" ht="18" customHeight="1" x14ac:dyDescent="0.25">
      <c r="A36" s="8" t="s">
        <v>107</v>
      </c>
      <c r="B36" s="8" t="s">
        <v>32</v>
      </c>
      <c r="C36" s="33">
        <v>0.1</v>
      </c>
      <c r="D36" s="8" t="str">
        <f>IFERROR(VLOOKUP(B36,Zutaten!$B$6:$E$57,3,FALSE()),"")</f>
        <v>kg</v>
      </c>
      <c r="E36" s="9">
        <f>IFERROR(VLOOKUP(B36,Zutaten!$B$6:$E$57,4,FALSE()),0)</f>
        <v>1.95</v>
      </c>
      <c r="F36" s="9">
        <f t="shared" si="0"/>
        <v>0.19500000000000001</v>
      </c>
      <c r="G36" s="8" t="str">
        <f>IF(B36="","",IF(ISNA(MATCH(B36,Zutaten!$B$6:$B$57,0)),"Zutat nicht gefunden",IF(A36="","Rezept fehlt","OK")))</f>
        <v>OK</v>
      </c>
    </row>
    <row r="37" spans="1:7" ht="18" customHeight="1" x14ac:dyDescent="0.25">
      <c r="A37" s="12" t="s">
        <v>107</v>
      </c>
      <c r="B37" s="12" t="s">
        <v>33</v>
      </c>
      <c r="C37" s="34">
        <v>0.08</v>
      </c>
      <c r="D37" s="12" t="str">
        <f>IFERROR(VLOOKUP(B37,Zutaten!$B$6:$E$57,3,FALSE()),"")</f>
        <v>kg</v>
      </c>
      <c r="E37" s="13">
        <f>IFERROR(VLOOKUP(B37,Zutaten!$B$6:$E$57,4,FALSE()),0)</f>
        <v>2.2999999999999998</v>
      </c>
      <c r="F37" s="13">
        <f t="shared" si="0"/>
        <v>0.184</v>
      </c>
      <c r="G37" s="12" t="str">
        <f>IF(B37="","",IF(ISNA(MATCH(B37,Zutaten!$B$6:$B$57,0)),"Zutat nicht gefunden",IF(A37="","Rezept fehlt","OK")))</f>
        <v>OK</v>
      </c>
    </row>
    <row r="38" spans="1:7" ht="18" customHeight="1" x14ac:dyDescent="0.25">
      <c r="A38" s="8" t="s">
        <v>107</v>
      </c>
      <c r="B38" s="8" t="s">
        <v>31</v>
      </c>
      <c r="C38" s="33">
        <v>0.02</v>
      </c>
      <c r="D38" s="8" t="str">
        <f>IFERROR(VLOOKUP(B38,Zutaten!$B$6:$E$57,3,FALSE()),"")</f>
        <v>kg</v>
      </c>
      <c r="E38" s="9">
        <f>IFERROR(VLOOKUP(B38,Zutaten!$B$6:$E$57,4,FALSE()),0)</f>
        <v>8.9</v>
      </c>
      <c r="F38" s="9">
        <f t="shared" ref="F38:F69" si="1">C38*E38</f>
        <v>0.17800000000000002</v>
      </c>
      <c r="G38" s="8" t="str">
        <f>IF(B38="","",IF(ISNA(MATCH(B38,Zutaten!$B$6:$B$57,0)),"Zutat nicht gefunden",IF(A38="","Rezept fehlt","OK")))</f>
        <v>OK</v>
      </c>
    </row>
    <row r="39" spans="1:7" ht="18" customHeight="1" x14ac:dyDescent="0.25">
      <c r="A39" s="12" t="s">
        <v>107</v>
      </c>
      <c r="B39" s="12" t="s">
        <v>67</v>
      </c>
      <c r="C39" s="34">
        <v>0.04</v>
      </c>
      <c r="D39" s="12" t="str">
        <f>IFERROR(VLOOKUP(B39,Zutaten!$B$6:$E$57,3,FALSE()),"")</f>
        <v>L</v>
      </c>
      <c r="E39" s="13">
        <f>IFERROR(VLOOKUP(B39,Zutaten!$B$6:$E$57,4,FALSE()),0)</f>
        <v>9.8000000000000007</v>
      </c>
      <c r="F39" s="13">
        <f t="shared" si="1"/>
        <v>0.39200000000000002</v>
      </c>
      <c r="G39" s="12" t="str">
        <f>IF(B39="","",IF(ISNA(MATCH(B39,Zutaten!$B$6:$B$57,0)),"Zutat nicht gefunden",IF(A39="","Rezept fehlt","OK")))</f>
        <v>OK</v>
      </c>
    </row>
    <row r="40" spans="1:7" ht="18" customHeight="1" x14ac:dyDescent="0.25">
      <c r="A40" s="8" t="s">
        <v>107</v>
      </c>
      <c r="B40" s="8" t="s">
        <v>86</v>
      </c>
      <c r="C40" s="33">
        <v>0.15</v>
      </c>
      <c r="D40" s="8" t="str">
        <f>IFERROR(VLOOKUP(B40,Zutaten!$B$6:$E$57,3,FALSE()),"")</f>
        <v>L</v>
      </c>
      <c r="E40" s="9">
        <f>IFERROR(VLOOKUP(B40,Zutaten!$B$6:$E$57,4,FALSE()),0)</f>
        <v>6.8</v>
      </c>
      <c r="F40" s="9">
        <f t="shared" si="1"/>
        <v>1.02</v>
      </c>
      <c r="G40" s="8" t="str">
        <f>IF(B40="","",IF(ISNA(MATCH(B40,Zutaten!$B$6:$B$57,0)),"Zutat nicht gefunden",IF(A40="","Rezept fehlt","OK")))</f>
        <v>OK</v>
      </c>
    </row>
    <row r="41" spans="1:7" ht="18" customHeight="1" x14ac:dyDescent="0.25">
      <c r="A41" s="12" t="s">
        <v>107</v>
      </c>
      <c r="B41" s="12" t="s">
        <v>74</v>
      </c>
      <c r="C41" s="34">
        <v>5.0000000000000001E-3</v>
      </c>
      <c r="D41" s="12" t="str">
        <f>IFERROR(VLOOKUP(B41,Zutaten!$B$6:$E$57,3,FALSE()),"")</f>
        <v>kg</v>
      </c>
      <c r="E41" s="13">
        <f>IFERROR(VLOOKUP(B41,Zutaten!$B$6:$E$57,4,FALSE()),0)</f>
        <v>28</v>
      </c>
      <c r="F41" s="13">
        <f t="shared" si="1"/>
        <v>0.14000000000000001</v>
      </c>
      <c r="G41" s="12" t="str">
        <f>IF(B41="","",IF(ISNA(MATCH(B41,Zutaten!$B$6:$B$57,0)),"Zutat nicht gefunden",IF(A41="","Rezept fehlt","OK")))</f>
        <v>OK</v>
      </c>
    </row>
    <row r="42" spans="1:7" ht="18" customHeight="1" x14ac:dyDescent="0.25">
      <c r="A42" s="8" t="s">
        <v>107</v>
      </c>
      <c r="B42" s="8" t="s">
        <v>50</v>
      </c>
      <c r="C42" s="33">
        <v>0.08</v>
      </c>
      <c r="D42" s="8" t="str">
        <f>IFERROR(VLOOKUP(B42,Zutaten!$B$6:$E$57,3,FALSE()),"")</f>
        <v>kg</v>
      </c>
      <c r="E42" s="9">
        <f>IFERROR(VLOOKUP(B42,Zutaten!$B$6:$E$57,4,FALSE()),0)</f>
        <v>24.5</v>
      </c>
      <c r="F42" s="9">
        <f t="shared" si="1"/>
        <v>1.96</v>
      </c>
      <c r="G42" s="8" t="str">
        <f>IF(B42="","",IF(ISNA(MATCH(B42,Zutaten!$B$6:$B$57,0)),"Zutat nicht gefunden",IF(A42="","Rezept fehlt","OK")))</f>
        <v>OK</v>
      </c>
    </row>
    <row r="43" spans="1:7" ht="18" customHeight="1" x14ac:dyDescent="0.25">
      <c r="A43" s="12" t="s">
        <v>108</v>
      </c>
      <c r="B43" s="12" t="s">
        <v>16</v>
      </c>
      <c r="C43" s="34">
        <v>0.38</v>
      </c>
      <c r="D43" s="12" t="str">
        <f>IFERROR(VLOOKUP(B43,Zutaten!$B$6:$E$57,3,FALSE()),"")</f>
        <v>kg</v>
      </c>
      <c r="E43" s="13">
        <f>IFERROR(VLOOKUP(B43,Zutaten!$B$6:$E$57,4,FALSE()),0)</f>
        <v>42.5</v>
      </c>
      <c r="F43" s="13">
        <f t="shared" si="1"/>
        <v>16.149999999999999</v>
      </c>
      <c r="G43" s="12" t="str">
        <f>IF(B43="","",IF(ISNA(MATCH(B43,Zutaten!$B$6:$B$57,0)),"Zutat nicht gefunden",IF(A43="","Rezept fehlt","OK")))</f>
        <v>OK</v>
      </c>
    </row>
    <row r="44" spans="1:7" ht="18" customHeight="1" x14ac:dyDescent="0.25">
      <c r="A44" s="8" t="s">
        <v>108</v>
      </c>
      <c r="B44" s="8" t="s">
        <v>34</v>
      </c>
      <c r="C44" s="33">
        <v>0.6</v>
      </c>
      <c r="D44" s="8" t="str">
        <f>IFERROR(VLOOKUP(B44,Zutaten!$B$6:$E$57,3,FALSE()),"")</f>
        <v>kg</v>
      </c>
      <c r="E44" s="9">
        <f>IFERROR(VLOOKUP(B44,Zutaten!$B$6:$E$57,4,FALSE()),0)</f>
        <v>1.4</v>
      </c>
      <c r="F44" s="9">
        <f t="shared" si="1"/>
        <v>0.84</v>
      </c>
      <c r="G44" s="8" t="str">
        <f>IF(B44="","",IF(ISNA(MATCH(B44,Zutaten!$B$6:$B$57,0)),"Zutat nicht gefunden",IF(A44="","Rezept fehlt","OK")))</f>
        <v>OK</v>
      </c>
    </row>
    <row r="45" spans="1:7" ht="18" customHeight="1" x14ac:dyDescent="0.25">
      <c r="A45" s="12" t="s">
        <v>108</v>
      </c>
      <c r="B45" s="12" t="s">
        <v>18</v>
      </c>
      <c r="C45" s="34">
        <v>0.08</v>
      </c>
      <c r="D45" s="12" t="str">
        <f>IFERROR(VLOOKUP(B45,Zutaten!$B$6:$E$57,3,FALSE()),"")</f>
        <v>kg</v>
      </c>
      <c r="E45" s="13">
        <f>IFERROR(VLOOKUP(B45,Zutaten!$B$6:$E$57,4,FALSE()),0)</f>
        <v>14.9</v>
      </c>
      <c r="F45" s="13">
        <f t="shared" si="1"/>
        <v>1.1919999999999999</v>
      </c>
      <c r="G45" s="12" t="str">
        <f>IF(B45="","",IF(ISNA(MATCH(B45,Zutaten!$B$6:$B$57,0)),"Zutat nicht gefunden",IF(A45="","Rezept fehlt","OK")))</f>
        <v>OK</v>
      </c>
    </row>
    <row r="46" spans="1:7" ht="18" customHeight="1" x14ac:dyDescent="0.25">
      <c r="A46" s="8" t="s">
        <v>108</v>
      </c>
      <c r="B46" s="8" t="s">
        <v>30</v>
      </c>
      <c r="C46" s="33">
        <v>0.12</v>
      </c>
      <c r="D46" s="8" t="str">
        <f>IFERROR(VLOOKUP(B46,Zutaten!$B$6:$E$57,3,FALSE()),"")</f>
        <v>kg</v>
      </c>
      <c r="E46" s="9">
        <f>IFERROR(VLOOKUP(B46,Zutaten!$B$6:$E$57,4,FALSE()),0)</f>
        <v>1.8</v>
      </c>
      <c r="F46" s="9">
        <f t="shared" si="1"/>
        <v>0.216</v>
      </c>
      <c r="G46" s="8" t="str">
        <f>IF(B46="","",IF(ISNA(MATCH(B46,Zutaten!$B$6:$B$57,0)),"Zutat nicht gefunden",IF(A46="","Rezept fehlt","OK")))</f>
        <v>OK</v>
      </c>
    </row>
    <row r="47" spans="1:7" ht="18" customHeight="1" x14ac:dyDescent="0.25">
      <c r="A47" s="12" t="s">
        <v>108</v>
      </c>
      <c r="B47" s="12" t="s">
        <v>49</v>
      </c>
      <c r="C47" s="34">
        <v>0.05</v>
      </c>
      <c r="D47" s="12" t="str">
        <f>IFERROR(VLOOKUP(B47,Zutaten!$B$6:$E$57,3,FALSE()),"")</f>
        <v>kg</v>
      </c>
      <c r="E47" s="13">
        <f>IFERROR(VLOOKUP(B47,Zutaten!$B$6:$E$57,4,FALSE()),0)</f>
        <v>9.8000000000000007</v>
      </c>
      <c r="F47" s="13">
        <f t="shared" si="1"/>
        <v>0.49000000000000005</v>
      </c>
      <c r="G47" s="12" t="str">
        <f>IF(B47="","",IF(ISNA(MATCH(B47,Zutaten!$B$6:$B$57,0)),"Zutat nicht gefunden",IF(A47="","Rezept fehlt","OK")))</f>
        <v>OK</v>
      </c>
    </row>
    <row r="48" spans="1:7" ht="18" customHeight="1" x14ac:dyDescent="0.25">
      <c r="A48" s="8" t="s">
        <v>108</v>
      </c>
      <c r="B48" s="8" t="s">
        <v>69</v>
      </c>
      <c r="C48" s="33">
        <v>0.03</v>
      </c>
      <c r="D48" s="8" t="str">
        <f>IFERROR(VLOOKUP(B48,Zutaten!$B$6:$E$57,3,FALSE()),"")</f>
        <v>L</v>
      </c>
      <c r="E48" s="9">
        <f>IFERROR(VLOOKUP(B48,Zutaten!$B$6:$E$57,4,FALSE()),0)</f>
        <v>2.4</v>
      </c>
      <c r="F48" s="9">
        <f t="shared" si="1"/>
        <v>7.1999999999999995E-2</v>
      </c>
      <c r="G48" s="8" t="str">
        <f>IF(B48="","",IF(ISNA(MATCH(B48,Zutaten!$B$6:$B$57,0)),"Zutat nicht gefunden",IF(A48="","Rezept fehlt","OK")))</f>
        <v>OK</v>
      </c>
    </row>
    <row r="49" spans="1:7" ht="18" customHeight="1" x14ac:dyDescent="0.25">
      <c r="A49" s="12" t="s">
        <v>108</v>
      </c>
      <c r="B49" s="12" t="s">
        <v>70</v>
      </c>
      <c r="C49" s="34">
        <v>4.0000000000000001E-3</v>
      </c>
      <c r="D49" s="12" t="str">
        <f>IFERROR(VLOOKUP(B49,Zutaten!$B$6:$E$57,3,FALSE()),"")</f>
        <v>kg</v>
      </c>
      <c r="E49" s="13">
        <f>IFERROR(VLOOKUP(B49,Zutaten!$B$6:$E$57,4,FALSE()),0)</f>
        <v>0.65</v>
      </c>
      <c r="F49" s="13">
        <f t="shared" si="1"/>
        <v>2.6000000000000003E-3</v>
      </c>
      <c r="G49" s="12" t="str">
        <f>IF(B49="","",IF(ISNA(MATCH(B49,Zutaten!$B$6:$B$57,0)),"Zutat nicht gefunden",IF(A49="","Rezept fehlt","OK")))</f>
        <v>OK</v>
      </c>
    </row>
    <row r="50" spans="1:7" ht="18" customHeight="1" x14ac:dyDescent="0.25">
      <c r="A50" s="8" t="s">
        <v>108</v>
      </c>
      <c r="B50" s="8" t="s">
        <v>71</v>
      </c>
      <c r="C50" s="33">
        <v>2E-3</v>
      </c>
      <c r="D50" s="8" t="str">
        <f>IFERROR(VLOOKUP(B50,Zutaten!$B$6:$E$57,3,FALSE()),"")</f>
        <v>kg</v>
      </c>
      <c r="E50" s="9">
        <f>IFERROR(VLOOKUP(B50,Zutaten!$B$6:$E$57,4,FALSE()),0)</f>
        <v>32</v>
      </c>
      <c r="F50" s="9">
        <f t="shared" si="1"/>
        <v>6.4000000000000001E-2</v>
      </c>
      <c r="G50" s="8" t="str">
        <f>IF(B50="","",IF(ISNA(MATCH(B50,Zutaten!$B$6:$B$57,0)),"Zutat nicht gefunden",IF(A50="","Rezept fehlt","OK")))</f>
        <v>OK</v>
      </c>
    </row>
    <row r="51" spans="1:7" ht="18" customHeight="1" x14ac:dyDescent="0.25">
      <c r="A51" s="12" t="s">
        <v>109</v>
      </c>
      <c r="B51" s="12" t="s">
        <v>58</v>
      </c>
      <c r="C51" s="34">
        <v>0.4</v>
      </c>
      <c r="D51" s="12" t="str">
        <f>IFERROR(VLOOKUP(B51,Zutaten!$B$6:$E$57,3,FALSE()),"")</f>
        <v>kg</v>
      </c>
      <c r="E51" s="13">
        <f>IFERROR(VLOOKUP(B51,Zutaten!$B$6:$E$57,4,FALSE()),0)</f>
        <v>3.4</v>
      </c>
      <c r="F51" s="13">
        <f t="shared" si="1"/>
        <v>1.36</v>
      </c>
      <c r="G51" s="12" t="str">
        <f>IF(B51="","",IF(ISNA(MATCH(B51,Zutaten!$B$6:$B$57,0)),"Zutat nicht gefunden",IF(A51="","Rezept fehlt","OK")))</f>
        <v>OK</v>
      </c>
    </row>
    <row r="52" spans="1:7" ht="18" customHeight="1" x14ac:dyDescent="0.25">
      <c r="A52" s="8" t="s">
        <v>109</v>
      </c>
      <c r="B52" s="8" t="s">
        <v>39</v>
      </c>
      <c r="C52" s="33">
        <v>0.5</v>
      </c>
      <c r="D52" s="8" t="str">
        <f>IFERROR(VLOOKUP(B52,Zutaten!$B$6:$E$57,3,FALSE()),"")</f>
        <v>kg</v>
      </c>
      <c r="E52" s="9">
        <f>IFERROR(VLOOKUP(B52,Zutaten!$B$6:$E$57,4,FALSE()),0)</f>
        <v>3.1</v>
      </c>
      <c r="F52" s="9">
        <f t="shared" si="1"/>
        <v>1.55</v>
      </c>
      <c r="G52" s="8" t="str">
        <f>IF(B52="","",IF(ISNA(MATCH(B52,Zutaten!$B$6:$B$57,0)),"Zutat nicht gefunden",IF(A52="","Rezept fehlt","OK")))</f>
        <v>OK</v>
      </c>
    </row>
    <row r="53" spans="1:7" ht="18" customHeight="1" x14ac:dyDescent="0.25">
      <c r="A53" s="12" t="s">
        <v>109</v>
      </c>
      <c r="B53" s="12" t="s">
        <v>40</v>
      </c>
      <c r="C53" s="34">
        <v>0.4</v>
      </c>
      <c r="D53" s="12" t="str">
        <f>IFERROR(VLOOKUP(B53,Zutaten!$B$6:$E$57,3,FALSE()),"")</f>
        <v>kg</v>
      </c>
      <c r="E53" s="13">
        <f>IFERROR(VLOOKUP(B53,Zutaten!$B$6:$E$57,4,FALSE()),0)</f>
        <v>3.8</v>
      </c>
      <c r="F53" s="13">
        <f t="shared" si="1"/>
        <v>1.52</v>
      </c>
      <c r="G53" s="12" t="str">
        <f>IF(B53="","",IF(ISNA(MATCH(B53,Zutaten!$B$6:$B$57,0)),"Zutat nicht gefunden",IF(A53="","Rezept fehlt","OK")))</f>
        <v>OK</v>
      </c>
    </row>
    <row r="54" spans="1:7" ht="18" customHeight="1" x14ac:dyDescent="0.25">
      <c r="A54" s="8" t="s">
        <v>109</v>
      </c>
      <c r="B54" s="8" t="s">
        <v>38</v>
      </c>
      <c r="C54" s="33">
        <v>0.3</v>
      </c>
      <c r="D54" s="8" t="str">
        <f>IFERROR(VLOOKUP(B54,Zutaten!$B$6:$E$57,3,FALSE()),"")</f>
        <v>kg</v>
      </c>
      <c r="E54" s="9">
        <f>IFERROR(VLOOKUP(B54,Zutaten!$B$6:$E$57,4,FALSE()),0)</f>
        <v>4.5</v>
      </c>
      <c r="F54" s="9">
        <f t="shared" si="1"/>
        <v>1.3499999999999999</v>
      </c>
      <c r="G54" s="8" t="str">
        <f>IF(B54="","",IF(ISNA(MATCH(B54,Zutaten!$B$6:$B$57,0)),"Zutat nicht gefunden",IF(A54="","Rezept fehlt","OK")))</f>
        <v>OK</v>
      </c>
    </row>
    <row r="55" spans="1:7" ht="18" customHeight="1" x14ac:dyDescent="0.25">
      <c r="A55" s="12" t="s">
        <v>109</v>
      </c>
      <c r="B55" s="12" t="s">
        <v>37</v>
      </c>
      <c r="C55" s="34">
        <v>0.25</v>
      </c>
      <c r="D55" s="12" t="str">
        <f>IFERROR(VLOOKUP(B55,Zutaten!$B$6:$E$57,3,FALSE()),"")</f>
        <v>kg</v>
      </c>
      <c r="E55" s="13">
        <f>IFERROR(VLOOKUP(B55,Zutaten!$B$6:$E$57,4,FALSE()),0)</f>
        <v>6.8</v>
      </c>
      <c r="F55" s="13">
        <f t="shared" si="1"/>
        <v>1.7</v>
      </c>
      <c r="G55" s="12" t="str">
        <f>IF(B55="","",IF(ISNA(MATCH(B55,Zutaten!$B$6:$B$57,0)),"Zutat nicht gefunden",IF(A55="","Rezept fehlt","OK")))</f>
        <v>OK</v>
      </c>
    </row>
    <row r="56" spans="1:7" ht="18" customHeight="1" x14ac:dyDescent="0.25">
      <c r="A56" s="8" t="s">
        <v>109</v>
      </c>
      <c r="B56" s="8" t="s">
        <v>28</v>
      </c>
      <c r="C56" s="33">
        <v>0.8</v>
      </c>
      <c r="D56" s="8" t="str">
        <f>IFERROR(VLOOKUP(B56,Zutaten!$B$6:$E$57,3,FALSE()),"")</f>
        <v>kg</v>
      </c>
      <c r="E56" s="9">
        <f>IFERROR(VLOOKUP(B56,Zutaten!$B$6:$E$57,4,FALSE()),0)</f>
        <v>2.4</v>
      </c>
      <c r="F56" s="9">
        <f t="shared" si="1"/>
        <v>1.92</v>
      </c>
      <c r="G56" s="8" t="str">
        <f>IF(B56="","",IF(ISNA(MATCH(B56,Zutaten!$B$6:$B$57,0)),"Zutat nicht gefunden",IF(A56="","Rezept fehlt","OK")))</f>
        <v>OK</v>
      </c>
    </row>
    <row r="57" spans="1:7" ht="18" customHeight="1" x14ac:dyDescent="0.25">
      <c r="A57" s="12" t="s">
        <v>109</v>
      </c>
      <c r="B57" s="12" t="s">
        <v>52</v>
      </c>
      <c r="C57" s="34">
        <v>0.3</v>
      </c>
      <c r="D57" s="12" t="str">
        <f>IFERROR(VLOOKUP(B57,Zutaten!$B$6:$E$57,3,FALSE()),"")</f>
        <v>kg</v>
      </c>
      <c r="E57" s="13">
        <f>IFERROR(VLOOKUP(B57,Zutaten!$B$6:$E$57,4,FALSE()),0)</f>
        <v>11.2</v>
      </c>
      <c r="F57" s="13">
        <f t="shared" si="1"/>
        <v>3.36</v>
      </c>
      <c r="G57" s="12" t="str">
        <f>IF(B57="","",IF(ISNA(MATCH(B57,Zutaten!$B$6:$B$57,0)),"Zutat nicht gefunden",IF(A57="","Rezept fehlt","OK")))</f>
        <v>OK</v>
      </c>
    </row>
    <row r="58" spans="1:7" ht="18" customHeight="1" x14ac:dyDescent="0.25">
      <c r="A58" s="8" t="s">
        <v>109</v>
      </c>
      <c r="B58" s="8" t="s">
        <v>50</v>
      </c>
      <c r="C58" s="33">
        <v>0.1</v>
      </c>
      <c r="D58" s="8" t="str">
        <f>IFERROR(VLOOKUP(B58,Zutaten!$B$6:$E$57,3,FALSE()),"")</f>
        <v>kg</v>
      </c>
      <c r="E58" s="9">
        <f>IFERROR(VLOOKUP(B58,Zutaten!$B$6:$E$57,4,FALSE()),0)</f>
        <v>24.5</v>
      </c>
      <c r="F58" s="9">
        <f t="shared" si="1"/>
        <v>2.4500000000000002</v>
      </c>
      <c r="G58" s="8" t="str">
        <f>IF(B58="","",IF(ISNA(MATCH(B58,Zutaten!$B$6:$B$57,0)),"Zutat nicht gefunden",IF(A58="","Rezept fehlt","OK")))</f>
        <v>OK</v>
      </c>
    </row>
    <row r="59" spans="1:7" ht="18" customHeight="1" x14ac:dyDescent="0.25">
      <c r="A59" s="12" t="s">
        <v>109</v>
      </c>
      <c r="B59" s="12" t="s">
        <v>53</v>
      </c>
      <c r="C59" s="34">
        <v>0.2</v>
      </c>
      <c r="D59" s="12" t="str">
        <f>IFERROR(VLOOKUP(B59,Zutaten!$B$6:$E$57,3,FALSE()),"")</f>
        <v>kg</v>
      </c>
      <c r="E59" s="13">
        <f>IFERROR(VLOOKUP(B59,Zutaten!$B$6:$E$57,4,FALSE()),0)</f>
        <v>6.4</v>
      </c>
      <c r="F59" s="13">
        <f t="shared" si="1"/>
        <v>1.2800000000000002</v>
      </c>
      <c r="G59" s="12" t="str">
        <f>IF(B59="","",IF(ISNA(MATCH(B59,Zutaten!$B$6:$B$57,0)),"Zutat nicht gefunden",IF(A59="","Rezept fehlt","OK")))</f>
        <v>OK</v>
      </c>
    </row>
    <row r="60" spans="1:7" ht="18" customHeight="1" x14ac:dyDescent="0.25">
      <c r="A60" s="8" t="s">
        <v>109</v>
      </c>
      <c r="B60" s="8" t="s">
        <v>30</v>
      </c>
      <c r="C60" s="33">
        <v>0.15</v>
      </c>
      <c r="D60" s="8" t="str">
        <f>IFERROR(VLOOKUP(B60,Zutaten!$B$6:$E$57,3,FALSE()),"")</f>
        <v>kg</v>
      </c>
      <c r="E60" s="9">
        <f>IFERROR(VLOOKUP(B60,Zutaten!$B$6:$E$57,4,FALSE()),0)</f>
        <v>1.8</v>
      </c>
      <c r="F60" s="9">
        <f t="shared" si="1"/>
        <v>0.27</v>
      </c>
      <c r="G60" s="8" t="str">
        <f>IF(B60="","",IF(ISNA(MATCH(B60,Zutaten!$B$6:$B$57,0)),"Zutat nicht gefunden",IF(A60="","Rezept fehlt","OK")))</f>
        <v>OK</v>
      </c>
    </row>
    <row r="61" spans="1:7" ht="18" customHeight="1" x14ac:dyDescent="0.25">
      <c r="A61" s="12" t="s">
        <v>109</v>
      </c>
      <c r="B61" s="12" t="s">
        <v>31</v>
      </c>
      <c r="C61" s="34">
        <v>1.4999999999999999E-2</v>
      </c>
      <c r="D61" s="12" t="str">
        <f>IFERROR(VLOOKUP(B61,Zutaten!$B$6:$E$57,3,FALSE()),"")</f>
        <v>kg</v>
      </c>
      <c r="E61" s="13">
        <f>IFERROR(VLOOKUP(B61,Zutaten!$B$6:$E$57,4,FALSE()),0)</f>
        <v>8.9</v>
      </c>
      <c r="F61" s="13">
        <f t="shared" si="1"/>
        <v>0.13350000000000001</v>
      </c>
      <c r="G61" s="12" t="str">
        <f>IF(B61="","",IF(ISNA(MATCH(B61,Zutaten!$B$6:$B$57,0)),"Zutat nicht gefunden",IF(A61="","Rezept fehlt","OK")))</f>
        <v>OK</v>
      </c>
    </row>
    <row r="62" spans="1:7" ht="18" customHeight="1" x14ac:dyDescent="0.25">
      <c r="A62" s="8" t="s">
        <v>109</v>
      </c>
      <c r="B62" s="8" t="s">
        <v>67</v>
      </c>
      <c r="C62" s="33">
        <v>0.06</v>
      </c>
      <c r="D62" s="8" t="str">
        <f>IFERROR(VLOOKUP(B62,Zutaten!$B$6:$E$57,3,FALSE()),"")</f>
        <v>L</v>
      </c>
      <c r="E62" s="9">
        <f>IFERROR(VLOOKUP(B62,Zutaten!$B$6:$E$57,4,FALSE()),0)</f>
        <v>9.8000000000000007</v>
      </c>
      <c r="F62" s="9">
        <f t="shared" si="1"/>
        <v>0.58799999999999997</v>
      </c>
      <c r="G62" s="8" t="str">
        <f>IF(B62="","",IF(ISNA(MATCH(B62,Zutaten!$B$6:$B$57,0)),"Zutat nicht gefunden",IF(A62="","Rezept fehlt","OK")))</f>
        <v>OK</v>
      </c>
    </row>
    <row r="63" spans="1:7" ht="18" customHeight="1" x14ac:dyDescent="0.25">
      <c r="A63" s="12" t="s">
        <v>109</v>
      </c>
      <c r="B63" s="12" t="s">
        <v>74</v>
      </c>
      <c r="C63" s="34">
        <v>4.0000000000000001E-3</v>
      </c>
      <c r="D63" s="12" t="str">
        <f>IFERROR(VLOOKUP(B63,Zutaten!$B$6:$E$57,3,FALSE()),"")</f>
        <v>kg</v>
      </c>
      <c r="E63" s="13">
        <f>IFERROR(VLOOKUP(B63,Zutaten!$B$6:$E$57,4,FALSE()),0)</f>
        <v>28</v>
      </c>
      <c r="F63" s="13">
        <f t="shared" si="1"/>
        <v>0.112</v>
      </c>
      <c r="G63" s="12" t="str">
        <f>IF(B63="","",IF(ISNA(MATCH(B63,Zutaten!$B$6:$B$57,0)),"Zutat nicht gefunden",IF(A63="","Rezept fehlt","OK")))</f>
        <v>OK</v>
      </c>
    </row>
    <row r="64" spans="1:7" ht="18" customHeight="1" x14ac:dyDescent="0.25">
      <c r="A64" s="8" t="s">
        <v>110</v>
      </c>
      <c r="B64" s="8" t="s">
        <v>79</v>
      </c>
      <c r="C64" s="33">
        <v>0.3</v>
      </c>
      <c r="D64" s="8" t="str">
        <f>IFERROR(VLOOKUP(B64,Zutaten!$B$6:$E$57,3,FALSE()),"")</f>
        <v>kg</v>
      </c>
      <c r="E64" s="9">
        <f>IFERROR(VLOOKUP(B64,Zutaten!$B$6:$E$57,4,FALSE()),0)</f>
        <v>12.8</v>
      </c>
      <c r="F64" s="9">
        <f t="shared" si="1"/>
        <v>3.84</v>
      </c>
      <c r="G64" s="8" t="str">
        <f>IF(B64="","",IF(ISNA(MATCH(B64,Zutaten!$B$6:$B$57,0)),"Zutat nicht gefunden",IF(A64="","Rezept fehlt","OK")))</f>
        <v>OK</v>
      </c>
    </row>
    <row r="65" spans="1:7" ht="18" customHeight="1" x14ac:dyDescent="0.25">
      <c r="A65" s="12" t="s">
        <v>110</v>
      </c>
      <c r="B65" s="12" t="s">
        <v>49</v>
      </c>
      <c r="C65" s="34">
        <v>0.25</v>
      </c>
      <c r="D65" s="12" t="str">
        <f>IFERROR(VLOOKUP(B65,Zutaten!$B$6:$E$57,3,FALSE()),"")</f>
        <v>kg</v>
      </c>
      <c r="E65" s="13">
        <f>IFERROR(VLOOKUP(B65,Zutaten!$B$6:$E$57,4,FALSE()),0)</f>
        <v>9.8000000000000007</v>
      </c>
      <c r="F65" s="13">
        <f t="shared" si="1"/>
        <v>2.4500000000000002</v>
      </c>
      <c r="G65" s="12" t="str">
        <f>IF(B65="","",IF(ISNA(MATCH(B65,Zutaten!$B$6:$B$57,0)),"Zutat nicht gefunden",IF(A65="","Rezept fehlt","OK")))</f>
        <v>OK</v>
      </c>
    </row>
    <row r="66" spans="1:7" ht="18" customHeight="1" x14ac:dyDescent="0.25">
      <c r="A66" s="8" t="s">
        <v>110</v>
      </c>
      <c r="B66" s="8" t="s">
        <v>61</v>
      </c>
      <c r="C66" s="33">
        <v>0.28000000000000003</v>
      </c>
      <c r="D66" s="8" t="str">
        <f>IFERROR(VLOOKUP(B66,Zutaten!$B$6:$E$57,3,FALSE()),"")</f>
        <v>kg</v>
      </c>
      <c r="E66" s="9">
        <f>IFERROR(VLOOKUP(B66,Zutaten!$B$6:$E$57,4,FALSE()),0)</f>
        <v>1.4</v>
      </c>
      <c r="F66" s="9">
        <f t="shared" si="1"/>
        <v>0.39200000000000002</v>
      </c>
      <c r="G66" s="8" t="str">
        <f>IF(B66="","",IF(ISNA(MATCH(B66,Zutaten!$B$6:$B$57,0)),"Zutat nicht gefunden",IF(A66="","Rezept fehlt","OK")))</f>
        <v>OK</v>
      </c>
    </row>
    <row r="67" spans="1:7" ht="18" customHeight="1" x14ac:dyDescent="0.25">
      <c r="A67" s="12" t="s">
        <v>110</v>
      </c>
      <c r="B67" s="12" t="s">
        <v>54</v>
      </c>
      <c r="C67" s="34">
        <v>6</v>
      </c>
      <c r="D67" s="12" t="str">
        <f>IFERROR(VLOOKUP(B67,Zutaten!$B$6:$E$57,3,FALSE()),"")</f>
        <v>Stueck</v>
      </c>
      <c r="E67" s="13">
        <f>IFERROR(VLOOKUP(B67,Zutaten!$B$6:$E$57,4,FALSE()),0)</f>
        <v>0.32</v>
      </c>
      <c r="F67" s="13">
        <f t="shared" si="1"/>
        <v>1.92</v>
      </c>
      <c r="G67" s="12" t="str">
        <f>IF(B67="","",IF(ISNA(MATCH(B67,Zutaten!$B$6:$B$57,0)),"Zutat nicht gefunden",IF(A67="","Rezept fehlt","OK")))</f>
        <v>OK</v>
      </c>
    </row>
    <row r="68" spans="1:7" ht="18" customHeight="1" x14ac:dyDescent="0.25">
      <c r="A68" s="8" t="s">
        <v>110</v>
      </c>
      <c r="B68" s="8" t="s">
        <v>60</v>
      </c>
      <c r="C68" s="33">
        <v>0.18</v>
      </c>
      <c r="D68" s="8" t="str">
        <f>IFERROR(VLOOKUP(B68,Zutaten!$B$6:$E$57,3,FALSE()),"")</f>
        <v>kg</v>
      </c>
      <c r="E68" s="9">
        <f>IFERROR(VLOOKUP(B68,Zutaten!$B$6:$E$57,4,FALSE()),0)</f>
        <v>1.2</v>
      </c>
      <c r="F68" s="9">
        <f t="shared" si="1"/>
        <v>0.216</v>
      </c>
      <c r="G68" s="8" t="str">
        <f>IF(B68="","",IF(ISNA(MATCH(B68,Zutaten!$B$6:$B$57,0)),"Zutat nicht gefunden",IF(A68="","Rezept fehlt","OK")))</f>
        <v>OK</v>
      </c>
    </row>
    <row r="69" spans="1:7" ht="18" customHeight="1" x14ac:dyDescent="0.25">
      <c r="A69" s="12" t="s">
        <v>110</v>
      </c>
      <c r="B69" s="12" t="s">
        <v>81</v>
      </c>
      <c r="C69" s="34">
        <v>0.04</v>
      </c>
      <c r="D69" s="12" t="str">
        <f>IFERROR(VLOOKUP(B69,Zutaten!$B$6:$E$57,3,FALSE()),"")</f>
        <v>kg</v>
      </c>
      <c r="E69" s="13">
        <f>IFERROR(VLOOKUP(B69,Zutaten!$B$6:$E$57,4,FALSE()),0)</f>
        <v>14.5</v>
      </c>
      <c r="F69" s="13">
        <f t="shared" si="1"/>
        <v>0.57999999999999996</v>
      </c>
      <c r="G69" s="12" t="str">
        <f>IF(B69="","",IF(ISNA(MATCH(B69,Zutaten!$B$6:$B$57,0)),"Zutat nicht gefunden",IF(A69="","Rezept fehlt","OK")))</f>
        <v>OK</v>
      </c>
    </row>
    <row r="70" spans="1:7" ht="18" customHeight="1" x14ac:dyDescent="0.25">
      <c r="A70" s="8" t="s">
        <v>110</v>
      </c>
      <c r="B70" s="8" t="s">
        <v>63</v>
      </c>
      <c r="C70" s="33">
        <v>0.01</v>
      </c>
      <c r="D70" s="8" t="str">
        <f>IFERROR(VLOOKUP(B70,Zutaten!$B$6:$E$57,3,FALSE()),"")</f>
        <v>kg</v>
      </c>
      <c r="E70" s="9">
        <f>IFERROR(VLOOKUP(B70,Zutaten!$B$6:$E$57,4,FALSE()),0)</f>
        <v>6.5</v>
      </c>
      <c r="F70" s="9">
        <f t="shared" ref="F70:F101" si="2">C70*E70</f>
        <v>6.5000000000000002E-2</v>
      </c>
      <c r="G70" s="8" t="str">
        <f>IF(B70="","",IF(ISNA(MATCH(B70,Zutaten!$B$6:$B$57,0)),"Zutat nicht gefunden",IF(A70="","Rezept fehlt","OK")))</f>
        <v>OK</v>
      </c>
    </row>
    <row r="71" spans="1:7" ht="18" customHeight="1" x14ac:dyDescent="0.25">
      <c r="A71" s="12" t="s">
        <v>110</v>
      </c>
      <c r="B71" s="12" t="s">
        <v>82</v>
      </c>
      <c r="C71" s="34">
        <v>0.02</v>
      </c>
      <c r="D71" s="12" t="str">
        <f>IFERROR(VLOOKUP(B71,Zutaten!$B$6:$E$57,3,FALSE()),"")</f>
        <v>kg</v>
      </c>
      <c r="E71" s="13">
        <f>IFERROR(VLOOKUP(B71,Zutaten!$B$6:$E$57,4,FALSE()),0)</f>
        <v>16</v>
      </c>
      <c r="F71" s="13">
        <f t="shared" si="2"/>
        <v>0.32</v>
      </c>
      <c r="G71" s="12" t="str">
        <f>IF(B71="","",IF(ISNA(MATCH(B71,Zutaten!$B$6:$B$57,0)),"Zutat nicht gefunden",IF(A71="","Rezept fehlt","OK")))</f>
        <v>OK</v>
      </c>
    </row>
    <row r="72" spans="1:7" ht="18" customHeight="1" x14ac:dyDescent="0.25">
      <c r="A72" s="8" t="s">
        <v>110</v>
      </c>
      <c r="B72" s="8" t="s">
        <v>62</v>
      </c>
      <c r="C72" s="33">
        <v>0.03</v>
      </c>
      <c r="D72" s="8" t="str">
        <f>IFERROR(VLOOKUP(B72,Zutaten!$B$6:$E$57,3,FALSE()),"")</f>
        <v>kg</v>
      </c>
      <c r="E72" s="9">
        <f>IFERROR(VLOOKUP(B72,Zutaten!$B$6:$E$57,4,FALSE()),0)</f>
        <v>2.1</v>
      </c>
      <c r="F72" s="9">
        <f t="shared" si="2"/>
        <v>6.3E-2</v>
      </c>
      <c r="G72" s="8" t="str">
        <f>IF(B72="","",IF(ISNA(MATCH(B72,Zutaten!$B$6:$B$57,0)),"Zutat nicht gefunden",IF(A72="","Rezept fehlt","OK")))</f>
        <v>OK</v>
      </c>
    </row>
    <row r="73" spans="1:7" ht="18" customHeight="1" x14ac:dyDescent="0.25">
      <c r="A73" s="12" t="s">
        <v>112</v>
      </c>
      <c r="B73" s="12" t="s">
        <v>41</v>
      </c>
      <c r="C73" s="34">
        <v>0.4</v>
      </c>
      <c r="D73" s="12" t="str">
        <f>IFERROR(VLOOKUP(B73,Zutaten!$B$6:$E$57,3,FALSE()),"")</f>
        <v>kg</v>
      </c>
      <c r="E73" s="13">
        <f>IFERROR(VLOOKUP(B73,Zutaten!$B$6:$E$57,4,FALSE()),0)</f>
        <v>3.4</v>
      </c>
      <c r="F73" s="13">
        <f t="shared" si="2"/>
        <v>1.36</v>
      </c>
      <c r="G73" s="12" t="str">
        <f>IF(B73="","",IF(ISNA(MATCH(B73,Zutaten!$B$6:$B$57,0)),"Zutat nicht gefunden",IF(A73="","Rezept fehlt","OK")))</f>
        <v>OK</v>
      </c>
    </row>
    <row r="74" spans="1:7" ht="18" customHeight="1" x14ac:dyDescent="0.25">
      <c r="A74" s="8" t="s">
        <v>112</v>
      </c>
      <c r="B74" s="8" t="s">
        <v>61</v>
      </c>
      <c r="C74" s="33">
        <v>0.12</v>
      </c>
      <c r="D74" s="8" t="str">
        <f>IFERROR(VLOOKUP(B74,Zutaten!$B$6:$E$57,3,FALSE()),"")</f>
        <v>kg</v>
      </c>
      <c r="E74" s="9">
        <f>IFERROR(VLOOKUP(B74,Zutaten!$B$6:$E$57,4,FALSE()),0)</f>
        <v>1.4</v>
      </c>
      <c r="F74" s="9">
        <f t="shared" si="2"/>
        <v>0.16799999999999998</v>
      </c>
      <c r="G74" s="8" t="str">
        <f>IF(B74="","",IF(ISNA(MATCH(B74,Zutaten!$B$6:$B$57,0)),"Zutat nicht gefunden",IF(A74="","Rezept fehlt","OK")))</f>
        <v>OK</v>
      </c>
    </row>
    <row r="75" spans="1:7" ht="18" customHeight="1" x14ac:dyDescent="0.25">
      <c r="A75" s="12" t="s">
        <v>112</v>
      </c>
      <c r="B75" s="12" t="s">
        <v>83</v>
      </c>
      <c r="C75" s="34">
        <v>1</v>
      </c>
      <c r="D75" s="12" t="str">
        <f>IFERROR(VLOOKUP(B75,Zutaten!$B$6:$E$57,3,FALSE()),"")</f>
        <v>L</v>
      </c>
      <c r="E75" s="13">
        <f>IFERROR(VLOOKUP(B75,Zutaten!$B$6:$E$57,4,FALSE()),0)</f>
        <v>0.45</v>
      </c>
      <c r="F75" s="13">
        <f t="shared" si="2"/>
        <v>0.45</v>
      </c>
      <c r="G75" s="12" t="str">
        <f>IF(B75="","",IF(ISNA(MATCH(B75,Zutaten!$B$6:$B$57,0)),"Zutat nicht gefunden",IF(A75="","Rezept fehlt","OK")))</f>
        <v>OK</v>
      </c>
    </row>
    <row r="76" spans="1:7" ht="18" customHeight="1" x14ac:dyDescent="0.25">
      <c r="A76" s="8" t="s">
        <v>112</v>
      </c>
      <c r="B76" s="8" t="s">
        <v>75</v>
      </c>
      <c r="C76" s="33">
        <v>8.0000000000000002E-3</v>
      </c>
      <c r="D76" s="8" t="str">
        <f>IFERROR(VLOOKUP(B76,Zutaten!$B$6:$E$57,3,FALSE()),"")</f>
        <v>kg</v>
      </c>
      <c r="E76" s="9">
        <f>IFERROR(VLOOKUP(B76,Zutaten!$B$6:$E$57,4,FALSE()),0)</f>
        <v>34</v>
      </c>
      <c r="F76" s="9">
        <f t="shared" si="2"/>
        <v>0.27200000000000002</v>
      </c>
      <c r="G76" s="8" t="str">
        <f>IF(B76="","",IF(ISNA(MATCH(B76,Zutaten!$B$6:$B$57,0)),"Zutat nicht gefunden",IF(A76="","Rezept fehlt","OK")))</f>
        <v>OK</v>
      </c>
    </row>
    <row r="77" spans="1:7" x14ac:dyDescent="0.25">
      <c r="A77" s="12"/>
      <c r="B77" s="12"/>
      <c r="C77" s="34"/>
      <c r="D77" s="12" t="str">
        <f>IFERROR(VLOOKUP(B77,Zutaten!$B$6:$E$57,3,FALSE()),"")</f>
        <v/>
      </c>
      <c r="E77" s="13">
        <f>IFERROR(VLOOKUP(B77,Zutaten!$B$6:$E$57,4,FALSE()),0)</f>
        <v>0</v>
      </c>
      <c r="F77" s="13" t="str">
        <f t="shared" ref="F77:F108" si="3">IF(B77="","",C77*E77)</f>
        <v/>
      </c>
      <c r="G77" s="12" t="str">
        <f>IF(B77="","",IF(ISNA(MATCH(B77,Zutaten!$B$6:$B$57,0)),"Zutat nicht gefunden",IF(A77="","Rezept fehlt","OK")))</f>
        <v/>
      </c>
    </row>
    <row r="78" spans="1:7" x14ac:dyDescent="0.25">
      <c r="A78" s="8"/>
      <c r="B78" s="8"/>
      <c r="C78" s="33"/>
      <c r="D78" s="8" t="str">
        <f>IFERROR(VLOOKUP(B78,Zutaten!$B$6:$E$57,3,FALSE()),"")</f>
        <v/>
      </c>
      <c r="E78" s="9">
        <f>IFERROR(VLOOKUP(B78,Zutaten!$B$6:$E$57,4,FALSE()),0)</f>
        <v>0</v>
      </c>
      <c r="F78" s="9" t="str">
        <f t="shared" si="3"/>
        <v/>
      </c>
      <c r="G78" s="8" t="str">
        <f>IF(B78="","",IF(ISNA(MATCH(B78,Zutaten!$B$6:$B$57,0)),"Zutat nicht gefunden",IF(A78="","Rezept fehlt","OK")))</f>
        <v/>
      </c>
    </row>
    <row r="79" spans="1:7" x14ac:dyDescent="0.25">
      <c r="A79" s="12"/>
      <c r="B79" s="12"/>
      <c r="C79" s="34"/>
      <c r="D79" s="12" t="str">
        <f>IFERROR(VLOOKUP(B79,Zutaten!$B$6:$E$57,3,FALSE()),"")</f>
        <v/>
      </c>
      <c r="E79" s="13">
        <f>IFERROR(VLOOKUP(B79,Zutaten!$B$6:$E$57,4,FALSE()),0)</f>
        <v>0</v>
      </c>
      <c r="F79" s="13" t="str">
        <f t="shared" si="3"/>
        <v/>
      </c>
      <c r="G79" s="12" t="str">
        <f>IF(B79="","",IF(ISNA(MATCH(B79,Zutaten!$B$6:$B$57,0)),"Zutat nicht gefunden",IF(A79="","Rezept fehlt","OK")))</f>
        <v/>
      </c>
    </row>
    <row r="80" spans="1:7" x14ac:dyDescent="0.25">
      <c r="A80" s="8"/>
      <c r="B80" s="8"/>
      <c r="C80" s="33"/>
      <c r="D80" s="8" t="str">
        <f>IFERROR(VLOOKUP(B80,Zutaten!$B$6:$E$57,3,FALSE()),"")</f>
        <v/>
      </c>
      <c r="E80" s="9">
        <f>IFERROR(VLOOKUP(B80,Zutaten!$B$6:$E$57,4,FALSE()),0)</f>
        <v>0</v>
      </c>
      <c r="F80" s="9" t="str">
        <f t="shared" si="3"/>
        <v/>
      </c>
      <c r="G80" s="8" t="str">
        <f>IF(B80="","",IF(ISNA(MATCH(B80,Zutaten!$B$6:$B$57,0)),"Zutat nicht gefunden",IF(A80="","Rezept fehlt","OK")))</f>
        <v/>
      </c>
    </row>
    <row r="81" spans="1:7" x14ac:dyDescent="0.25">
      <c r="A81" s="12"/>
      <c r="B81" s="12"/>
      <c r="C81" s="34"/>
      <c r="D81" s="12" t="str">
        <f>IFERROR(VLOOKUP(B81,Zutaten!$B$6:$E$57,3,FALSE()),"")</f>
        <v/>
      </c>
      <c r="E81" s="13">
        <f>IFERROR(VLOOKUP(B81,Zutaten!$B$6:$E$57,4,FALSE()),0)</f>
        <v>0</v>
      </c>
      <c r="F81" s="13" t="str">
        <f t="shared" si="3"/>
        <v/>
      </c>
      <c r="G81" s="12" t="str">
        <f>IF(B81="","",IF(ISNA(MATCH(B81,Zutaten!$B$6:$B$57,0)),"Zutat nicht gefunden",IF(A81="","Rezept fehlt","OK")))</f>
        <v/>
      </c>
    </row>
    <row r="82" spans="1:7" x14ac:dyDescent="0.25">
      <c r="A82" s="8"/>
      <c r="B82" s="8"/>
      <c r="C82" s="33"/>
      <c r="D82" s="8" t="str">
        <f>IFERROR(VLOOKUP(B82,Zutaten!$B$6:$E$57,3,FALSE()),"")</f>
        <v/>
      </c>
      <c r="E82" s="9">
        <f>IFERROR(VLOOKUP(B82,Zutaten!$B$6:$E$57,4,FALSE()),0)</f>
        <v>0</v>
      </c>
      <c r="F82" s="9" t="str">
        <f t="shared" si="3"/>
        <v/>
      </c>
      <c r="G82" s="8" t="str">
        <f>IF(B82="","",IF(ISNA(MATCH(B82,Zutaten!$B$6:$B$57,0)),"Zutat nicht gefunden",IF(A82="","Rezept fehlt","OK")))</f>
        <v/>
      </c>
    </row>
    <row r="83" spans="1:7" x14ac:dyDescent="0.25">
      <c r="A83" s="12"/>
      <c r="B83" s="12"/>
      <c r="C83" s="34"/>
      <c r="D83" s="12" t="str">
        <f>IFERROR(VLOOKUP(B83,Zutaten!$B$6:$E$57,3,FALSE()),"")</f>
        <v/>
      </c>
      <c r="E83" s="13">
        <f>IFERROR(VLOOKUP(B83,Zutaten!$B$6:$E$57,4,FALSE()),0)</f>
        <v>0</v>
      </c>
      <c r="F83" s="13" t="str">
        <f t="shared" si="3"/>
        <v/>
      </c>
      <c r="G83" s="12" t="str">
        <f>IF(B83="","",IF(ISNA(MATCH(B83,Zutaten!$B$6:$B$57,0)),"Zutat nicht gefunden",IF(A83="","Rezept fehlt","OK")))</f>
        <v/>
      </c>
    </row>
    <row r="84" spans="1:7" x14ac:dyDescent="0.25">
      <c r="A84" s="8"/>
      <c r="B84" s="8"/>
      <c r="C84" s="33"/>
      <c r="D84" s="8" t="str">
        <f>IFERROR(VLOOKUP(B84,Zutaten!$B$6:$E$57,3,FALSE()),"")</f>
        <v/>
      </c>
      <c r="E84" s="9">
        <f>IFERROR(VLOOKUP(B84,Zutaten!$B$6:$E$57,4,FALSE()),0)</f>
        <v>0</v>
      </c>
      <c r="F84" s="9" t="str">
        <f t="shared" si="3"/>
        <v/>
      </c>
      <c r="G84" s="8" t="str">
        <f>IF(B84="","",IF(ISNA(MATCH(B84,Zutaten!$B$6:$B$57,0)),"Zutat nicht gefunden",IF(A84="","Rezept fehlt","OK")))</f>
        <v/>
      </c>
    </row>
    <row r="85" spans="1:7" x14ac:dyDescent="0.25">
      <c r="A85" s="12"/>
      <c r="B85" s="12"/>
      <c r="C85" s="34"/>
      <c r="D85" s="12" t="str">
        <f>IFERROR(VLOOKUP(B85,Zutaten!$B$6:$E$57,3,FALSE()),"")</f>
        <v/>
      </c>
      <c r="E85" s="13">
        <f>IFERROR(VLOOKUP(B85,Zutaten!$B$6:$E$57,4,FALSE()),0)</f>
        <v>0</v>
      </c>
      <c r="F85" s="13" t="str">
        <f t="shared" si="3"/>
        <v/>
      </c>
      <c r="G85" s="12" t="str">
        <f>IF(B85="","",IF(ISNA(MATCH(B85,Zutaten!$B$6:$B$57,0)),"Zutat nicht gefunden",IF(A85="","Rezept fehlt","OK")))</f>
        <v/>
      </c>
    </row>
    <row r="86" spans="1:7" x14ac:dyDescent="0.25">
      <c r="A86" s="8"/>
      <c r="B86" s="8"/>
      <c r="C86" s="33"/>
      <c r="D86" s="8" t="str">
        <f>IFERROR(VLOOKUP(B86,Zutaten!$B$6:$E$57,3,FALSE()),"")</f>
        <v/>
      </c>
      <c r="E86" s="9">
        <f>IFERROR(VLOOKUP(B86,Zutaten!$B$6:$E$57,4,FALSE()),0)</f>
        <v>0</v>
      </c>
      <c r="F86" s="9" t="str">
        <f t="shared" si="3"/>
        <v/>
      </c>
      <c r="G86" s="8" t="str">
        <f>IF(B86="","",IF(ISNA(MATCH(B86,Zutaten!$B$6:$B$57,0)),"Zutat nicht gefunden",IF(A86="","Rezept fehlt","OK")))</f>
        <v/>
      </c>
    </row>
    <row r="87" spans="1:7" x14ac:dyDescent="0.25">
      <c r="A87" s="12"/>
      <c r="B87" s="12"/>
      <c r="C87" s="34"/>
      <c r="D87" s="12" t="str">
        <f>IFERROR(VLOOKUP(B87,Zutaten!$B$6:$E$57,3,FALSE()),"")</f>
        <v/>
      </c>
      <c r="E87" s="13">
        <f>IFERROR(VLOOKUP(B87,Zutaten!$B$6:$E$57,4,FALSE()),0)</f>
        <v>0</v>
      </c>
      <c r="F87" s="13" t="str">
        <f t="shared" si="3"/>
        <v/>
      </c>
      <c r="G87" s="12" t="str">
        <f>IF(B87="","",IF(ISNA(MATCH(B87,Zutaten!$B$6:$B$57,0)),"Zutat nicht gefunden",IF(A87="","Rezept fehlt","OK")))</f>
        <v/>
      </c>
    </row>
    <row r="88" spans="1:7" x14ac:dyDescent="0.25">
      <c r="A88" s="8"/>
      <c r="B88" s="8"/>
      <c r="C88" s="33"/>
      <c r="D88" s="8" t="str">
        <f>IFERROR(VLOOKUP(B88,Zutaten!$B$6:$E$57,3,FALSE()),"")</f>
        <v/>
      </c>
      <c r="E88" s="9">
        <f>IFERROR(VLOOKUP(B88,Zutaten!$B$6:$E$57,4,FALSE()),0)</f>
        <v>0</v>
      </c>
      <c r="F88" s="9" t="str">
        <f t="shared" si="3"/>
        <v/>
      </c>
      <c r="G88" s="8" t="str">
        <f>IF(B88="","",IF(ISNA(MATCH(B88,Zutaten!$B$6:$B$57,0)),"Zutat nicht gefunden",IF(A88="","Rezept fehlt","OK")))</f>
        <v/>
      </c>
    </row>
    <row r="89" spans="1:7" x14ac:dyDescent="0.25">
      <c r="A89" s="12"/>
      <c r="B89" s="12"/>
      <c r="C89" s="34"/>
      <c r="D89" s="12" t="str">
        <f>IFERROR(VLOOKUP(B89,Zutaten!$B$6:$E$57,3,FALSE()),"")</f>
        <v/>
      </c>
      <c r="E89" s="13">
        <f>IFERROR(VLOOKUP(B89,Zutaten!$B$6:$E$57,4,FALSE()),0)</f>
        <v>0</v>
      </c>
      <c r="F89" s="13" t="str">
        <f t="shared" si="3"/>
        <v/>
      </c>
      <c r="G89" s="12" t="str">
        <f>IF(B89="","",IF(ISNA(MATCH(B89,Zutaten!$B$6:$B$57,0)),"Zutat nicht gefunden",IF(A89="","Rezept fehlt","OK")))</f>
        <v/>
      </c>
    </row>
    <row r="90" spans="1:7" x14ac:dyDescent="0.25">
      <c r="A90" s="8"/>
      <c r="B90" s="8"/>
      <c r="C90" s="33"/>
      <c r="D90" s="8" t="str">
        <f>IFERROR(VLOOKUP(B90,Zutaten!$B$6:$E$57,3,FALSE()),"")</f>
        <v/>
      </c>
      <c r="E90" s="9">
        <f>IFERROR(VLOOKUP(B90,Zutaten!$B$6:$E$57,4,FALSE()),0)</f>
        <v>0</v>
      </c>
      <c r="F90" s="9" t="str">
        <f t="shared" si="3"/>
        <v/>
      </c>
      <c r="G90" s="8" t="str">
        <f>IF(B90="","",IF(ISNA(MATCH(B90,Zutaten!$B$6:$B$57,0)),"Zutat nicht gefunden",IF(A90="","Rezept fehlt","OK")))</f>
        <v/>
      </c>
    </row>
    <row r="91" spans="1:7" x14ac:dyDescent="0.25">
      <c r="A91" s="12"/>
      <c r="B91" s="12"/>
      <c r="C91" s="34"/>
      <c r="D91" s="12" t="str">
        <f>IFERROR(VLOOKUP(B91,Zutaten!$B$6:$E$57,3,FALSE()),"")</f>
        <v/>
      </c>
      <c r="E91" s="13">
        <f>IFERROR(VLOOKUP(B91,Zutaten!$B$6:$E$57,4,FALSE()),0)</f>
        <v>0</v>
      </c>
      <c r="F91" s="13" t="str">
        <f t="shared" si="3"/>
        <v/>
      </c>
      <c r="G91" s="12" t="str">
        <f>IF(B91="","",IF(ISNA(MATCH(B91,Zutaten!$B$6:$B$57,0)),"Zutat nicht gefunden",IF(A91="","Rezept fehlt","OK")))</f>
        <v/>
      </c>
    </row>
    <row r="92" spans="1:7" x14ac:dyDescent="0.25">
      <c r="A92" s="8"/>
      <c r="B92" s="8"/>
      <c r="C92" s="33"/>
      <c r="D92" s="8" t="str">
        <f>IFERROR(VLOOKUP(B92,Zutaten!$B$6:$E$57,3,FALSE()),"")</f>
        <v/>
      </c>
      <c r="E92" s="9">
        <f>IFERROR(VLOOKUP(B92,Zutaten!$B$6:$E$57,4,FALSE()),0)</f>
        <v>0</v>
      </c>
      <c r="F92" s="9" t="str">
        <f t="shared" si="3"/>
        <v/>
      </c>
      <c r="G92" s="8" t="str">
        <f>IF(B92="","",IF(ISNA(MATCH(B92,Zutaten!$B$6:$B$57,0)),"Zutat nicht gefunden",IF(A92="","Rezept fehlt","OK")))</f>
        <v/>
      </c>
    </row>
    <row r="93" spans="1:7" x14ac:dyDescent="0.25">
      <c r="A93" s="12"/>
      <c r="B93" s="12"/>
      <c r="C93" s="34"/>
      <c r="D93" s="12" t="str">
        <f>IFERROR(VLOOKUP(B93,Zutaten!$B$6:$E$57,3,FALSE()),"")</f>
        <v/>
      </c>
      <c r="E93" s="13">
        <f>IFERROR(VLOOKUP(B93,Zutaten!$B$6:$E$57,4,FALSE()),0)</f>
        <v>0</v>
      </c>
      <c r="F93" s="13" t="str">
        <f t="shared" si="3"/>
        <v/>
      </c>
      <c r="G93" s="12" t="str">
        <f>IF(B93="","",IF(ISNA(MATCH(B93,Zutaten!$B$6:$B$57,0)),"Zutat nicht gefunden",IF(A93="","Rezept fehlt","OK")))</f>
        <v/>
      </c>
    </row>
    <row r="94" spans="1:7" x14ac:dyDescent="0.25">
      <c r="A94" s="8"/>
      <c r="B94" s="8"/>
      <c r="C94" s="33"/>
      <c r="D94" s="8" t="str">
        <f>IFERROR(VLOOKUP(B94,Zutaten!$B$6:$E$57,3,FALSE()),"")</f>
        <v/>
      </c>
      <c r="E94" s="9">
        <f>IFERROR(VLOOKUP(B94,Zutaten!$B$6:$E$57,4,FALSE()),0)</f>
        <v>0</v>
      </c>
      <c r="F94" s="9" t="str">
        <f t="shared" si="3"/>
        <v/>
      </c>
      <c r="G94" s="8" t="str">
        <f>IF(B94="","",IF(ISNA(MATCH(B94,Zutaten!$B$6:$B$57,0)),"Zutat nicht gefunden",IF(A94="","Rezept fehlt","OK")))</f>
        <v/>
      </c>
    </row>
    <row r="95" spans="1:7" x14ac:dyDescent="0.25">
      <c r="A95" s="12"/>
      <c r="B95" s="12"/>
      <c r="C95" s="34"/>
      <c r="D95" s="12" t="str">
        <f>IFERROR(VLOOKUP(B95,Zutaten!$B$6:$E$57,3,FALSE()),"")</f>
        <v/>
      </c>
      <c r="E95" s="13">
        <f>IFERROR(VLOOKUP(B95,Zutaten!$B$6:$E$57,4,FALSE()),0)</f>
        <v>0</v>
      </c>
      <c r="F95" s="13" t="str">
        <f t="shared" si="3"/>
        <v/>
      </c>
      <c r="G95" s="12" t="str">
        <f>IF(B95="","",IF(ISNA(MATCH(B95,Zutaten!$B$6:$B$57,0)),"Zutat nicht gefunden",IF(A95="","Rezept fehlt","OK")))</f>
        <v/>
      </c>
    </row>
    <row r="96" spans="1:7" x14ac:dyDescent="0.25">
      <c r="A96" s="8"/>
      <c r="B96" s="8"/>
      <c r="C96" s="33"/>
      <c r="D96" s="8" t="str">
        <f>IFERROR(VLOOKUP(B96,Zutaten!$B$6:$E$57,3,FALSE()),"")</f>
        <v/>
      </c>
      <c r="E96" s="9">
        <f>IFERROR(VLOOKUP(B96,Zutaten!$B$6:$E$57,4,FALSE()),0)</f>
        <v>0</v>
      </c>
      <c r="F96" s="9" t="str">
        <f t="shared" si="3"/>
        <v/>
      </c>
      <c r="G96" s="8" t="str">
        <f>IF(B96="","",IF(ISNA(MATCH(B96,Zutaten!$B$6:$B$57,0)),"Zutat nicht gefunden",IF(A96="","Rezept fehlt","OK")))</f>
        <v/>
      </c>
    </row>
    <row r="97" spans="1:7" x14ac:dyDescent="0.25">
      <c r="A97" s="12"/>
      <c r="B97" s="12"/>
      <c r="C97" s="34"/>
      <c r="D97" s="12" t="str">
        <f>IFERROR(VLOOKUP(B97,Zutaten!$B$6:$E$57,3,FALSE()),"")</f>
        <v/>
      </c>
      <c r="E97" s="13">
        <f>IFERROR(VLOOKUP(B97,Zutaten!$B$6:$E$57,4,FALSE()),0)</f>
        <v>0</v>
      </c>
      <c r="F97" s="13" t="str">
        <f t="shared" si="3"/>
        <v/>
      </c>
      <c r="G97" s="12" t="str">
        <f>IF(B97="","",IF(ISNA(MATCH(B97,Zutaten!$B$6:$B$57,0)),"Zutat nicht gefunden",IF(A97="","Rezept fehlt","OK")))</f>
        <v/>
      </c>
    </row>
    <row r="98" spans="1:7" x14ac:dyDescent="0.25">
      <c r="A98" s="8"/>
      <c r="B98" s="8"/>
      <c r="C98" s="33"/>
      <c r="D98" s="8" t="str">
        <f>IFERROR(VLOOKUP(B98,Zutaten!$B$6:$E$57,3,FALSE()),"")</f>
        <v/>
      </c>
      <c r="E98" s="9">
        <f>IFERROR(VLOOKUP(B98,Zutaten!$B$6:$E$57,4,FALSE()),0)</f>
        <v>0</v>
      </c>
      <c r="F98" s="9" t="str">
        <f t="shared" si="3"/>
        <v/>
      </c>
      <c r="G98" s="8" t="str">
        <f>IF(B98="","",IF(ISNA(MATCH(B98,Zutaten!$B$6:$B$57,0)),"Zutat nicht gefunden",IF(A98="","Rezept fehlt","OK")))</f>
        <v/>
      </c>
    </row>
    <row r="99" spans="1:7" x14ac:dyDescent="0.25">
      <c r="A99" s="12"/>
      <c r="B99" s="12"/>
      <c r="C99" s="34"/>
      <c r="D99" s="12" t="str">
        <f>IFERROR(VLOOKUP(B99,Zutaten!$B$6:$E$57,3,FALSE()),"")</f>
        <v/>
      </c>
      <c r="E99" s="13">
        <f>IFERROR(VLOOKUP(B99,Zutaten!$B$6:$E$57,4,FALSE()),0)</f>
        <v>0</v>
      </c>
      <c r="F99" s="13" t="str">
        <f t="shared" si="3"/>
        <v/>
      </c>
      <c r="G99" s="12" t="str">
        <f>IF(B99="","",IF(ISNA(MATCH(B99,Zutaten!$B$6:$B$57,0)),"Zutat nicht gefunden",IF(A99="","Rezept fehlt","OK")))</f>
        <v/>
      </c>
    </row>
    <row r="100" spans="1:7" x14ac:dyDescent="0.25">
      <c r="A100" s="8"/>
      <c r="B100" s="8"/>
      <c r="C100" s="33"/>
      <c r="D100" s="8" t="str">
        <f>IFERROR(VLOOKUP(B100,Zutaten!$B$6:$E$57,3,FALSE()),"")</f>
        <v/>
      </c>
      <c r="E100" s="9">
        <f>IFERROR(VLOOKUP(B100,Zutaten!$B$6:$E$57,4,FALSE()),0)</f>
        <v>0</v>
      </c>
      <c r="F100" s="9" t="str">
        <f t="shared" si="3"/>
        <v/>
      </c>
      <c r="G100" s="8" t="str">
        <f>IF(B100="","",IF(ISNA(MATCH(B100,Zutaten!$B$6:$B$57,0)),"Zutat nicht gefunden",IF(A100="","Rezept fehlt","OK")))</f>
        <v/>
      </c>
    </row>
    <row r="101" spans="1:7" x14ac:dyDescent="0.25">
      <c r="A101" s="12"/>
      <c r="B101" s="12"/>
      <c r="C101" s="34"/>
      <c r="D101" s="12" t="str">
        <f>IFERROR(VLOOKUP(B101,Zutaten!$B$6:$E$57,3,FALSE()),"")</f>
        <v/>
      </c>
      <c r="E101" s="13">
        <f>IFERROR(VLOOKUP(B101,Zutaten!$B$6:$E$57,4,FALSE()),0)</f>
        <v>0</v>
      </c>
      <c r="F101" s="13" t="str">
        <f t="shared" si="3"/>
        <v/>
      </c>
      <c r="G101" s="12" t="str">
        <f>IF(B101="","",IF(ISNA(MATCH(B101,Zutaten!$B$6:$B$57,0)),"Zutat nicht gefunden",IF(A101="","Rezept fehlt","OK")))</f>
        <v/>
      </c>
    </row>
    <row r="102" spans="1:7" x14ac:dyDescent="0.25">
      <c r="A102" s="8"/>
      <c r="B102" s="8"/>
      <c r="C102" s="33"/>
      <c r="D102" s="8" t="str">
        <f>IFERROR(VLOOKUP(B102,Zutaten!$B$6:$E$57,3,FALSE()),"")</f>
        <v/>
      </c>
      <c r="E102" s="9">
        <f>IFERROR(VLOOKUP(B102,Zutaten!$B$6:$E$57,4,FALSE()),0)</f>
        <v>0</v>
      </c>
      <c r="F102" s="9" t="str">
        <f t="shared" si="3"/>
        <v/>
      </c>
      <c r="G102" s="8" t="str">
        <f>IF(B102="","",IF(ISNA(MATCH(B102,Zutaten!$B$6:$B$57,0)),"Zutat nicht gefunden",IF(A102="","Rezept fehlt","OK")))</f>
        <v/>
      </c>
    </row>
    <row r="103" spans="1:7" x14ac:dyDescent="0.25">
      <c r="A103" s="12"/>
      <c r="B103" s="12"/>
      <c r="C103" s="34"/>
      <c r="D103" s="12" t="str">
        <f>IFERROR(VLOOKUP(B103,Zutaten!$B$6:$E$57,3,FALSE()),"")</f>
        <v/>
      </c>
      <c r="E103" s="13">
        <f>IFERROR(VLOOKUP(B103,Zutaten!$B$6:$E$57,4,FALSE()),0)</f>
        <v>0</v>
      </c>
      <c r="F103" s="13" t="str">
        <f t="shared" si="3"/>
        <v/>
      </c>
      <c r="G103" s="12" t="str">
        <f>IF(B103="","",IF(ISNA(MATCH(B103,Zutaten!$B$6:$B$57,0)),"Zutat nicht gefunden",IF(A103="","Rezept fehlt","OK")))</f>
        <v/>
      </c>
    </row>
    <row r="104" spans="1:7" x14ac:dyDescent="0.25">
      <c r="A104" s="8"/>
      <c r="B104" s="8"/>
      <c r="C104" s="33"/>
      <c r="D104" s="8" t="str">
        <f>IFERROR(VLOOKUP(B104,Zutaten!$B$6:$E$57,3,FALSE()),"")</f>
        <v/>
      </c>
      <c r="E104" s="9">
        <f>IFERROR(VLOOKUP(B104,Zutaten!$B$6:$E$57,4,FALSE()),0)</f>
        <v>0</v>
      </c>
      <c r="F104" s="9" t="str">
        <f t="shared" si="3"/>
        <v/>
      </c>
      <c r="G104" s="8" t="str">
        <f>IF(B104="","",IF(ISNA(MATCH(B104,Zutaten!$B$6:$B$57,0)),"Zutat nicht gefunden",IF(A104="","Rezept fehlt","OK")))</f>
        <v/>
      </c>
    </row>
    <row r="105" spans="1:7" x14ac:dyDescent="0.25">
      <c r="A105" s="12"/>
      <c r="B105" s="12"/>
      <c r="C105" s="34"/>
      <c r="D105" s="12" t="str">
        <f>IFERROR(VLOOKUP(B105,Zutaten!$B$6:$E$57,3,FALSE()),"")</f>
        <v/>
      </c>
      <c r="E105" s="13">
        <f>IFERROR(VLOOKUP(B105,Zutaten!$B$6:$E$57,4,FALSE()),0)</f>
        <v>0</v>
      </c>
      <c r="F105" s="13" t="str">
        <f t="shared" si="3"/>
        <v/>
      </c>
      <c r="G105" s="12" t="str">
        <f>IF(B105="","",IF(ISNA(MATCH(B105,Zutaten!$B$6:$B$57,0)),"Zutat nicht gefunden",IF(A105="","Rezept fehlt","OK")))</f>
        <v/>
      </c>
    </row>
    <row r="106" spans="1:7" x14ac:dyDescent="0.25">
      <c r="A106" s="8"/>
      <c r="B106" s="8"/>
      <c r="C106" s="33"/>
      <c r="D106" s="8" t="str">
        <f>IFERROR(VLOOKUP(B106,Zutaten!$B$6:$E$57,3,FALSE()),"")</f>
        <v/>
      </c>
      <c r="E106" s="9">
        <f>IFERROR(VLOOKUP(B106,Zutaten!$B$6:$E$57,4,FALSE()),0)</f>
        <v>0</v>
      </c>
      <c r="F106" s="9" t="str">
        <f t="shared" si="3"/>
        <v/>
      </c>
      <c r="G106" s="8" t="str">
        <f>IF(B106="","",IF(ISNA(MATCH(B106,Zutaten!$B$6:$B$57,0)),"Zutat nicht gefunden",IF(A106="","Rezept fehlt","OK")))</f>
        <v/>
      </c>
    </row>
    <row r="107" spans="1:7" x14ac:dyDescent="0.25">
      <c r="A107" s="12"/>
      <c r="B107" s="12"/>
      <c r="C107" s="34"/>
      <c r="D107" s="12" t="str">
        <f>IFERROR(VLOOKUP(B107,Zutaten!$B$6:$E$57,3,FALSE()),"")</f>
        <v/>
      </c>
      <c r="E107" s="13">
        <f>IFERROR(VLOOKUP(B107,Zutaten!$B$6:$E$57,4,FALSE()),0)</f>
        <v>0</v>
      </c>
      <c r="F107" s="13" t="str">
        <f t="shared" si="3"/>
        <v/>
      </c>
      <c r="G107" s="12" t="str">
        <f>IF(B107="","",IF(ISNA(MATCH(B107,Zutaten!$B$6:$B$57,0)),"Zutat nicht gefunden",IF(A107="","Rezept fehlt","OK")))</f>
        <v/>
      </c>
    </row>
    <row r="108" spans="1:7" x14ac:dyDescent="0.25">
      <c r="A108" s="8"/>
      <c r="B108" s="8"/>
      <c r="C108" s="33"/>
      <c r="D108" s="8" t="str">
        <f>IFERROR(VLOOKUP(B108,Zutaten!$B$6:$E$57,3,FALSE()),"")</f>
        <v/>
      </c>
      <c r="E108" s="9">
        <f>IFERROR(VLOOKUP(B108,Zutaten!$B$6:$E$57,4,FALSE()),0)</f>
        <v>0</v>
      </c>
      <c r="F108" s="9" t="str">
        <f t="shared" si="3"/>
        <v/>
      </c>
      <c r="G108" s="8" t="str">
        <f>IF(B108="","",IF(ISNA(MATCH(B108,Zutaten!$B$6:$B$57,0)),"Zutat nicht gefunden",IF(A108="","Rezept fehlt","OK")))</f>
        <v/>
      </c>
    </row>
    <row r="109" spans="1:7" x14ac:dyDescent="0.25">
      <c r="A109" s="12"/>
      <c r="B109" s="12"/>
      <c r="C109" s="34"/>
      <c r="D109" s="12" t="str">
        <f>IFERROR(VLOOKUP(B109,Zutaten!$B$6:$E$57,3,FALSE()),"")</f>
        <v/>
      </c>
      <c r="E109" s="13">
        <f>IFERROR(VLOOKUP(B109,Zutaten!$B$6:$E$57,4,FALSE()),0)</f>
        <v>0</v>
      </c>
      <c r="F109" s="13" t="str">
        <f t="shared" ref="F109:F140" si="4">IF(B109="","",C109*E109)</f>
        <v/>
      </c>
      <c r="G109" s="12" t="str">
        <f>IF(B109="","",IF(ISNA(MATCH(B109,Zutaten!$B$6:$B$57,0)),"Zutat nicht gefunden",IF(A109="","Rezept fehlt","OK")))</f>
        <v/>
      </c>
    </row>
    <row r="110" spans="1:7" x14ac:dyDescent="0.25">
      <c r="A110" s="8"/>
      <c r="B110" s="8"/>
      <c r="C110" s="33"/>
      <c r="D110" s="8" t="str">
        <f>IFERROR(VLOOKUP(B110,Zutaten!$B$6:$E$57,3,FALSE()),"")</f>
        <v/>
      </c>
      <c r="E110" s="9">
        <f>IFERROR(VLOOKUP(B110,Zutaten!$B$6:$E$57,4,FALSE()),0)</f>
        <v>0</v>
      </c>
      <c r="F110" s="9" t="str">
        <f t="shared" si="4"/>
        <v/>
      </c>
      <c r="G110" s="8" t="str">
        <f>IF(B110="","",IF(ISNA(MATCH(B110,Zutaten!$B$6:$B$57,0)),"Zutat nicht gefunden",IF(A110="","Rezept fehlt","OK")))</f>
        <v/>
      </c>
    </row>
    <row r="111" spans="1:7" x14ac:dyDescent="0.25">
      <c r="A111" s="12"/>
      <c r="B111" s="12"/>
      <c r="C111" s="34"/>
      <c r="D111" s="12" t="str">
        <f>IFERROR(VLOOKUP(B111,Zutaten!$B$6:$E$57,3,FALSE()),"")</f>
        <v/>
      </c>
      <c r="E111" s="13">
        <f>IFERROR(VLOOKUP(B111,Zutaten!$B$6:$E$57,4,FALSE()),0)</f>
        <v>0</v>
      </c>
      <c r="F111" s="13" t="str">
        <f t="shared" si="4"/>
        <v/>
      </c>
      <c r="G111" s="12" t="str">
        <f>IF(B111="","",IF(ISNA(MATCH(B111,Zutaten!$B$6:$B$57,0)),"Zutat nicht gefunden",IF(A111="","Rezept fehlt","OK")))</f>
        <v/>
      </c>
    </row>
    <row r="112" spans="1:7" x14ac:dyDescent="0.25">
      <c r="A112" s="8"/>
      <c r="B112" s="8"/>
      <c r="C112" s="33"/>
      <c r="D112" s="8" t="str">
        <f>IFERROR(VLOOKUP(B112,Zutaten!$B$6:$E$57,3,FALSE()),"")</f>
        <v/>
      </c>
      <c r="E112" s="9">
        <f>IFERROR(VLOOKUP(B112,Zutaten!$B$6:$E$57,4,FALSE()),0)</f>
        <v>0</v>
      </c>
      <c r="F112" s="9" t="str">
        <f t="shared" si="4"/>
        <v/>
      </c>
      <c r="G112" s="8" t="str">
        <f>IF(B112="","",IF(ISNA(MATCH(B112,Zutaten!$B$6:$B$57,0)),"Zutat nicht gefunden",IF(A112="","Rezept fehlt","OK")))</f>
        <v/>
      </c>
    </row>
    <row r="113" spans="1:7" x14ac:dyDescent="0.25">
      <c r="A113" s="12"/>
      <c r="B113" s="12"/>
      <c r="C113" s="34"/>
      <c r="D113" s="12" t="str">
        <f>IFERROR(VLOOKUP(B113,Zutaten!$B$6:$E$57,3,FALSE()),"")</f>
        <v/>
      </c>
      <c r="E113" s="13">
        <f>IFERROR(VLOOKUP(B113,Zutaten!$B$6:$E$57,4,FALSE()),0)</f>
        <v>0</v>
      </c>
      <c r="F113" s="13" t="str">
        <f t="shared" si="4"/>
        <v/>
      </c>
      <c r="G113" s="12" t="str">
        <f>IF(B113="","",IF(ISNA(MATCH(B113,Zutaten!$B$6:$B$57,0)),"Zutat nicht gefunden",IF(A113="","Rezept fehlt","OK")))</f>
        <v/>
      </c>
    </row>
    <row r="114" spans="1:7" x14ac:dyDescent="0.25">
      <c r="A114" s="8"/>
      <c r="B114" s="8"/>
      <c r="C114" s="33"/>
      <c r="D114" s="8" t="str">
        <f>IFERROR(VLOOKUP(B114,Zutaten!$B$6:$E$57,3,FALSE()),"")</f>
        <v/>
      </c>
      <c r="E114" s="9">
        <f>IFERROR(VLOOKUP(B114,Zutaten!$B$6:$E$57,4,FALSE()),0)</f>
        <v>0</v>
      </c>
      <c r="F114" s="9" t="str">
        <f t="shared" si="4"/>
        <v/>
      </c>
      <c r="G114" s="8" t="str">
        <f>IF(B114="","",IF(ISNA(MATCH(B114,Zutaten!$B$6:$B$57,0)),"Zutat nicht gefunden",IF(A114="","Rezept fehlt","OK")))</f>
        <v/>
      </c>
    </row>
    <row r="115" spans="1:7" x14ac:dyDescent="0.25">
      <c r="A115" s="12"/>
      <c r="B115" s="12"/>
      <c r="C115" s="34"/>
      <c r="D115" s="12" t="str">
        <f>IFERROR(VLOOKUP(B115,Zutaten!$B$6:$E$57,3,FALSE()),"")</f>
        <v/>
      </c>
      <c r="E115" s="13">
        <f>IFERROR(VLOOKUP(B115,Zutaten!$B$6:$E$57,4,FALSE()),0)</f>
        <v>0</v>
      </c>
      <c r="F115" s="13" t="str">
        <f t="shared" si="4"/>
        <v/>
      </c>
      <c r="G115" s="12" t="str">
        <f>IF(B115="","",IF(ISNA(MATCH(B115,Zutaten!$B$6:$B$57,0)),"Zutat nicht gefunden",IF(A115="","Rezept fehlt","OK")))</f>
        <v/>
      </c>
    </row>
    <row r="116" spans="1:7" x14ac:dyDescent="0.25">
      <c r="A116" s="8"/>
      <c r="B116" s="8"/>
      <c r="C116" s="33"/>
      <c r="D116" s="8" t="str">
        <f>IFERROR(VLOOKUP(B116,Zutaten!$B$6:$E$57,3,FALSE()),"")</f>
        <v/>
      </c>
      <c r="E116" s="9">
        <f>IFERROR(VLOOKUP(B116,Zutaten!$B$6:$E$57,4,FALSE()),0)</f>
        <v>0</v>
      </c>
      <c r="F116" s="9" t="str">
        <f t="shared" si="4"/>
        <v/>
      </c>
      <c r="G116" s="8" t="str">
        <f>IF(B116="","",IF(ISNA(MATCH(B116,Zutaten!$B$6:$B$57,0)),"Zutat nicht gefunden",IF(A116="","Rezept fehlt","OK")))</f>
        <v/>
      </c>
    </row>
    <row r="117" spans="1:7" x14ac:dyDescent="0.25">
      <c r="A117" s="12"/>
      <c r="B117" s="12"/>
      <c r="C117" s="34"/>
      <c r="D117" s="12" t="str">
        <f>IFERROR(VLOOKUP(B117,Zutaten!$B$6:$E$57,3,FALSE()),"")</f>
        <v/>
      </c>
      <c r="E117" s="13">
        <f>IFERROR(VLOOKUP(B117,Zutaten!$B$6:$E$57,4,FALSE()),0)</f>
        <v>0</v>
      </c>
      <c r="F117" s="13" t="str">
        <f t="shared" si="4"/>
        <v/>
      </c>
      <c r="G117" s="12" t="str">
        <f>IF(B117="","",IF(ISNA(MATCH(B117,Zutaten!$B$6:$B$57,0)),"Zutat nicht gefunden",IF(A117="","Rezept fehlt","OK")))</f>
        <v/>
      </c>
    </row>
    <row r="118" spans="1:7" x14ac:dyDescent="0.25">
      <c r="A118" s="8"/>
      <c r="B118" s="8"/>
      <c r="C118" s="33"/>
      <c r="D118" s="8" t="str">
        <f>IFERROR(VLOOKUP(B118,Zutaten!$B$6:$E$57,3,FALSE()),"")</f>
        <v/>
      </c>
      <c r="E118" s="9">
        <f>IFERROR(VLOOKUP(B118,Zutaten!$B$6:$E$57,4,FALSE()),0)</f>
        <v>0</v>
      </c>
      <c r="F118" s="9" t="str">
        <f t="shared" si="4"/>
        <v/>
      </c>
      <c r="G118" s="8" t="str">
        <f>IF(B118="","",IF(ISNA(MATCH(B118,Zutaten!$B$6:$B$57,0)),"Zutat nicht gefunden",IF(A118="","Rezept fehlt","OK")))</f>
        <v/>
      </c>
    </row>
    <row r="119" spans="1:7" x14ac:dyDescent="0.25">
      <c r="A119" s="12"/>
      <c r="B119" s="12"/>
      <c r="C119" s="34"/>
      <c r="D119" s="12" t="str">
        <f>IFERROR(VLOOKUP(B119,Zutaten!$B$6:$E$57,3,FALSE()),"")</f>
        <v/>
      </c>
      <c r="E119" s="13">
        <f>IFERROR(VLOOKUP(B119,Zutaten!$B$6:$E$57,4,FALSE()),0)</f>
        <v>0</v>
      </c>
      <c r="F119" s="13" t="str">
        <f t="shared" si="4"/>
        <v/>
      </c>
      <c r="G119" s="12" t="str">
        <f>IF(B119="","",IF(ISNA(MATCH(B119,Zutaten!$B$6:$B$57,0)),"Zutat nicht gefunden",IF(A119="","Rezept fehlt","OK")))</f>
        <v/>
      </c>
    </row>
    <row r="120" spans="1:7" x14ac:dyDescent="0.25">
      <c r="A120" s="8"/>
      <c r="B120" s="8"/>
      <c r="C120" s="33"/>
      <c r="D120" s="8" t="str">
        <f>IFERROR(VLOOKUP(B120,Zutaten!$B$6:$E$57,3,FALSE()),"")</f>
        <v/>
      </c>
      <c r="E120" s="9">
        <f>IFERROR(VLOOKUP(B120,Zutaten!$B$6:$E$57,4,FALSE()),0)</f>
        <v>0</v>
      </c>
      <c r="F120" s="9" t="str">
        <f t="shared" si="4"/>
        <v/>
      </c>
      <c r="G120" s="8" t="str">
        <f>IF(B120="","",IF(ISNA(MATCH(B120,Zutaten!$B$6:$B$57,0)),"Zutat nicht gefunden",IF(A120="","Rezept fehlt","OK")))</f>
        <v/>
      </c>
    </row>
    <row r="121" spans="1:7" x14ac:dyDescent="0.25">
      <c r="A121" s="12"/>
      <c r="B121" s="12"/>
      <c r="C121" s="34"/>
      <c r="D121" s="12" t="str">
        <f>IFERROR(VLOOKUP(B121,Zutaten!$B$6:$E$57,3,FALSE()),"")</f>
        <v/>
      </c>
      <c r="E121" s="13">
        <f>IFERROR(VLOOKUP(B121,Zutaten!$B$6:$E$57,4,FALSE()),0)</f>
        <v>0</v>
      </c>
      <c r="F121" s="13" t="str">
        <f t="shared" si="4"/>
        <v/>
      </c>
      <c r="G121" s="12" t="str">
        <f>IF(B121="","",IF(ISNA(MATCH(B121,Zutaten!$B$6:$B$57,0)),"Zutat nicht gefunden",IF(A121="","Rezept fehlt","OK")))</f>
        <v/>
      </c>
    </row>
    <row r="122" spans="1:7" x14ac:dyDescent="0.25">
      <c r="A122" s="8"/>
      <c r="B122" s="8"/>
      <c r="C122" s="33"/>
      <c r="D122" s="8" t="str">
        <f>IFERROR(VLOOKUP(B122,Zutaten!$B$6:$E$57,3,FALSE()),"")</f>
        <v/>
      </c>
      <c r="E122" s="9">
        <f>IFERROR(VLOOKUP(B122,Zutaten!$B$6:$E$57,4,FALSE()),0)</f>
        <v>0</v>
      </c>
      <c r="F122" s="9" t="str">
        <f t="shared" si="4"/>
        <v/>
      </c>
      <c r="G122" s="8" t="str">
        <f>IF(B122="","",IF(ISNA(MATCH(B122,Zutaten!$B$6:$B$57,0)),"Zutat nicht gefunden",IF(A122="","Rezept fehlt","OK")))</f>
        <v/>
      </c>
    </row>
    <row r="123" spans="1:7" x14ac:dyDescent="0.25">
      <c r="A123" s="12"/>
      <c r="B123" s="12"/>
      <c r="C123" s="34"/>
      <c r="D123" s="12" t="str">
        <f>IFERROR(VLOOKUP(B123,Zutaten!$B$6:$E$57,3,FALSE()),"")</f>
        <v/>
      </c>
      <c r="E123" s="13">
        <f>IFERROR(VLOOKUP(B123,Zutaten!$B$6:$E$57,4,FALSE()),0)</f>
        <v>0</v>
      </c>
      <c r="F123" s="13" t="str">
        <f t="shared" si="4"/>
        <v/>
      </c>
      <c r="G123" s="12" t="str">
        <f>IF(B123="","",IF(ISNA(MATCH(B123,Zutaten!$B$6:$B$57,0)),"Zutat nicht gefunden",IF(A123="","Rezept fehlt","OK")))</f>
        <v/>
      </c>
    </row>
    <row r="124" spans="1:7" x14ac:dyDescent="0.25">
      <c r="A124" s="8"/>
      <c r="B124" s="8"/>
      <c r="C124" s="33"/>
      <c r="D124" s="8" t="str">
        <f>IFERROR(VLOOKUP(B124,Zutaten!$B$6:$E$57,3,FALSE()),"")</f>
        <v/>
      </c>
      <c r="E124" s="9">
        <f>IFERROR(VLOOKUP(B124,Zutaten!$B$6:$E$57,4,FALSE()),0)</f>
        <v>0</v>
      </c>
      <c r="F124" s="9" t="str">
        <f t="shared" si="4"/>
        <v/>
      </c>
      <c r="G124" s="8" t="str">
        <f>IF(B124="","",IF(ISNA(MATCH(B124,Zutaten!$B$6:$B$57,0)),"Zutat nicht gefunden",IF(A124="","Rezept fehlt","OK")))</f>
        <v/>
      </c>
    </row>
    <row r="125" spans="1:7" x14ac:dyDescent="0.25">
      <c r="A125" s="12"/>
      <c r="B125" s="12"/>
      <c r="C125" s="34"/>
      <c r="D125" s="12" t="str">
        <f>IFERROR(VLOOKUP(B125,Zutaten!$B$6:$E$57,3,FALSE()),"")</f>
        <v/>
      </c>
      <c r="E125" s="13">
        <f>IFERROR(VLOOKUP(B125,Zutaten!$B$6:$E$57,4,FALSE()),0)</f>
        <v>0</v>
      </c>
      <c r="F125" s="13" t="str">
        <f t="shared" si="4"/>
        <v/>
      </c>
      <c r="G125" s="12" t="str">
        <f>IF(B125="","",IF(ISNA(MATCH(B125,Zutaten!$B$6:$B$57,0)),"Zutat nicht gefunden",IF(A125="","Rezept fehlt","OK")))</f>
        <v/>
      </c>
    </row>
    <row r="126" spans="1:7" x14ac:dyDescent="0.25">
      <c r="A126" s="8"/>
      <c r="B126" s="8"/>
      <c r="C126" s="33"/>
      <c r="D126" s="8" t="str">
        <f>IFERROR(VLOOKUP(B126,Zutaten!$B$6:$E$57,3,FALSE()),"")</f>
        <v/>
      </c>
      <c r="E126" s="9">
        <f>IFERROR(VLOOKUP(B126,Zutaten!$B$6:$E$57,4,FALSE()),0)</f>
        <v>0</v>
      </c>
      <c r="F126" s="9" t="str">
        <f t="shared" si="4"/>
        <v/>
      </c>
      <c r="G126" s="8" t="str">
        <f>IF(B126="","",IF(ISNA(MATCH(B126,Zutaten!$B$6:$B$57,0)),"Zutat nicht gefunden",IF(A126="","Rezept fehlt","OK")))</f>
        <v/>
      </c>
    </row>
    <row r="127" spans="1:7" x14ac:dyDescent="0.25">
      <c r="A127" s="12"/>
      <c r="B127" s="12"/>
      <c r="C127" s="34"/>
      <c r="D127" s="12" t="str">
        <f>IFERROR(VLOOKUP(B127,Zutaten!$B$6:$E$57,3,FALSE()),"")</f>
        <v/>
      </c>
      <c r="E127" s="13">
        <f>IFERROR(VLOOKUP(B127,Zutaten!$B$6:$E$57,4,FALSE()),0)</f>
        <v>0</v>
      </c>
      <c r="F127" s="13" t="str">
        <f t="shared" si="4"/>
        <v/>
      </c>
      <c r="G127" s="12" t="str">
        <f>IF(B127="","",IF(ISNA(MATCH(B127,Zutaten!$B$6:$B$57,0)),"Zutat nicht gefunden",IF(A127="","Rezept fehlt","OK")))</f>
        <v/>
      </c>
    </row>
    <row r="128" spans="1:7" x14ac:dyDescent="0.25">
      <c r="A128" s="8"/>
      <c r="B128" s="8"/>
      <c r="C128" s="33"/>
      <c r="D128" s="8" t="str">
        <f>IFERROR(VLOOKUP(B128,Zutaten!$B$6:$E$57,3,FALSE()),"")</f>
        <v/>
      </c>
      <c r="E128" s="9">
        <f>IFERROR(VLOOKUP(B128,Zutaten!$B$6:$E$57,4,FALSE()),0)</f>
        <v>0</v>
      </c>
      <c r="F128" s="9" t="str">
        <f t="shared" si="4"/>
        <v/>
      </c>
      <c r="G128" s="8" t="str">
        <f>IF(B128="","",IF(ISNA(MATCH(B128,Zutaten!$B$6:$B$57,0)),"Zutat nicht gefunden",IF(A128="","Rezept fehlt","OK")))</f>
        <v/>
      </c>
    </row>
    <row r="129" spans="1:7" x14ac:dyDescent="0.25">
      <c r="A129" s="12"/>
      <c r="B129" s="12"/>
      <c r="C129" s="34"/>
      <c r="D129" s="12" t="str">
        <f>IFERROR(VLOOKUP(B129,Zutaten!$B$6:$E$57,3,FALSE()),"")</f>
        <v/>
      </c>
      <c r="E129" s="13">
        <f>IFERROR(VLOOKUP(B129,Zutaten!$B$6:$E$57,4,FALSE()),0)</f>
        <v>0</v>
      </c>
      <c r="F129" s="13" t="str">
        <f t="shared" si="4"/>
        <v/>
      </c>
      <c r="G129" s="12" t="str">
        <f>IF(B129="","",IF(ISNA(MATCH(B129,Zutaten!$B$6:$B$57,0)),"Zutat nicht gefunden",IF(A129="","Rezept fehlt","OK")))</f>
        <v/>
      </c>
    </row>
    <row r="130" spans="1:7" x14ac:dyDescent="0.25">
      <c r="A130" s="8"/>
      <c r="B130" s="8"/>
      <c r="C130" s="33"/>
      <c r="D130" s="8" t="str">
        <f>IFERROR(VLOOKUP(B130,Zutaten!$B$6:$E$57,3,FALSE()),"")</f>
        <v/>
      </c>
      <c r="E130" s="9">
        <f>IFERROR(VLOOKUP(B130,Zutaten!$B$6:$E$57,4,FALSE()),0)</f>
        <v>0</v>
      </c>
      <c r="F130" s="9" t="str">
        <f t="shared" si="4"/>
        <v/>
      </c>
      <c r="G130" s="8" t="str">
        <f>IF(B130="","",IF(ISNA(MATCH(B130,Zutaten!$B$6:$B$57,0)),"Zutat nicht gefunden",IF(A130="","Rezept fehlt","OK")))</f>
        <v/>
      </c>
    </row>
    <row r="131" spans="1:7" x14ac:dyDescent="0.25">
      <c r="A131" s="12"/>
      <c r="B131" s="12"/>
      <c r="C131" s="34"/>
      <c r="D131" s="12" t="str">
        <f>IFERROR(VLOOKUP(B131,Zutaten!$B$6:$E$57,3,FALSE()),"")</f>
        <v/>
      </c>
      <c r="E131" s="13">
        <f>IFERROR(VLOOKUP(B131,Zutaten!$B$6:$E$57,4,FALSE()),0)</f>
        <v>0</v>
      </c>
      <c r="F131" s="13" t="str">
        <f t="shared" si="4"/>
        <v/>
      </c>
      <c r="G131" s="12" t="str">
        <f>IF(B131="","",IF(ISNA(MATCH(B131,Zutaten!$B$6:$B$57,0)),"Zutat nicht gefunden",IF(A131="","Rezept fehlt","OK")))</f>
        <v/>
      </c>
    </row>
    <row r="132" spans="1:7" x14ac:dyDescent="0.25">
      <c r="A132" s="8"/>
      <c r="B132" s="8"/>
      <c r="C132" s="33"/>
      <c r="D132" s="8" t="str">
        <f>IFERROR(VLOOKUP(B132,Zutaten!$B$6:$E$57,3,FALSE()),"")</f>
        <v/>
      </c>
      <c r="E132" s="9">
        <f>IFERROR(VLOOKUP(B132,Zutaten!$B$6:$E$57,4,FALSE()),0)</f>
        <v>0</v>
      </c>
      <c r="F132" s="9" t="str">
        <f t="shared" si="4"/>
        <v/>
      </c>
      <c r="G132" s="8" t="str">
        <f>IF(B132="","",IF(ISNA(MATCH(B132,Zutaten!$B$6:$B$57,0)),"Zutat nicht gefunden",IF(A132="","Rezept fehlt","OK")))</f>
        <v/>
      </c>
    </row>
    <row r="133" spans="1:7" x14ac:dyDescent="0.25">
      <c r="A133" s="12"/>
      <c r="B133" s="12"/>
      <c r="C133" s="34"/>
      <c r="D133" s="12" t="str">
        <f>IFERROR(VLOOKUP(B133,Zutaten!$B$6:$E$57,3,FALSE()),"")</f>
        <v/>
      </c>
      <c r="E133" s="13">
        <f>IFERROR(VLOOKUP(B133,Zutaten!$B$6:$E$57,4,FALSE()),0)</f>
        <v>0</v>
      </c>
      <c r="F133" s="13" t="str">
        <f t="shared" si="4"/>
        <v/>
      </c>
      <c r="G133" s="12" t="str">
        <f>IF(B133="","",IF(ISNA(MATCH(B133,Zutaten!$B$6:$B$57,0)),"Zutat nicht gefunden",IF(A133="","Rezept fehlt","OK")))</f>
        <v/>
      </c>
    </row>
    <row r="134" spans="1:7" x14ac:dyDescent="0.25">
      <c r="A134" s="8"/>
      <c r="B134" s="8"/>
      <c r="C134" s="33"/>
      <c r="D134" s="8" t="str">
        <f>IFERROR(VLOOKUP(B134,Zutaten!$B$6:$E$57,3,FALSE()),"")</f>
        <v/>
      </c>
      <c r="E134" s="9">
        <f>IFERROR(VLOOKUP(B134,Zutaten!$B$6:$E$57,4,FALSE()),0)</f>
        <v>0</v>
      </c>
      <c r="F134" s="9" t="str">
        <f t="shared" si="4"/>
        <v/>
      </c>
      <c r="G134" s="8" t="str">
        <f>IF(B134="","",IF(ISNA(MATCH(B134,Zutaten!$B$6:$B$57,0)),"Zutat nicht gefunden",IF(A134="","Rezept fehlt","OK")))</f>
        <v/>
      </c>
    </row>
    <row r="135" spans="1:7" x14ac:dyDescent="0.25">
      <c r="A135" s="12"/>
      <c r="B135" s="12"/>
      <c r="C135" s="34"/>
      <c r="D135" s="12" t="str">
        <f>IFERROR(VLOOKUP(B135,Zutaten!$B$6:$E$57,3,FALSE()),"")</f>
        <v/>
      </c>
      <c r="E135" s="13">
        <f>IFERROR(VLOOKUP(B135,Zutaten!$B$6:$E$57,4,FALSE()),0)</f>
        <v>0</v>
      </c>
      <c r="F135" s="13" t="str">
        <f t="shared" si="4"/>
        <v/>
      </c>
      <c r="G135" s="12" t="str">
        <f>IF(B135="","",IF(ISNA(MATCH(B135,Zutaten!$B$6:$B$57,0)),"Zutat nicht gefunden",IF(A135="","Rezept fehlt","OK")))</f>
        <v/>
      </c>
    </row>
    <row r="136" spans="1:7" x14ac:dyDescent="0.25">
      <c r="A136" s="8"/>
      <c r="B136" s="8"/>
      <c r="C136" s="33"/>
      <c r="D136" s="8" t="str">
        <f>IFERROR(VLOOKUP(B136,Zutaten!$B$6:$E$57,3,FALSE()),"")</f>
        <v/>
      </c>
      <c r="E136" s="9">
        <f>IFERROR(VLOOKUP(B136,Zutaten!$B$6:$E$57,4,FALSE()),0)</f>
        <v>0</v>
      </c>
      <c r="F136" s="9" t="str">
        <f t="shared" si="4"/>
        <v/>
      </c>
      <c r="G136" s="8" t="str">
        <f>IF(B136="","",IF(ISNA(MATCH(B136,Zutaten!$B$6:$B$57,0)),"Zutat nicht gefunden",IF(A136="","Rezept fehlt","OK")))</f>
        <v/>
      </c>
    </row>
    <row r="137" spans="1:7" x14ac:dyDescent="0.25">
      <c r="A137" s="12"/>
      <c r="B137" s="12"/>
      <c r="C137" s="34"/>
      <c r="D137" s="12" t="str">
        <f>IFERROR(VLOOKUP(B137,Zutaten!$B$6:$E$57,3,FALSE()),"")</f>
        <v/>
      </c>
      <c r="E137" s="13">
        <f>IFERROR(VLOOKUP(B137,Zutaten!$B$6:$E$57,4,FALSE()),0)</f>
        <v>0</v>
      </c>
      <c r="F137" s="13" t="str">
        <f t="shared" si="4"/>
        <v/>
      </c>
      <c r="G137" s="12" t="str">
        <f>IF(B137="","",IF(ISNA(MATCH(B137,Zutaten!$B$6:$B$57,0)),"Zutat nicht gefunden",IF(A137="","Rezept fehlt","OK")))</f>
        <v/>
      </c>
    </row>
    <row r="138" spans="1:7" x14ac:dyDescent="0.25">
      <c r="A138" s="8"/>
      <c r="B138" s="8"/>
      <c r="C138" s="33"/>
      <c r="D138" s="8" t="str">
        <f>IFERROR(VLOOKUP(B138,Zutaten!$B$6:$E$57,3,FALSE()),"")</f>
        <v/>
      </c>
      <c r="E138" s="9">
        <f>IFERROR(VLOOKUP(B138,Zutaten!$B$6:$E$57,4,FALSE()),0)</f>
        <v>0</v>
      </c>
      <c r="F138" s="9" t="str">
        <f t="shared" si="4"/>
        <v/>
      </c>
      <c r="G138" s="8" t="str">
        <f>IF(B138="","",IF(ISNA(MATCH(B138,Zutaten!$B$6:$B$57,0)),"Zutat nicht gefunden",IF(A138="","Rezept fehlt","OK")))</f>
        <v/>
      </c>
    </row>
    <row r="139" spans="1:7" x14ac:dyDescent="0.25">
      <c r="A139" s="12"/>
      <c r="B139" s="12"/>
      <c r="C139" s="34"/>
      <c r="D139" s="12" t="str">
        <f>IFERROR(VLOOKUP(B139,Zutaten!$B$6:$E$57,3,FALSE()),"")</f>
        <v/>
      </c>
      <c r="E139" s="13">
        <f>IFERROR(VLOOKUP(B139,Zutaten!$B$6:$E$57,4,FALSE()),0)</f>
        <v>0</v>
      </c>
      <c r="F139" s="13" t="str">
        <f t="shared" si="4"/>
        <v/>
      </c>
      <c r="G139" s="12" t="str">
        <f>IF(B139="","",IF(ISNA(MATCH(B139,Zutaten!$B$6:$B$57,0)),"Zutat nicht gefunden",IF(A139="","Rezept fehlt","OK")))</f>
        <v/>
      </c>
    </row>
    <row r="140" spans="1:7" x14ac:dyDescent="0.25">
      <c r="A140" s="8"/>
      <c r="B140" s="8"/>
      <c r="C140" s="33"/>
      <c r="D140" s="8" t="str">
        <f>IFERROR(VLOOKUP(B140,Zutaten!$B$6:$E$57,3,FALSE()),"")</f>
        <v/>
      </c>
      <c r="E140" s="9">
        <f>IFERROR(VLOOKUP(B140,Zutaten!$B$6:$E$57,4,FALSE()),0)</f>
        <v>0</v>
      </c>
      <c r="F140" s="9" t="str">
        <f t="shared" si="4"/>
        <v/>
      </c>
      <c r="G140" s="8" t="str">
        <f>IF(B140="","",IF(ISNA(MATCH(B140,Zutaten!$B$6:$B$57,0)),"Zutat nicht gefunden",IF(A140="","Rezept fehlt","OK")))</f>
        <v/>
      </c>
    </row>
    <row r="141" spans="1:7" x14ac:dyDescent="0.25">
      <c r="A141" s="12"/>
      <c r="B141" s="12"/>
      <c r="C141" s="34"/>
      <c r="D141" s="12" t="str">
        <f>IFERROR(VLOOKUP(B141,Zutaten!$B$6:$E$57,3,FALSE()),"")</f>
        <v/>
      </c>
      <c r="E141" s="13">
        <f>IFERROR(VLOOKUP(B141,Zutaten!$B$6:$E$57,4,FALSE()),0)</f>
        <v>0</v>
      </c>
      <c r="F141" s="13" t="str">
        <f t="shared" ref="F141:F172" si="5">IF(B141="","",C141*E141)</f>
        <v/>
      </c>
      <c r="G141" s="12" t="str">
        <f>IF(B141="","",IF(ISNA(MATCH(B141,Zutaten!$B$6:$B$57,0)),"Zutat nicht gefunden",IF(A141="","Rezept fehlt","OK")))</f>
        <v/>
      </c>
    </row>
    <row r="142" spans="1:7" x14ac:dyDescent="0.25">
      <c r="A142" s="8"/>
      <c r="B142" s="8"/>
      <c r="C142" s="33"/>
      <c r="D142" s="8" t="str">
        <f>IFERROR(VLOOKUP(B142,Zutaten!$B$6:$E$57,3,FALSE()),"")</f>
        <v/>
      </c>
      <c r="E142" s="9">
        <f>IFERROR(VLOOKUP(B142,Zutaten!$B$6:$E$57,4,FALSE()),0)</f>
        <v>0</v>
      </c>
      <c r="F142" s="9" t="str">
        <f t="shared" si="5"/>
        <v/>
      </c>
      <c r="G142" s="8" t="str">
        <f>IF(B142="","",IF(ISNA(MATCH(B142,Zutaten!$B$6:$B$57,0)),"Zutat nicht gefunden",IF(A142="","Rezept fehlt","OK")))</f>
        <v/>
      </c>
    </row>
    <row r="143" spans="1:7" x14ac:dyDescent="0.25">
      <c r="A143" s="12"/>
      <c r="B143" s="12"/>
      <c r="C143" s="34"/>
      <c r="D143" s="12" t="str">
        <f>IFERROR(VLOOKUP(B143,Zutaten!$B$6:$E$57,3,FALSE()),"")</f>
        <v/>
      </c>
      <c r="E143" s="13">
        <f>IFERROR(VLOOKUP(B143,Zutaten!$B$6:$E$57,4,FALSE()),0)</f>
        <v>0</v>
      </c>
      <c r="F143" s="13" t="str">
        <f t="shared" si="5"/>
        <v/>
      </c>
      <c r="G143" s="12" t="str">
        <f>IF(B143="","",IF(ISNA(MATCH(B143,Zutaten!$B$6:$B$57,0)),"Zutat nicht gefunden",IF(A143="","Rezept fehlt","OK")))</f>
        <v/>
      </c>
    </row>
    <row r="144" spans="1:7" x14ac:dyDescent="0.25">
      <c r="A144" s="8"/>
      <c r="B144" s="8"/>
      <c r="C144" s="33"/>
      <c r="D144" s="8" t="str">
        <f>IFERROR(VLOOKUP(B144,Zutaten!$B$6:$E$57,3,FALSE()),"")</f>
        <v/>
      </c>
      <c r="E144" s="9">
        <f>IFERROR(VLOOKUP(B144,Zutaten!$B$6:$E$57,4,FALSE()),0)</f>
        <v>0</v>
      </c>
      <c r="F144" s="9" t="str">
        <f t="shared" si="5"/>
        <v/>
      </c>
      <c r="G144" s="8" t="str">
        <f>IF(B144="","",IF(ISNA(MATCH(B144,Zutaten!$B$6:$B$57,0)),"Zutat nicht gefunden",IF(A144="","Rezept fehlt","OK")))</f>
        <v/>
      </c>
    </row>
    <row r="145" spans="1:7" x14ac:dyDescent="0.25">
      <c r="A145" s="12"/>
      <c r="B145" s="12"/>
      <c r="C145" s="34"/>
      <c r="D145" s="12" t="str">
        <f>IFERROR(VLOOKUP(B145,Zutaten!$B$6:$E$57,3,FALSE()),"")</f>
        <v/>
      </c>
      <c r="E145" s="13">
        <f>IFERROR(VLOOKUP(B145,Zutaten!$B$6:$E$57,4,FALSE()),0)</f>
        <v>0</v>
      </c>
      <c r="F145" s="13" t="str">
        <f t="shared" si="5"/>
        <v/>
      </c>
      <c r="G145" s="12" t="str">
        <f>IF(B145="","",IF(ISNA(MATCH(B145,Zutaten!$B$6:$B$57,0)),"Zutat nicht gefunden",IF(A145="","Rezept fehlt","OK")))</f>
        <v/>
      </c>
    </row>
    <row r="146" spans="1:7" x14ac:dyDescent="0.25">
      <c r="A146" s="8"/>
      <c r="B146" s="8"/>
      <c r="C146" s="33"/>
      <c r="D146" s="8" t="str">
        <f>IFERROR(VLOOKUP(B146,Zutaten!$B$6:$E$57,3,FALSE()),"")</f>
        <v/>
      </c>
      <c r="E146" s="9">
        <f>IFERROR(VLOOKUP(B146,Zutaten!$B$6:$E$57,4,FALSE()),0)</f>
        <v>0</v>
      </c>
      <c r="F146" s="9" t="str">
        <f t="shared" si="5"/>
        <v/>
      </c>
      <c r="G146" s="8" t="str">
        <f>IF(B146="","",IF(ISNA(MATCH(B146,Zutaten!$B$6:$B$57,0)),"Zutat nicht gefunden",IF(A146="","Rezept fehlt","OK")))</f>
        <v/>
      </c>
    </row>
    <row r="147" spans="1:7" x14ac:dyDescent="0.25">
      <c r="A147" s="12"/>
      <c r="B147" s="12"/>
      <c r="C147" s="34"/>
      <c r="D147" s="12" t="str">
        <f>IFERROR(VLOOKUP(B147,Zutaten!$B$6:$E$57,3,FALSE()),"")</f>
        <v/>
      </c>
      <c r="E147" s="13">
        <f>IFERROR(VLOOKUP(B147,Zutaten!$B$6:$E$57,4,FALSE()),0)</f>
        <v>0</v>
      </c>
      <c r="F147" s="13" t="str">
        <f t="shared" si="5"/>
        <v/>
      </c>
      <c r="G147" s="12" t="str">
        <f>IF(B147="","",IF(ISNA(MATCH(B147,Zutaten!$B$6:$B$57,0)),"Zutat nicht gefunden",IF(A147="","Rezept fehlt","OK")))</f>
        <v/>
      </c>
    </row>
    <row r="148" spans="1:7" x14ac:dyDescent="0.25">
      <c r="A148" s="8"/>
      <c r="B148" s="8"/>
      <c r="C148" s="33"/>
      <c r="D148" s="8" t="str">
        <f>IFERROR(VLOOKUP(B148,Zutaten!$B$6:$E$57,3,FALSE()),"")</f>
        <v/>
      </c>
      <c r="E148" s="9">
        <f>IFERROR(VLOOKUP(B148,Zutaten!$B$6:$E$57,4,FALSE()),0)</f>
        <v>0</v>
      </c>
      <c r="F148" s="9" t="str">
        <f t="shared" si="5"/>
        <v/>
      </c>
      <c r="G148" s="8" t="str">
        <f>IF(B148="","",IF(ISNA(MATCH(B148,Zutaten!$B$6:$B$57,0)),"Zutat nicht gefunden",IF(A148="","Rezept fehlt","OK")))</f>
        <v/>
      </c>
    </row>
    <row r="149" spans="1:7" x14ac:dyDescent="0.25">
      <c r="A149" s="12"/>
      <c r="B149" s="12"/>
      <c r="C149" s="34"/>
      <c r="D149" s="12" t="str">
        <f>IFERROR(VLOOKUP(B149,Zutaten!$B$6:$E$57,3,FALSE()),"")</f>
        <v/>
      </c>
      <c r="E149" s="13">
        <f>IFERROR(VLOOKUP(B149,Zutaten!$B$6:$E$57,4,FALSE()),0)</f>
        <v>0</v>
      </c>
      <c r="F149" s="13" t="str">
        <f t="shared" si="5"/>
        <v/>
      </c>
      <c r="G149" s="12" t="str">
        <f>IF(B149="","",IF(ISNA(MATCH(B149,Zutaten!$B$6:$B$57,0)),"Zutat nicht gefunden",IF(A149="","Rezept fehlt","OK")))</f>
        <v/>
      </c>
    </row>
    <row r="150" spans="1:7" x14ac:dyDescent="0.25">
      <c r="A150" s="8"/>
      <c r="B150" s="8"/>
      <c r="C150" s="33"/>
      <c r="D150" s="8" t="str">
        <f>IFERROR(VLOOKUP(B150,Zutaten!$B$6:$E$57,3,FALSE()),"")</f>
        <v/>
      </c>
      <c r="E150" s="9">
        <f>IFERROR(VLOOKUP(B150,Zutaten!$B$6:$E$57,4,FALSE()),0)</f>
        <v>0</v>
      </c>
      <c r="F150" s="9" t="str">
        <f t="shared" si="5"/>
        <v/>
      </c>
      <c r="G150" s="8" t="str">
        <f>IF(B150="","",IF(ISNA(MATCH(B150,Zutaten!$B$6:$B$57,0)),"Zutat nicht gefunden",IF(A150="","Rezept fehlt","OK")))</f>
        <v/>
      </c>
    </row>
    <row r="151" spans="1:7" x14ac:dyDescent="0.25">
      <c r="A151" s="12"/>
      <c r="B151" s="12"/>
      <c r="C151" s="34"/>
      <c r="D151" s="12" t="str">
        <f>IFERROR(VLOOKUP(B151,Zutaten!$B$6:$E$57,3,FALSE()),"")</f>
        <v/>
      </c>
      <c r="E151" s="13">
        <f>IFERROR(VLOOKUP(B151,Zutaten!$B$6:$E$57,4,FALSE()),0)</f>
        <v>0</v>
      </c>
      <c r="F151" s="13" t="str">
        <f t="shared" si="5"/>
        <v/>
      </c>
      <c r="G151" s="12" t="str">
        <f>IF(B151="","",IF(ISNA(MATCH(B151,Zutaten!$B$6:$B$57,0)),"Zutat nicht gefunden",IF(A151="","Rezept fehlt","OK")))</f>
        <v/>
      </c>
    </row>
    <row r="152" spans="1:7" x14ac:dyDescent="0.25">
      <c r="A152" s="8"/>
      <c r="B152" s="8"/>
      <c r="C152" s="33"/>
      <c r="D152" s="8" t="str">
        <f>IFERROR(VLOOKUP(B152,Zutaten!$B$6:$E$57,3,FALSE()),"")</f>
        <v/>
      </c>
      <c r="E152" s="9">
        <f>IFERROR(VLOOKUP(B152,Zutaten!$B$6:$E$57,4,FALSE()),0)</f>
        <v>0</v>
      </c>
      <c r="F152" s="9" t="str">
        <f t="shared" si="5"/>
        <v/>
      </c>
      <c r="G152" s="8" t="str">
        <f>IF(B152="","",IF(ISNA(MATCH(B152,Zutaten!$B$6:$B$57,0)),"Zutat nicht gefunden",IF(A152="","Rezept fehlt","OK")))</f>
        <v/>
      </c>
    </row>
    <row r="153" spans="1:7" x14ac:dyDescent="0.25">
      <c r="A153" s="12"/>
      <c r="B153" s="12"/>
      <c r="C153" s="34"/>
      <c r="D153" s="12" t="str">
        <f>IFERROR(VLOOKUP(B153,Zutaten!$B$6:$E$57,3,FALSE()),"")</f>
        <v/>
      </c>
      <c r="E153" s="13">
        <f>IFERROR(VLOOKUP(B153,Zutaten!$B$6:$E$57,4,FALSE()),0)</f>
        <v>0</v>
      </c>
      <c r="F153" s="13" t="str">
        <f t="shared" si="5"/>
        <v/>
      </c>
      <c r="G153" s="12" t="str">
        <f>IF(B153="","",IF(ISNA(MATCH(B153,Zutaten!$B$6:$B$57,0)),"Zutat nicht gefunden",IF(A153="","Rezept fehlt","OK")))</f>
        <v/>
      </c>
    </row>
    <row r="154" spans="1:7" x14ac:dyDescent="0.25">
      <c r="A154" s="8"/>
      <c r="B154" s="8"/>
      <c r="C154" s="33"/>
      <c r="D154" s="8" t="str">
        <f>IFERROR(VLOOKUP(B154,Zutaten!$B$6:$E$57,3,FALSE()),"")</f>
        <v/>
      </c>
      <c r="E154" s="9">
        <f>IFERROR(VLOOKUP(B154,Zutaten!$B$6:$E$57,4,FALSE()),0)</f>
        <v>0</v>
      </c>
      <c r="F154" s="9" t="str">
        <f t="shared" si="5"/>
        <v/>
      </c>
      <c r="G154" s="8" t="str">
        <f>IF(B154="","",IF(ISNA(MATCH(B154,Zutaten!$B$6:$B$57,0)),"Zutat nicht gefunden",IF(A154="","Rezept fehlt","OK")))</f>
        <v/>
      </c>
    </row>
    <row r="155" spans="1:7" x14ac:dyDescent="0.25">
      <c r="A155" s="12"/>
      <c r="B155" s="12"/>
      <c r="C155" s="34"/>
      <c r="D155" s="12" t="str">
        <f>IFERROR(VLOOKUP(B155,Zutaten!$B$6:$E$57,3,FALSE()),"")</f>
        <v/>
      </c>
      <c r="E155" s="13">
        <f>IFERROR(VLOOKUP(B155,Zutaten!$B$6:$E$57,4,FALSE()),0)</f>
        <v>0</v>
      </c>
      <c r="F155" s="13" t="str">
        <f t="shared" si="5"/>
        <v/>
      </c>
      <c r="G155" s="12" t="str">
        <f>IF(B155="","",IF(ISNA(MATCH(B155,Zutaten!$B$6:$B$57,0)),"Zutat nicht gefunden",IF(A155="","Rezept fehlt","OK")))</f>
        <v/>
      </c>
    </row>
    <row r="156" spans="1:7" x14ac:dyDescent="0.25">
      <c r="A156" s="8"/>
      <c r="B156" s="8"/>
      <c r="C156" s="33"/>
      <c r="D156" s="8" t="str">
        <f>IFERROR(VLOOKUP(B156,Zutaten!$B$6:$E$57,3,FALSE()),"")</f>
        <v/>
      </c>
      <c r="E156" s="9">
        <f>IFERROR(VLOOKUP(B156,Zutaten!$B$6:$E$57,4,FALSE()),0)</f>
        <v>0</v>
      </c>
      <c r="F156" s="9" t="str">
        <f t="shared" si="5"/>
        <v/>
      </c>
      <c r="G156" s="8" t="str">
        <f>IF(B156="","",IF(ISNA(MATCH(B156,Zutaten!$B$6:$B$57,0)),"Zutat nicht gefunden",IF(A156="","Rezept fehlt","OK")))</f>
        <v/>
      </c>
    </row>
    <row r="157" spans="1:7" x14ac:dyDescent="0.25">
      <c r="A157" s="12"/>
      <c r="B157" s="12"/>
      <c r="C157" s="34"/>
      <c r="D157" s="12" t="str">
        <f>IFERROR(VLOOKUP(B157,Zutaten!$B$6:$E$57,3,FALSE()),"")</f>
        <v/>
      </c>
      <c r="E157" s="13">
        <f>IFERROR(VLOOKUP(B157,Zutaten!$B$6:$E$57,4,FALSE()),0)</f>
        <v>0</v>
      </c>
      <c r="F157" s="13" t="str">
        <f t="shared" si="5"/>
        <v/>
      </c>
      <c r="G157" s="12" t="str">
        <f>IF(B157="","",IF(ISNA(MATCH(B157,Zutaten!$B$6:$B$57,0)),"Zutat nicht gefunden",IF(A157="","Rezept fehlt","OK")))</f>
        <v/>
      </c>
    </row>
    <row r="158" spans="1:7" x14ac:dyDescent="0.25">
      <c r="A158" s="8"/>
      <c r="B158" s="8"/>
      <c r="C158" s="33"/>
      <c r="D158" s="8" t="str">
        <f>IFERROR(VLOOKUP(B158,Zutaten!$B$6:$E$57,3,FALSE()),"")</f>
        <v/>
      </c>
      <c r="E158" s="9">
        <f>IFERROR(VLOOKUP(B158,Zutaten!$B$6:$E$57,4,FALSE()),0)</f>
        <v>0</v>
      </c>
      <c r="F158" s="9" t="str">
        <f t="shared" si="5"/>
        <v/>
      </c>
      <c r="G158" s="8" t="str">
        <f>IF(B158="","",IF(ISNA(MATCH(B158,Zutaten!$B$6:$B$57,0)),"Zutat nicht gefunden",IF(A158="","Rezept fehlt","OK")))</f>
        <v/>
      </c>
    </row>
    <row r="159" spans="1:7" x14ac:dyDescent="0.25">
      <c r="A159" s="12"/>
      <c r="B159" s="12"/>
      <c r="C159" s="34"/>
      <c r="D159" s="12" t="str">
        <f>IFERROR(VLOOKUP(B159,Zutaten!$B$6:$E$57,3,FALSE()),"")</f>
        <v/>
      </c>
      <c r="E159" s="13">
        <f>IFERROR(VLOOKUP(B159,Zutaten!$B$6:$E$57,4,FALSE()),0)</f>
        <v>0</v>
      </c>
      <c r="F159" s="13" t="str">
        <f t="shared" si="5"/>
        <v/>
      </c>
      <c r="G159" s="12" t="str">
        <f>IF(B159="","",IF(ISNA(MATCH(B159,Zutaten!$B$6:$B$57,0)),"Zutat nicht gefunden",IF(A159="","Rezept fehlt","OK")))</f>
        <v/>
      </c>
    </row>
    <row r="160" spans="1:7" x14ac:dyDescent="0.25">
      <c r="A160" s="8"/>
      <c r="B160" s="8"/>
      <c r="C160" s="33"/>
      <c r="D160" s="8" t="str">
        <f>IFERROR(VLOOKUP(B160,Zutaten!$B$6:$E$57,3,FALSE()),"")</f>
        <v/>
      </c>
      <c r="E160" s="9">
        <f>IFERROR(VLOOKUP(B160,Zutaten!$B$6:$E$57,4,FALSE()),0)</f>
        <v>0</v>
      </c>
      <c r="F160" s="9" t="str">
        <f t="shared" si="5"/>
        <v/>
      </c>
      <c r="G160" s="8" t="str">
        <f>IF(B160="","",IF(ISNA(MATCH(B160,Zutaten!$B$6:$B$57,0)),"Zutat nicht gefunden",IF(A160="","Rezept fehlt","OK")))</f>
        <v/>
      </c>
    </row>
    <row r="161" spans="1:7" x14ac:dyDescent="0.25">
      <c r="A161" s="12"/>
      <c r="B161" s="12"/>
      <c r="C161" s="34"/>
      <c r="D161" s="12" t="str">
        <f>IFERROR(VLOOKUP(B161,Zutaten!$B$6:$E$57,3,FALSE()),"")</f>
        <v/>
      </c>
      <c r="E161" s="13">
        <f>IFERROR(VLOOKUP(B161,Zutaten!$B$6:$E$57,4,FALSE()),0)</f>
        <v>0</v>
      </c>
      <c r="F161" s="13" t="str">
        <f t="shared" si="5"/>
        <v/>
      </c>
      <c r="G161" s="12" t="str">
        <f>IF(B161="","",IF(ISNA(MATCH(B161,Zutaten!$B$6:$B$57,0)),"Zutat nicht gefunden",IF(A161="","Rezept fehlt","OK")))</f>
        <v/>
      </c>
    </row>
    <row r="162" spans="1:7" x14ac:dyDescent="0.25">
      <c r="A162" s="8"/>
      <c r="B162" s="8"/>
      <c r="C162" s="33"/>
      <c r="D162" s="8" t="str">
        <f>IFERROR(VLOOKUP(B162,Zutaten!$B$6:$E$57,3,FALSE()),"")</f>
        <v/>
      </c>
      <c r="E162" s="9">
        <f>IFERROR(VLOOKUP(B162,Zutaten!$B$6:$E$57,4,FALSE()),0)</f>
        <v>0</v>
      </c>
      <c r="F162" s="9" t="str">
        <f t="shared" si="5"/>
        <v/>
      </c>
      <c r="G162" s="8" t="str">
        <f>IF(B162="","",IF(ISNA(MATCH(B162,Zutaten!$B$6:$B$57,0)),"Zutat nicht gefunden",IF(A162="","Rezept fehlt","OK")))</f>
        <v/>
      </c>
    </row>
    <row r="163" spans="1:7" x14ac:dyDescent="0.25">
      <c r="A163" s="12"/>
      <c r="B163" s="12"/>
      <c r="C163" s="34"/>
      <c r="D163" s="12" t="str">
        <f>IFERROR(VLOOKUP(B163,Zutaten!$B$6:$E$57,3,FALSE()),"")</f>
        <v/>
      </c>
      <c r="E163" s="13">
        <f>IFERROR(VLOOKUP(B163,Zutaten!$B$6:$E$57,4,FALSE()),0)</f>
        <v>0</v>
      </c>
      <c r="F163" s="13" t="str">
        <f t="shared" si="5"/>
        <v/>
      </c>
      <c r="G163" s="12" t="str">
        <f>IF(B163="","",IF(ISNA(MATCH(B163,Zutaten!$B$6:$B$57,0)),"Zutat nicht gefunden",IF(A163="","Rezept fehlt","OK")))</f>
        <v/>
      </c>
    </row>
    <row r="164" spans="1:7" x14ac:dyDescent="0.25">
      <c r="A164" s="8"/>
      <c r="B164" s="8"/>
      <c r="C164" s="33"/>
      <c r="D164" s="8" t="str">
        <f>IFERROR(VLOOKUP(B164,Zutaten!$B$6:$E$57,3,FALSE()),"")</f>
        <v/>
      </c>
      <c r="E164" s="9">
        <f>IFERROR(VLOOKUP(B164,Zutaten!$B$6:$E$57,4,FALSE()),0)</f>
        <v>0</v>
      </c>
      <c r="F164" s="9" t="str">
        <f t="shared" si="5"/>
        <v/>
      </c>
      <c r="G164" s="8" t="str">
        <f>IF(B164="","",IF(ISNA(MATCH(B164,Zutaten!$B$6:$B$57,0)),"Zutat nicht gefunden",IF(A164="","Rezept fehlt","OK")))</f>
        <v/>
      </c>
    </row>
    <row r="165" spans="1:7" x14ac:dyDescent="0.25">
      <c r="A165" s="12"/>
      <c r="B165" s="12"/>
      <c r="C165" s="34"/>
      <c r="D165" s="12" t="str">
        <f>IFERROR(VLOOKUP(B165,Zutaten!$B$6:$E$57,3,FALSE()),"")</f>
        <v/>
      </c>
      <c r="E165" s="13">
        <f>IFERROR(VLOOKUP(B165,Zutaten!$B$6:$E$57,4,FALSE()),0)</f>
        <v>0</v>
      </c>
      <c r="F165" s="13" t="str">
        <f t="shared" si="5"/>
        <v/>
      </c>
      <c r="G165" s="12" t="str">
        <f>IF(B165="","",IF(ISNA(MATCH(B165,Zutaten!$B$6:$B$57,0)),"Zutat nicht gefunden",IF(A165="","Rezept fehlt","OK")))</f>
        <v/>
      </c>
    </row>
    <row r="166" spans="1:7" x14ac:dyDescent="0.25">
      <c r="A166" s="8"/>
      <c r="B166" s="8"/>
      <c r="C166" s="33"/>
      <c r="D166" s="8" t="str">
        <f>IFERROR(VLOOKUP(B166,Zutaten!$B$6:$E$57,3,FALSE()),"")</f>
        <v/>
      </c>
      <c r="E166" s="9">
        <f>IFERROR(VLOOKUP(B166,Zutaten!$B$6:$E$57,4,FALSE()),0)</f>
        <v>0</v>
      </c>
      <c r="F166" s="9" t="str">
        <f t="shared" si="5"/>
        <v/>
      </c>
      <c r="G166" s="8" t="str">
        <f>IF(B166="","",IF(ISNA(MATCH(B166,Zutaten!$B$6:$B$57,0)),"Zutat nicht gefunden",IF(A166="","Rezept fehlt","OK")))</f>
        <v/>
      </c>
    </row>
    <row r="167" spans="1:7" x14ac:dyDescent="0.25">
      <c r="A167" s="12"/>
      <c r="B167" s="12"/>
      <c r="C167" s="34"/>
      <c r="D167" s="12" t="str">
        <f>IFERROR(VLOOKUP(B167,Zutaten!$B$6:$E$57,3,FALSE()),"")</f>
        <v/>
      </c>
      <c r="E167" s="13">
        <f>IFERROR(VLOOKUP(B167,Zutaten!$B$6:$E$57,4,FALSE()),0)</f>
        <v>0</v>
      </c>
      <c r="F167" s="13" t="str">
        <f t="shared" si="5"/>
        <v/>
      </c>
      <c r="G167" s="12" t="str">
        <f>IF(B167="","",IF(ISNA(MATCH(B167,Zutaten!$B$6:$B$57,0)),"Zutat nicht gefunden",IF(A167="","Rezept fehlt","OK")))</f>
        <v/>
      </c>
    </row>
    <row r="168" spans="1:7" x14ac:dyDescent="0.25">
      <c r="A168" s="8"/>
      <c r="B168" s="8"/>
      <c r="C168" s="33"/>
      <c r="D168" s="8" t="str">
        <f>IFERROR(VLOOKUP(B168,Zutaten!$B$6:$E$57,3,FALSE()),"")</f>
        <v/>
      </c>
      <c r="E168" s="9">
        <f>IFERROR(VLOOKUP(B168,Zutaten!$B$6:$E$57,4,FALSE()),0)</f>
        <v>0</v>
      </c>
      <c r="F168" s="9" t="str">
        <f t="shared" si="5"/>
        <v/>
      </c>
      <c r="G168" s="8" t="str">
        <f>IF(B168="","",IF(ISNA(MATCH(B168,Zutaten!$B$6:$B$57,0)),"Zutat nicht gefunden",IF(A168="","Rezept fehlt","OK")))</f>
        <v/>
      </c>
    </row>
    <row r="169" spans="1:7" x14ac:dyDescent="0.25">
      <c r="A169" s="12"/>
      <c r="B169" s="12"/>
      <c r="C169" s="34"/>
      <c r="D169" s="12" t="str">
        <f>IFERROR(VLOOKUP(B169,Zutaten!$B$6:$E$57,3,FALSE()),"")</f>
        <v/>
      </c>
      <c r="E169" s="13">
        <f>IFERROR(VLOOKUP(B169,Zutaten!$B$6:$E$57,4,FALSE()),0)</f>
        <v>0</v>
      </c>
      <c r="F169" s="13" t="str">
        <f t="shared" si="5"/>
        <v/>
      </c>
      <c r="G169" s="12" t="str">
        <f>IF(B169="","",IF(ISNA(MATCH(B169,Zutaten!$B$6:$B$57,0)),"Zutat nicht gefunden",IF(A169="","Rezept fehlt","OK")))</f>
        <v/>
      </c>
    </row>
    <row r="170" spans="1:7" x14ac:dyDescent="0.25">
      <c r="A170" s="8"/>
      <c r="B170" s="8"/>
      <c r="C170" s="33"/>
      <c r="D170" s="8" t="str">
        <f>IFERROR(VLOOKUP(B170,Zutaten!$B$6:$E$57,3,FALSE()),"")</f>
        <v/>
      </c>
      <c r="E170" s="9">
        <f>IFERROR(VLOOKUP(B170,Zutaten!$B$6:$E$57,4,FALSE()),0)</f>
        <v>0</v>
      </c>
      <c r="F170" s="9" t="str">
        <f t="shared" si="5"/>
        <v/>
      </c>
      <c r="G170" s="8" t="str">
        <f>IF(B170="","",IF(ISNA(MATCH(B170,Zutaten!$B$6:$B$57,0)),"Zutat nicht gefunden",IF(A170="","Rezept fehlt","OK")))</f>
        <v/>
      </c>
    </row>
    <row r="171" spans="1:7" x14ac:dyDescent="0.25">
      <c r="A171" s="12"/>
      <c r="B171" s="12"/>
      <c r="C171" s="34"/>
      <c r="D171" s="12" t="str">
        <f>IFERROR(VLOOKUP(B171,Zutaten!$B$6:$E$57,3,FALSE()),"")</f>
        <v/>
      </c>
      <c r="E171" s="13">
        <f>IFERROR(VLOOKUP(B171,Zutaten!$B$6:$E$57,4,FALSE()),0)</f>
        <v>0</v>
      </c>
      <c r="F171" s="13" t="str">
        <f t="shared" si="5"/>
        <v/>
      </c>
      <c r="G171" s="12" t="str">
        <f>IF(B171="","",IF(ISNA(MATCH(B171,Zutaten!$B$6:$B$57,0)),"Zutat nicht gefunden",IF(A171="","Rezept fehlt","OK")))</f>
        <v/>
      </c>
    </row>
    <row r="172" spans="1:7" x14ac:dyDescent="0.25">
      <c r="A172" s="8"/>
      <c r="B172" s="8"/>
      <c r="C172" s="33"/>
      <c r="D172" s="8" t="str">
        <f>IFERROR(VLOOKUP(B172,Zutaten!$B$6:$E$57,3,FALSE()),"")</f>
        <v/>
      </c>
      <c r="E172" s="9">
        <f>IFERROR(VLOOKUP(B172,Zutaten!$B$6:$E$57,4,FALSE()),0)</f>
        <v>0</v>
      </c>
      <c r="F172" s="9" t="str">
        <f t="shared" si="5"/>
        <v/>
      </c>
      <c r="G172" s="8" t="str">
        <f>IF(B172="","",IF(ISNA(MATCH(B172,Zutaten!$B$6:$B$57,0)),"Zutat nicht gefunden",IF(A172="","Rezept fehlt","OK")))</f>
        <v/>
      </c>
    </row>
    <row r="173" spans="1:7" x14ac:dyDescent="0.25">
      <c r="A173" s="12"/>
      <c r="B173" s="12"/>
      <c r="C173" s="34"/>
      <c r="D173" s="12" t="str">
        <f>IFERROR(VLOOKUP(B173,Zutaten!$B$6:$E$57,3,FALSE()),"")</f>
        <v/>
      </c>
      <c r="E173" s="13">
        <f>IFERROR(VLOOKUP(B173,Zutaten!$B$6:$E$57,4,FALSE()),0)</f>
        <v>0</v>
      </c>
      <c r="F173" s="13" t="str">
        <f t="shared" ref="F173:F204" si="6">IF(B173="","",C173*E173)</f>
        <v/>
      </c>
      <c r="G173" s="12" t="str">
        <f>IF(B173="","",IF(ISNA(MATCH(B173,Zutaten!$B$6:$B$57,0)),"Zutat nicht gefunden",IF(A173="","Rezept fehlt","OK")))</f>
        <v/>
      </c>
    </row>
    <row r="174" spans="1:7" x14ac:dyDescent="0.25">
      <c r="A174" s="8"/>
      <c r="B174" s="8"/>
      <c r="C174" s="33"/>
      <c r="D174" s="8" t="str">
        <f>IFERROR(VLOOKUP(B174,Zutaten!$B$6:$E$57,3,FALSE()),"")</f>
        <v/>
      </c>
      <c r="E174" s="9">
        <f>IFERROR(VLOOKUP(B174,Zutaten!$B$6:$E$57,4,FALSE()),0)</f>
        <v>0</v>
      </c>
      <c r="F174" s="9" t="str">
        <f t="shared" si="6"/>
        <v/>
      </c>
      <c r="G174" s="8" t="str">
        <f>IF(B174="","",IF(ISNA(MATCH(B174,Zutaten!$B$6:$B$57,0)),"Zutat nicht gefunden",IF(A174="","Rezept fehlt","OK")))</f>
        <v/>
      </c>
    </row>
    <row r="175" spans="1:7" x14ac:dyDescent="0.25">
      <c r="A175" s="12"/>
      <c r="B175" s="12"/>
      <c r="C175" s="34"/>
      <c r="D175" s="12" t="str">
        <f>IFERROR(VLOOKUP(B175,Zutaten!$B$6:$E$57,3,FALSE()),"")</f>
        <v/>
      </c>
      <c r="E175" s="13">
        <f>IFERROR(VLOOKUP(B175,Zutaten!$B$6:$E$57,4,FALSE()),0)</f>
        <v>0</v>
      </c>
      <c r="F175" s="13" t="str">
        <f t="shared" si="6"/>
        <v/>
      </c>
      <c r="G175" s="12" t="str">
        <f>IF(B175="","",IF(ISNA(MATCH(B175,Zutaten!$B$6:$B$57,0)),"Zutat nicht gefunden",IF(A175="","Rezept fehlt","OK")))</f>
        <v/>
      </c>
    </row>
    <row r="176" spans="1:7" x14ac:dyDescent="0.25">
      <c r="A176" s="8"/>
      <c r="B176" s="8"/>
      <c r="C176" s="33"/>
      <c r="D176" s="8" t="str">
        <f>IFERROR(VLOOKUP(B176,Zutaten!$B$6:$E$57,3,FALSE()),"")</f>
        <v/>
      </c>
      <c r="E176" s="9">
        <f>IFERROR(VLOOKUP(B176,Zutaten!$B$6:$E$57,4,FALSE()),0)</f>
        <v>0</v>
      </c>
      <c r="F176" s="9" t="str">
        <f t="shared" si="6"/>
        <v/>
      </c>
      <c r="G176" s="8" t="str">
        <f>IF(B176="","",IF(ISNA(MATCH(B176,Zutaten!$B$6:$B$57,0)),"Zutat nicht gefunden",IF(A176="","Rezept fehlt","OK")))</f>
        <v/>
      </c>
    </row>
    <row r="177" spans="1:7" x14ac:dyDescent="0.25">
      <c r="A177" s="12"/>
      <c r="B177" s="12"/>
      <c r="C177" s="34"/>
      <c r="D177" s="12" t="str">
        <f>IFERROR(VLOOKUP(B177,Zutaten!$B$6:$E$57,3,FALSE()),"")</f>
        <v/>
      </c>
      <c r="E177" s="13">
        <f>IFERROR(VLOOKUP(B177,Zutaten!$B$6:$E$57,4,FALSE()),0)</f>
        <v>0</v>
      </c>
      <c r="F177" s="13" t="str">
        <f t="shared" si="6"/>
        <v/>
      </c>
      <c r="G177" s="12" t="str">
        <f>IF(B177="","",IF(ISNA(MATCH(B177,Zutaten!$B$6:$B$57,0)),"Zutat nicht gefunden",IF(A177="","Rezept fehlt","OK")))</f>
        <v/>
      </c>
    </row>
    <row r="178" spans="1:7" x14ac:dyDescent="0.25">
      <c r="A178" s="8"/>
      <c r="B178" s="8"/>
      <c r="C178" s="33"/>
      <c r="D178" s="8" t="str">
        <f>IFERROR(VLOOKUP(B178,Zutaten!$B$6:$E$57,3,FALSE()),"")</f>
        <v/>
      </c>
      <c r="E178" s="9">
        <f>IFERROR(VLOOKUP(B178,Zutaten!$B$6:$E$57,4,FALSE()),0)</f>
        <v>0</v>
      </c>
      <c r="F178" s="9" t="str">
        <f t="shared" si="6"/>
        <v/>
      </c>
      <c r="G178" s="8" t="str">
        <f>IF(B178="","",IF(ISNA(MATCH(B178,Zutaten!$B$6:$B$57,0)),"Zutat nicht gefunden",IF(A178="","Rezept fehlt","OK")))</f>
        <v/>
      </c>
    </row>
    <row r="179" spans="1:7" x14ac:dyDescent="0.25">
      <c r="A179" s="12"/>
      <c r="B179" s="12"/>
      <c r="C179" s="34"/>
      <c r="D179" s="12" t="str">
        <f>IFERROR(VLOOKUP(B179,Zutaten!$B$6:$E$57,3,FALSE()),"")</f>
        <v/>
      </c>
      <c r="E179" s="13">
        <f>IFERROR(VLOOKUP(B179,Zutaten!$B$6:$E$57,4,FALSE()),0)</f>
        <v>0</v>
      </c>
      <c r="F179" s="13" t="str">
        <f t="shared" si="6"/>
        <v/>
      </c>
      <c r="G179" s="12" t="str">
        <f>IF(B179="","",IF(ISNA(MATCH(B179,Zutaten!$B$6:$B$57,0)),"Zutat nicht gefunden",IF(A179="","Rezept fehlt","OK")))</f>
        <v/>
      </c>
    </row>
    <row r="180" spans="1:7" x14ac:dyDescent="0.25">
      <c r="A180" s="8"/>
      <c r="B180" s="8"/>
      <c r="C180" s="33"/>
      <c r="D180" s="8" t="str">
        <f>IFERROR(VLOOKUP(B180,Zutaten!$B$6:$E$57,3,FALSE()),"")</f>
        <v/>
      </c>
      <c r="E180" s="9">
        <f>IFERROR(VLOOKUP(B180,Zutaten!$B$6:$E$57,4,FALSE()),0)</f>
        <v>0</v>
      </c>
      <c r="F180" s="9" t="str">
        <f t="shared" si="6"/>
        <v/>
      </c>
      <c r="G180" s="8" t="str">
        <f>IF(B180="","",IF(ISNA(MATCH(B180,Zutaten!$B$6:$B$57,0)),"Zutat nicht gefunden",IF(A180="","Rezept fehlt","OK")))</f>
        <v/>
      </c>
    </row>
    <row r="181" spans="1:7" x14ac:dyDescent="0.25">
      <c r="A181" s="12"/>
      <c r="B181" s="12"/>
      <c r="C181" s="34"/>
      <c r="D181" s="12" t="str">
        <f>IFERROR(VLOOKUP(B181,Zutaten!$B$6:$E$57,3,FALSE()),"")</f>
        <v/>
      </c>
      <c r="E181" s="13">
        <f>IFERROR(VLOOKUP(B181,Zutaten!$B$6:$E$57,4,FALSE()),0)</f>
        <v>0</v>
      </c>
      <c r="F181" s="13" t="str">
        <f t="shared" si="6"/>
        <v/>
      </c>
      <c r="G181" s="12" t="str">
        <f>IF(B181="","",IF(ISNA(MATCH(B181,Zutaten!$B$6:$B$57,0)),"Zutat nicht gefunden",IF(A181="","Rezept fehlt","OK")))</f>
        <v/>
      </c>
    </row>
    <row r="182" spans="1:7" x14ac:dyDescent="0.25">
      <c r="A182" s="8"/>
      <c r="B182" s="8"/>
      <c r="C182" s="33"/>
      <c r="D182" s="8" t="str">
        <f>IFERROR(VLOOKUP(B182,Zutaten!$B$6:$E$57,3,FALSE()),"")</f>
        <v/>
      </c>
      <c r="E182" s="9">
        <f>IFERROR(VLOOKUP(B182,Zutaten!$B$6:$E$57,4,FALSE()),0)</f>
        <v>0</v>
      </c>
      <c r="F182" s="9" t="str">
        <f t="shared" si="6"/>
        <v/>
      </c>
      <c r="G182" s="8" t="str">
        <f>IF(B182="","",IF(ISNA(MATCH(B182,Zutaten!$B$6:$B$57,0)),"Zutat nicht gefunden",IF(A182="","Rezept fehlt","OK")))</f>
        <v/>
      </c>
    </row>
    <row r="183" spans="1:7" x14ac:dyDescent="0.25">
      <c r="A183" s="12"/>
      <c r="B183" s="12"/>
      <c r="C183" s="34"/>
      <c r="D183" s="12" t="str">
        <f>IFERROR(VLOOKUP(B183,Zutaten!$B$6:$E$57,3,FALSE()),"")</f>
        <v/>
      </c>
      <c r="E183" s="13">
        <f>IFERROR(VLOOKUP(B183,Zutaten!$B$6:$E$57,4,FALSE()),0)</f>
        <v>0</v>
      </c>
      <c r="F183" s="13" t="str">
        <f t="shared" si="6"/>
        <v/>
      </c>
      <c r="G183" s="12" t="str">
        <f>IF(B183="","",IF(ISNA(MATCH(B183,Zutaten!$B$6:$B$57,0)),"Zutat nicht gefunden",IF(A183="","Rezept fehlt","OK")))</f>
        <v/>
      </c>
    </row>
    <row r="184" spans="1:7" x14ac:dyDescent="0.25">
      <c r="A184" s="8"/>
      <c r="B184" s="8"/>
      <c r="C184" s="33"/>
      <c r="D184" s="8" t="str">
        <f>IFERROR(VLOOKUP(B184,Zutaten!$B$6:$E$57,3,FALSE()),"")</f>
        <v/>
      </c>
      <c r="E184" s="9">
        <f>IFERROR(VLOOKUP(B184,Zutaten!$B$6:$E$57,4,FALSE()),0)</f>
        <v>0</v>
      </c>
      <c r="F184" s="9" t="str">
        <f t="shared" si="6"/>
        <v/>
      </c>
      <c r="G184" s="8" t="str">
        <f>IF(B184="","",IF(ISNA(MATCH(B184,Zutaten!$B$6:$B$57,0)),"Zutat nicht gefunden",IF(A184="","Rezept fehlt","OK")))</f>
        <v/>
      </c>
    </row>
    <row r="185" spans="1:7" x14ac:dyDescent="0.25">
      <c r="A185" s="12"/>
      <c r="B185" s="12"/>
      <c r="C185" s="34"/>
      <c r="D185" s="12" t="str">
        <f>IFERROR(VLOOKUP(B185,Zutaten!$B$6:$E$57,3,FALSE()),"")</f>
        <v/>
      </c>
      <c r="E185" s="13">
        <f>IFERROR(VLOOKUP(B185,Zutaten!$B$6:$E$57,4,FALSE()),0)</f>
        <v>0</v>
      </c>
      <c r="F185" s="13" t="str">
        <f t="shared" si="6"/>
        <v/>
      </c>
      <c r="G185" s="12" t="str">
        <f>IF(B185="","",IF(ISNA(MATCH(B185,Zutaten!$B$6:$B$57,0)),"Zutat nicht gefunden",IF(A185="","Rezept fehlt","OK")))</f>
        <v/>
      </c>
    </row>
    <row r="186" spans="1:7" x14ac:dyDescent="0.25">
      <c r="A186" s="8"/>
      <c r="B186" s="8"/>
      <c r="C186" s="33"/>
      <c r="D186" s="8" t="str">
        <f>IFERROR(VLOOKUP(B186,Zutaten!$B$6:$E$57,3,FALSE()),"")</f>
        <v/>
      </c>
      <c r="E186" s="9">
        <f>IFERROR(VLOOKUP(B186,Zutaten!$B$6:$E$57,4,FALSE()),0)</f>
        <v>0</v>
      </c>
      <c r="F186" s="9" t="str">
        <f t="shared" si="6"/>
        <v/>
      </c>
      <c r="G186" s="8" t="str">
        <f>IF(B186="","",IF(ISNA(MATCH(B186,Zutaten!$B$6:$B$57,0)),"Zutat nicht gefunden",IF(A186="","Rezept fehlt","OK")))</f>
        <v/>
      </c>
    </row>
    <row r="187" spans="1:7" x14ac:dyDescent="0.25">
      <c r="A187" s="12"/>
      <c r="B187" s="12"/>
      <c r="C187" s="34"/>
      <c r="D187" s="12" t="str">
        <f>IFERROR(VLOOKUP(B187,Zutaten!$B$6:$E$57,3,FALSE()),"")</f>
        <v/>
      </c>
      <c r="E187" s="13">
        <f>IFERROR(VLOOKUP(B187,Zutaten!$B$6:$E$57,4,FALSE()),0)</f>
        <v>0</v>
      </c>
      <c r="F187" s="13" t="str">
        <f t="shared" si="6"/>
        <v/>
      </c>
      <c r="G187" s="12" t="str">
        <f>IF(B187="","",IF(ISNA(MATCH(B187,Zutaten!$B$6:$B$57,0)),"Zutat nicht gefunden",IF(A187="","Rezept fehlt","OK")))</f>
        <v/>
      </c>
    </row>
    <row r="188" spans="1:7" x14ac:dyDescent="0.25">
      <c r="A188" s="8"/>
      <c r="B188" s="8"/>
      <c r="C188" s="33"/>
      <c r="D188" s="8" t="str">
        <f>IFERROR(VLOOKUP(B188,Zutaten!$B$6:$E$57,3,FALSE()),"")</f>
        <v/>
      </c>
      <c r="E188" s="9">
        <f>IFERROR(VLOOKUP(B188,Zutaten!$B$6:$E$57,4,FALSE()),0)</f>
        <v>0</v>
      </c>
      <c r="F188" s="9" t="str">
        <f t="shared" si="6"/>
        <v/>
      </c>
      <c r="G188" s="8" t="str">
        <f>IF(B188="","",IF(ISNA(MATCH(B188,Zutaten!$B$6:$B$57,0)),"Zutat nicht gefunden",IF(A188="","Rezept fehlt","OK")))</f>
        <v/>
      </c>
    </row>
    <row r="189" spans="1:7" x14ac:dyDescent="0.25">
      <c r="A189" s="12"/>
      <c r="B189" s="12"/>
      <c r="C189" s="34"/>
      <c r="D189" s="12" t="str">
        <f>IFERROR(VLOOKUP(B189,Zutaten!$B$6:$E$57,3,FALSE()),"")</f>
        <v/>
      </c>
      <c r="E189" s="13">
        <f>IFERROR(VLOOKUP(B189,Zutaten!$B$6:$E$57,4,FALSE()),0)</f>
        <v>0</v>
      </c>
      <c r="F189" s="13" t="str">
        <f t="shared" si="6"/>
        <v/>
      </c>
      <c r="G189" s="12" t="str">
        <f>IF(B189="","",IF(ISNA(MATCH(B189,Zutaten!$B$6:$B$57,0)),"Zutat nicht gefunden",IF(A189="","Rezept fehlt","OK")))</f>
        <v/>
      </c>
    </row>
    <row r="190" spans="1:7" x14ac:dyDescent="0.25">
      <c r="A190" s="8"/>
      <c r="B190" s="8"/>
      <c r="C190" s="33"/>
      <c r="D190" s="8" t="str">
        <f>IFERROR(VLOOKUP(B190,Zutaten!$B$6:$E$57,3,FALSE()),"")</f>
        <v/>
      </c>
      <c r="E190" s="9">
        <f>IFERROR(VLOOKUP(B190,Zutaten!$B$6:$E$57,4,FALSE()),0)</f>
        <v>0</v>
      </c>
      <c r="F190" s="9" t="str">
        <f t="shared" si="6"/>
        <v/>
      </c>
      <c r="G190" s="8" t="str">
        <f>IF(B190="","",IF(ISNA(MATCH(B190,Zutaten!$B$6:$B$57,0)),"Zutat nicht gefunden",IF(A190="","Rezept fehlt","OK")))</f>
        <v/>
      </c>
    </row>
    <row r="191" spans="1:7" x14ac:dyDescent="0.25">
      <c r="A191" s="12"/>
      <c r="B191" s="12"/>
      <c r="C191" s="34"/>
      <c r="D191" s="12" t="str">
        <f>IFERROR(VLOOKUP(B191,Zutaten!$B$6:$E$57,3,FALSE()),"")</f>
        <v/>
      </c>
      <c r="E191" s="13">
        <f>IFERROR(VLOOKUP(B191,Zutaten!$B$6:$E$57,4,FALSE()),0)</f>
        <v>0</v>
      </c>
      <c r="F191" s="13" t="str">
        <f t="shared" si="6"/>
        <v/>
      </c>
      <c r="G191" s="12" t="str">
        <f>IF(B191="","",IF(ISNA(MATCH(B191,Zutaten!$B$6:$B$57,0)),"Zutat nicht gefunden",IF(A191="","Rezept fehlt","OK")))</f>
        <v/>
      </c>
    </row>
    <row r="192" spans="1:7" x14ac:dyDescent="0.25">
      <c r="A192" s="8"/>
      <c r="B192" s="8"/>
      <c r="C192" s="33"/>
      <c r="D192" s="8" t="str">
        <f>IFERROR(VLOOKUP(B192,Zutaten!$B$6:$E$57,3,FALSE()),"")</f>
        <v/>
      </c>
      <c r="E192" s="9">
        <f>IFERROR(VLOOKUP(B192,Zutaten!$B$6:$E$57,4,FALSE()),0)</f>
        <v>0</v>
      </c>
      <c r="F192" s="9" t="str">
        <f t="shared" si="6"/>
        <v/>
      </c>
      <c r="G192" s="8" t="str">
        <f>IF(B192="","",IF(ISNA(MATCH(B192,Zutaten!$B$6:$B$57,0)),"Zutat nicht gefunden",IF(A192="","Rezept fehlt","OK")))</f>
        <v/>
      </c>
    </row>
    <row r="193" spans="1:7" x14ac:dyDescent="0.25">
      <c r="A193" s="12"/>
      <c r="B193" s="12"/>
      <c r="C193" s="34"/>
      <c r="D193" s="12" t="str">
        <f>IFERROR(VLOOKUP(B193,Zutaten!$B$6:$E$57,3,FALSE()),"")</f>
        <v/>
      </c>
      <c r="E193" s="13">
        <f>IFERROR(VLOOKUP(B193,Zutaten!$B$6:$E$57,4,FALSE()),0)</f>
        <v>0</v>
      </c>
      <c r="F193" s="13" t="str">
        <f t="shared" si="6"/>
        <v/>
      </c>
      <c r="G193" s="12" t="str">
        <f>IF(B193="","",IF(ISNA(MATCH(B193,Zutaten!$B$6:$B$57,0)),"Zutat nicht gefunden",IF(A193="","Rezept fehlt","OK")))</f>
        <v/>
      </c>
    </row>
    <row r="194" spans="1:7" x14ac:dyDescent="0.25">
      <c r="A194" s="8"/>
      <c r="B194" s="8"/>
      <c r="C194" s="33"/>
      <c r="D194" s="8" t="str">
        <f>IFERROR(VLOOKUP(B194,Zutaten!$B$6:$E$57,3,FALSE()),"")</f>
        <v/>
      </c>
      <c r="E194" s="9">
        <f>IFERROR(VLOOKUP(B194,Zutaten!$B$6:$E$57,4,FALSE()),0)</f>
        <v>0</v>
      </c>
      <c r="F194" s="9" t="str">
        <f t="shared" si="6"/>
        <v/>
      </c>
      <c r="G194" s="8" t="str">
        <f>IF(B194="","",IF(ISNA(MATCH(B194,Zutaten!$B$6:$B$57,0)),"Zutat nicht gefunden",IF(A194="","Rezept fehlt","OK")))</f>
        <v/>
      </c>
    </row>
    <row r="195" spans="1:7" x14ac:dyDescent="0.25">
      <c r="A195" s="12"/>
      <c r="B195" s="12"/>
      <c r="C195" s="34"/>
      <c r="D195" s="12" t="str">
        <f>IFERROR(VLOOKUP(B195,Zutaten!$B$6:$E$57,3,FALSE()),"")</f>
        <v/>
      </c>
      <c r="E195" s="13">
        <f>IFERROR(VLOOKUP(B195,Zutaten!$B$6:$E$57,4,FALSE()),0)</f>
        <v>0</v>
      </c>
      <c r="F195" s="13" t="str">
        <f t="shared" si="6"/>
        <v/>
      </c>
      <c r="G195" s="12" t="str">
        <f>IF(B195="","",IF(ISNA(MATCH(B195,Zutaten!$B$6:$B$57,0)),"Zutat nicht gefunden",IF(A195="","Rezept fehlt","OK")))</f>
        <v/>
      </c>
    </row>
    <row r="196" spans="1:7" x14ac:dyDescent="0.25">
      <c r="A196" s="8"/>
      <c r="B196" s="8"/>
      <c r="C196" s="33"/>
      <c r="D196" s="8" t="str">
        <f>IFERROR(VLOOKUP(B196,Zutaten!$B$6:$E$57,3,FALSE()),"")</f>
        <v/>
      </c>
      <c r="E196" s="9">
        <f>IFERROR(VLOOKUP(B196,Zutaten!$B$6:$E$57,4,FALSE()),0)</f>
        <v>0</v>
      </c>
      <c r="F196" s="9" t="str">
        <f t="shared" si="6"/>
        <v/>
      </c>
      <c r="G196" s="8" t="str">
        <f>IF(B196="","",IF(ISNA(MATCH(B196,Zutaten!$B$6:$B$57,0)),"Zutat nicht gefunden",IF(A196="","Rezept fehlt","OK")))</f>
        <v/>
      </c>
    </row>
    <row r="197" spans="1:7" x14ac:dyDescent="0.25">
      <c r="A197" s="12"/>
      <c r="B197" s="12"/>
      <c r="C197" s="34"/>
      <c r="D197" s="12" t="str">
        <f>IFERROR(VLOOKUP(B197,Zutaten!$B$6:$E$57,3,FALSE()),"")</f>
        <v/>
      </c>
      <c r="E197" s="13">
        <f>IFERROR(VLOOKUP(B197,Zutaten!$B$6:$E$57,4,FALSE()),0)</f>
        <v>0</v>
      </c>
      <c r="F197" s="13" t="str">
        <f t="shared" si="6"/>
        <v/>
      </c>
      <c r="G197" s="12" t="str">
        <f>IF(B197="","",IF(ISNA(MATCH(B197,Zutaten!$B$6:$B$57,0)),"Zutat nicht gefunden",IF(A197="","Rezept fehlt","OK")))</f>
        <v/>
      </c>
    </row>
    <row r="198" spans="1:7" x14ac:dyDescent="0.25">
      <c r="A198" s="8"/>
      <c r="B198" s="8"/>
      <c r="C198" s="33"/>
      <c r="D198" s="8" t="str">
        <f>IFERROR(VLOOKUP(B198,Zutaten!$B$6:$E$57,3,FALSE()),"")</f>
        <v/>
      </c>
      <c r="E198" s="9">
        <f>IFERROR(VLOOKUP(B198,Zutaten!$B$6:$E$57,4,FALSE()),0)</f>
        <v>0</v>
      </c>
      <c r="F198" s="9" t="str">
        <f t="shared" si="6"/>
        <v/>
      </c>
      <c r="G198" s="8" t="str">
        <f>IF(B198="","",IF(ISNA(MATCH(B198,Zutaten!$B$6:$B$57,0)),"Zutat nicht gefunden",IF(A198="","Rezept fehlt","OK")))</f>
        <v/>
      </c>
    </row>
    <row r="199" spans="1:7" x14ac:dyDescent="0.25">
      <c r="A199" s="12"/>
      <c r="B199" s="12"/>
      <c r="C199" s="34"/>
      <c r="D199" s="12" t="str">
        <f>IFERROR(VLOOKUP(B199,Zutaten!$B$6:$E$57,3,FALSE()),"")</f>
        <v/>
      </c>
      <c r="E199" s="13">
        <f>IFERROR(VLOOKUP(B199,Zutaten!$B$6:$E$57,4,FALSE()),0)</f>
        <v>0</v>
      </c>
      <c r="F199" s="13" t="str">
        <f t="shared" si="6"/>
        <v/>
      </c>
      <c r="G199" s="12" t="str">
        <f>IF(B199="","",IF(ISNA(MATCH(B199,Zutaten!$B$6:$B$57,0)),"Zutat nicht gefunden",IF(A199="","Rezept fehlt","OK")))</f>
        <v/>
      </c>
    </row>
    <row r="200" spans="1:7" x14ac:dyDescent="0.25">
      <c r="A200" s="8"/>
      <c r="B200" s="8"/>
      <c r="C200" s="33"/>
      <c r="D200" s="8" t="str">
        <f>IFERROR(VLOOKUP(B200,Zutaten!$B$6:$E$57,3,FALSE()),"")</f>
        <v/>
      </c>
      <c r="E200" s="9">
        <f>IFERROR(VLOOKUP(B200,Zutaten!$B$6:$E$57,4,FALSE()),0)</f>
        <v>0</v>
      </c>
      <c r="F200" s="9" t="str">
        <f t="shared" si="6"/>
        <v/>
      </c>
      <c r="G200" s="8" t="str">
        <f>IF(B200="","",IF(ISNA(MATCH(B200,Zutaten!$B$6:$B$57,0)),"Zutat nicht gefunden",IF(A200="","Rezept fehlt","OK")))</f>
        <v/>
      </c>
    </row>
    <row r="201" spans="1:7" x14ac:dyDescent="0.25">
      <c r="A201" s="12"/>
      <c r="B201" s="12"/>
      <c r="C201" s="34"/>
      <c r="D201" s="12" t="str">
        <f>IFERROR(VLOOKUP(B201,Zutaten!$B$6:$E$57,3,FALSE()),"")</f>
        <v/>
      </c>
      <c r="E201" s="13">
        <f>IFERROR(VLOOKUP(B201,Zutaten!$B$6:$E$57,4,FALSE()),0)</f>
        <v>0</v>
      </c>
      <c r="F201" s="13" t="str">
        <f t="shared" si="6"/>
        <v/>
      </c>
      <c r="G201" s="12" t="str">
        <f>IF(B201="","",IF(ISNA(MATCH(B201,Zutaten!$B$6:$B$57,0)),"Zutat nicht gefunden",IF(A201="","Rezept fehlt","OK")))</f>
        <v/>
      </c>
    </row>
    <row r="202" spans="1:7" x14ac:dyDescent="0.25">
      <c r="A202" s="8"/>
      <c r="B202" s="8"/>
      <c r="C202" s="33"/>
      <c r="D202" s="8" t="str">
        <f>IFERROR(VLOOKUP(B202,Zutaten!$B$6:$E$57,3,FALSE()),"")</f>
        <v/>
      </c>
      <c r="E202" s="9">
        <f>IFERROR(VLOOKUP(B202,Zutaten!$B$6:$E$57,4,FALSE()),0)</f>
        <v>0</v>
      </c>
      <c r="F202" s="9" t="str">
        <f t="shared" si="6"/>
        <v/>
      </c>
      <c r="G202" s="8" t="str">
        <f>IF(B202="","",IF(ISNA(MATCH(B202,Zutaten!$B$6:$B$57,0)),"Zutat nicht gefunden",IF(A202="","Rezept fehlt","OK")))</f>
        <v/>
      </c>
    </row>
    <row r="203" spans="1:7" x14ac:dyDescent="0.25">
      <c r="A203" s="12"/>
      <c r="B203" s="12"/>
      <c r="C203" s="34"/>
      <c r="D203" s="12" t="str">
        <f>IFERROR(VLOOKUP(B203,Zutaten!$B$6:$E$57,3,FALSE()),"")</f>
        <v/>
      </c>
      <c r="E203" s="13">
        <f>IFERROR(VLOOKUP(B203,Zutaten!$B$6:$E$57,4,FALSE()),0)</f>
        <v>0</v>
      </c>
      <c r="F203" s="13" t="str">
        <f t="shared" si="6"/>
        <v/>
      </c>
      <c r="G203" s="12" t="str">
        <f>IF(B203="","",IF(ISNA(MATCH(B203,Zutaten!$B$6:$B$57,0)),"Zutat nicht gefunden",IF(A203="","Rezept fehlt","OK")))</f>
        <v/>
      </c>
    </row>
    <row r="204" spans="1:7" x14ac:dyDescent="0.25">
      <c r="A204" s="8"/>
      <c r="B204" s="8"/>
      <c r="C204" s="33"/>
      <c r="D204" s="8" t="str">
        <f>IFERROR(VLOOKUP(B204,Zutaten!$B$6:$E$57,3,FALSE()),"")</f>
        <v/>
      </c>
      <c r="E204" s="9">
        <f>IFERROR(VLOOKUP(B204,Zutaten!$B$6:$E$57,4,FALSE()),0)</f>
        <v>0</v>
      </c>
      <c r="F204" s="9" t="str">
        <f t="shared" si="6"/>
        <v/>
      </c>
      <c r="G204" s="8" t="str">
        <f>IF(B204="","",IF(ISNA(MATCH(B204,Zutaten!$B$6:$B$57,0)),"Zutat nicht gefunden",IF(A204="","Rezept fehlt","OK")))</f>
        <v/>
      </c>
    </row>
    <row r="205" spans="1:7" x14ac:dyDescent="0.25">
      <c r="A205" s="12"/>
      <c r="B205" s="12"/>
      <c r="C205" s="34"/>
      <c r="D205" s="12" t="str">
        <f>IFERROR(VLOOKUP(B205,Zutaten!$B$6:$E$57,3,FALSE()),"")</f>
        <v/>
      </c>
      <c r="E205" s="13">
        <f>IFERROR(VLOOKUP(B205,Zutaten!$B$6:$E$57,4,FALSE()),0)</f>
        <v>0</v>
      </c>
      <c r="F205" s="13" t="str">
        <f t="shared" ref="F205:F236" si="7">IF(B205="","",C205*E205)</f>
        <v/>
      </c>
      <c r="G205" s="12" t="str">
        <f>IF(B205="","",IF(ISNA(MATCH(B205,Zutaten!$B$6:$B$57,0)),"Zutat nicht gefunden",IF(A205="","Rezept fehlt","OK")))</f>
        <v/>
      </c>
    </row>
  </sheetData>
  <mergeCells count="3">
    <mergeCell ref="A1:G1"/>
    <mergeCell ref="A2:G2"/>
    <mergeCell ref="A3:G3"/>
  </mergeCells>
  <conditionalFormatting sqref="G6:G205">
    <cfRule type="cellIs" dxfId="2" priority="2" operator="equal">
      <formula>"OK"</formula>
    </cfRule>
    <cfRule type="cellIs" dxfId="1" priority="3" operator="equal">
      <formula>"Zutat nicht gefunden"</formula>
    </cfRule>
    <cfRule type="cellIs" dxfId="0" priority="4" operator="equal">
      <formula>"Rezept fehlt"</formula>
    </cfRule>
  </conditionalFormatting>
  <dataValidations count="1">
    <dataValidation type="list" allowBlank="1" errorTitle="Ungueltige Auswahl" error="Bitte eine Zutat aus der Liste waehlen" promptTitle="Zutat" prompt="Zutat aus der Datenbank auswaehlen" sqref="B6:B205" xr:uid="{00000000-0002-0000-0200-000000000000}">
      <formula1>ZutatenListe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gueltige Auswahl" error="Bitte ein Rezept aus der Liste waehlen" promptTitle="Rezept" prompt="Rezept auswaehlen (siehe Blatt Rezeptkalkulation)" xr:uid="{00000000-0002-0000-0200-000001000000}">
          <x14:formula1>
            <xm:f>Rezeptkalkulation!$B$6:$B$13</xm:f>
          </x14:formula1>
          <x14:formula2>
            <xm:f>0</xm:f>
          </x14:formula2>
          <xm:sqref>A6:A205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Rezeptkalkulation</vt:lpstr>
      <vt:lpstr>Zutaten</vt:lpstr>
      <vt:lpstr>Rezeptpositionen</vt:lpstr>
      <vt:lpstr>ZutatenListe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2026-06-12T05:21:43Z</dcterms:created>
  <dcterms:modified xsi:type="dcterms:W3CDTF">2026-06-12T06:32:32Z</dcterms:modified>
  <dc:language>en-US</dc:language>
</cp:coreProperties>
</file>