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inigungspla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F10" authorId="0">
      <text>
        <r>
          <rPr>
            <sz val="10"/>
            <rFont val="Arial"/>
            <family val="2"/>
          </rPr>
          <t xml:space="preserve">Häufigkeit wählen: Täglich, Wöchentlich, Monatlich, Vierteljährlich oder Bei Bedarf.</t>
        </r>
      </text>
    </comment>
    <comment ref="I10" authorId="0">
      <text>
        <r>
          <rPr>
            <sz val="10"/>
            <rFont val="Arial"/>
            <family val="2"/>
          </rPr>
          <t xml:space="preserve">Erledigt? Ja / Nein. Offene Aufgaben werden farblich hervorgehoben.</t>
        </r>
      </text>
    </comment>
  </commentList>
</comments>
</file>

<file path=xl/sharedStrings.xml><?xml version="1.0" encoding="utf-8"?>
<sst xmlns="http://schemas.openxmlformats.org/spreadsheetml/2006/main" count="229" uniqueCount="109">
  <si>
    <t xml:space="preserve">REINIGUNGSPLAN</t>
  </si>
  <si>
    <t xml:space="preserve">Hygiene- und Reinigungsplan für Gastronomiebetriebe – mit Kontroll- und Nachweisliste</t>
  </si>
  <si>
    <t xml:space="preserve">BETRIEB &amp; GELTUNGSBEREICH</t>
  </si>
  <si>
    <t xml:space="preserve">DOKUMENTATION</t>
  </si>
  <si>
    <t xml:space="preserve">Betrieb / Firma</t>
  </si>
  <si>
    <t xml:space="preserve">Restaurant Lindenhof</t>
  </si>
  <si>
    <t xml:space="preserve">Erstellt am</t>
  </si>
  <si>
    <t xml:space="preserve">02.03.2026</t>
  </si>
  <si>
    <t xml:space="preserve">Standort / Filiale</t>
  </si>
  <si>
    <t xml:space="preserve">Hauptstandort</t>
  </si>
  <si>
    <t xml:space="preserve">Geprüft von</t>
  </si>
  <si>
    <t xml:space="preserve">—</t>
  </si>
  <si>
    <t xml:space="preserve">Verantwortlich (Leitung)</t>
  </si>
  <si>
    <t xml:space="preserve">M. Vandenberg</t>
  </si>
  <si>
    <t xml:space="preserve">Nächste Prüfung</t>
  </si>
  <si>
    <t xml:space="preserve">01.04.2026</t>
  </si>
  <si>
    <t xml:space="preserve">Gültig ab</t>
  </si>
  <si>
    <t xml:space="preserve">KW 10 · 2026</t>
  </si>
  <si>
    <t xml:space="preserve">Version</t>
  </si>
  <si>
    <t xml:space="preserve">1.0</t>
  </si>
  <si>
    <t xml:space="preserve">Nr.</t>
  </si>
  <si>
    <t xml:space="preserve">Zu reinigender Gegenstand</t>
  </si>
  <si>
    <t xml:space="preserve">Bereich</t>
  </si>
  <si>
    <t xml:space="preserve">Reinigungsmittel</t>
  </si>
  <si>
    <t xml:space="preserve">Einwirkzeit</t>
  </si>
  <si>
    <t xml:space="preserve">Häufigkeit</t>
  </si>
  <si>
    <t xml:space="preserve">Verantwortlich</t>
  </si>
  <si>
    <t xml:space="preserve">Zuletzt am</t>
  </si>
  <si>
    <t xml:space="preserve">Erledigt</t>
  </si>
  <si>
    <t xml:space="preserve">Bemerkung</t>
  </si>
  <si>
    <t xml:space="preserve">Arbeitsflächen &amp; Schneidebretter</t>
  </si>
  <si>
    <t xml:space="preserve">Küche</t>
  </si>
  <si>
    <t xml:space="preserve">Flächendesinfektion</t>
  </si>
  <si>
    <t xml:space="preserve">5 Min</t>
  </si>
  <si>
    <t xml:space="preserve">Täglich</t>
  </si>
  <si>
    <t xml:space="preserve">Küchenteam</t>
  </si>
  <si>
    <t xml:space="preserve">Ja</t>
  </si>
  <si>
    <t xml:space="preserve">Kochfelder &amp; Herd</t>
  </si>
  <si>
    <t xml:space="preserve">Fettlöser</t>
  </si>
  <si>
    <t xml:space="preserve">10 Min</t>
  </si>
  <si>
    <t xml:space="preserve">Spülbecken &amp; Armaturen</t>
  </si>
  <si>
    <t xml:space="preserve">Allzweckreiniger</t>
  </si>
  <si>
    <t xml:space="preserve">Böden Küche</t>
  </si>
  <si>
    <t xml:space="preserve">Wischpflege</t>
  </si>
  <si>
    <t xml:space="preserve">Reinigungskraft</t>
  </si>
  <si>
    <t xml:space="preserve">Dunstabzugshaube (Filter)</t>
  </si>
  <si>
    <t xml:space="preserve">15 Min</t>
  </si>
  <si>
    <t xml:space="preserve">Wöchentlich</t>
  </si>
  <si>
    <t xml:space="preserve">Nein</t>
  </si>
  <si>
    <t xml:space="preserve">Filter ausbauen</t>
  </si>
  <si>
    <t xml:space="preserve">Kühlschränke innen</t>
  </si>
  <si>
    <t xml:space="preserve">Lager / Kühlung</t>
  </si>
  <si>
    <t xml:space="preserve">Schichtleitung</t>
  </si>
  <si>
    <t xml:space="preserve">Tiefkühltruhe abtauen</t>
  </si>
  <si>
    <t xml:space="preserve">Monatlich</t>
  </si>
  <si>
    <t xml:space="preserve">Temperatur prüfen</t>
  </si>
  <si>
    <t xml:space="preserve">Vorratsregale Lager</t>
  </si>
  <si>
    <t xml:space="preserve">Lagerteam</t>
  </si>
  <si>
    <t xml:space="preserve">Tische &amp; Stühle</t>
  </si>
  <si>
    <t xml:space="preserve">Gastraum</t>
  </si>
  <si>
    <t xml:space="preserve">Servicekraft</t>
  </si>
  <si>
    <t xml:space="preserve">Böden Gastraum</t>
  </si>
  <si>
    <t xml:space="preserve">Fensterbänke &amp; Glasflächen</t>
  </si>
  <si>
    <t xml:space="preserve">Glasreiniger</t>
  </si>
  <si>
    <t xml:space="preserve">Polstermöbel &amp; Bänke</t>
  </si>
  <si>
    <t xml:space="preserve">Polsterreiniger</t>
  </si>
  <si>
    <t xml:space="preserve">Zapfanlage &amp; Schankwege</t>
  </si>
  <si>
    <t xml:space="preserve">Theke / Bar</t>
  </si>
  <si>
    <t xml:space="preserve">Leitungsreiniger</t>
  </si>
  <si>
    <t xml:space="preserve">20 Min</t>
  </si>
  <si>
    <t xml:space="preserve">Barteam</t>
  </si>
  <si>
    <t xml:space="preserve">Spülprotokoll führen</t>
  </si>
  <si>
    <t xml:space="preserve">Theke &amp; Abtropfflächen</t>
  </si>
  <si>
    <t xml:space="preserve">Kaffeemaschine entkalken</t>
  </si>
  <si>
    <t xml:space="preserve">Entkalker</t>
  </si>
  <si>
    <t xml:space="preserve">30 Min</t>
  </si>
  <si>
    <t xml:space="preserve">Gäste-WC Sanitärobjekte</t>
  </si>
  <si>
    <t xml:space="preserve">Sanitär</t>
  </si>
  <si>
    <t xml:space="preserve">Sanitärreiniger</t>
  </si>
  <si>
    <t xml:space="preserve">Böden &amp; Fliesen Sanitär</t>
  </si>
  <si>
    <t xml:space="preserve">Seifenspender &amp; Handtuchhalter</t>
  </si>
  <si>
    <t xml:space="preserve">Auffüllen</t>
  </si>
  <si>
    <t xml:space="preserve">Mülltonnen &amp; Standplatz</t>
  </si>
  <si>
    <t xml:space="preserve">Allgemein</t>
  </si>
  <si>
    <t xml:space="preserve">Personalräume &amp; Umkleide</t>
  </si>
  <si>
    <t xml:space="preserve">AUSWERTUNG NACH HÄUFIGKEIT</t>
  </si>
  <si>
    <t xml:space="preserve">STATUS GESAMT</t>
  </si>
  <si>
    <t xml:space="preserve">Aufgaben</t>
  </si>
  <si>
    <t xml:space="preserve">Offen</t>
  </si>
  <si>
    <t xml:space="preserve">Aufgaben gesamt</t>
  </si>
  <si>
    <t xml:space="preserve">Erledigungsquote</t>
  </si>
  <si>
    <t xml:space="preserve">Vierteljährlich</t>
  </si>
  <si>
    <t xml:space="preserve">Bei Bedarf</t>
  </si>
  <si>
    <t xml:space="preserve">Gesamt</t>
  </si>
  <si>
    <t xml:space="preserve">KONTROLL- UND NACHWEISLISTE</t>
  </si>
  <si>
    <t xml:space="preserve">Durchführung der Reinigung dokumentieren – bei Kontrolle abzeichnen (Datum, Handzeichen, Bemerkung).</t>
  </si>
  <si>
    <t xml:space="preserve">Datum</t>
  </si>
  <si>
    <t xml:space="preserve">Schicht</t>
  </si>
  <si>
    <t xml:space="preserve">Durchgeführt von</t>
  </si>
  <si>
    <t xml:space="preserve">Kontrolliert von</t>
  </si>
  <si>
    <t xml:space="preserve">Handzeichen</t>
  </si>
  <si>
    <t xml:space="preserve">Früh</t>
  </si>
  <si>
    <t xml:space="preserve">✓</t>
  </si>
  <si>
    <t xml:space="preserve">Spät</t>
  </si>
  <si>
    <t xml:space="preserve">S. Petrova</t>
  </si>
  <si>
    <t xml:space="preserve">Zapfanlage gespült</t>
  </si>
  <si>
    <t xml:space="preserve">Datum / Unterschrift Betriebsleitung:</t>
  </si>
  <si>
    <t xml:space="preserve">__________________________</t>
  </si>
  <si>
    <t xml:space="preserve">Legende Bereiche: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</si>
</sst>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dd\.mm\.yyyy"/>
    <numFmt numFmtId="167" formatCode="0"/>
    <numFmt numFmtId="168" formatCode="0.0%"/>
    <numFmt numFmtId="169" formatCode="dd\.mm\.yy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sz val="11"/>
      <color rgb="FFFFFFFF"/>
      <name val="Calibri"/>
      <family val="0"/>
      <charset val="1"/>
    </font>
    <font>
      <b val="true"/>
      <sz val="11"/>
      <color rgb="FF0A5A4E"/>
      <name val="Calibri"/>
      <family val="0"/>
      <charset val="1"/>
    </font>
    <font>
      <b val="true"/>
      <sz val="11"/>
      <color rgb="FF143C36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6E7B77"/>
      <name val="Calibri"/>
      <family val="0"/>
      <charset val="1"/>
    </font>
    <font>
      <sz val="11"/>
      <color rgb="FF143C36"/>
      <name val="Calibri"/>
      <family val="0"/>
      <charset val="1"/>
    </font>
    <font>
      <sz val="11"/>
      <color rgb="FF6E7B77"/>
      <name val="Calibri"/>
      <family val="0"/>
      <charset val="1"/>
    </font>
    <font>
      <sz val="11"/>
      <color rgb="FF1E7B34"/>
      <name val="Calibri"/>
      <family val="0"/>
      <charset val="1"/>
    </font>
    <font>
      <sz val="11"/>
      <color rgb="FFB0202E"/>
      <name val="Calibri"/>
      <family val="0"/>
      <charset val="1"/>
    </font>
    <font>
      <i val="true"/>
      <sz val="9"/>
      <color rgb="FF6E7B77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E7C6B"/>
        <bgColor rgb="FF008080"/>
      </patternFill>
    </fill>
    <fill>
      <patternFill patternType="solid">
        <fgColor rgb="FF0A5A4E"/>
        <bgColor rgb="FF143C36"/>
      </patternFill>
    </fill>
    <fill>
      <patternFill patternType="solid">
        <fgColor rgb="FFE6F3EF"/>
        <bgColor rgb="FFDDF0DC"/>
      </patternFill>
    </fill>
    <fill>
      <patternFill patternType="solid">
        <fgColor rgb="FFF3F9F7"/>
        <bgColor rgb="FFFFFFFF"/>
      </patternFill>
    </fill>
    <fill>
      <patternFill patternType="solid">
        <fgColor rgb="FFFFF7DA"/>
        <bgColor rgb="FFFCEFD2"/>
      </patternFill>
    </fill>
    <fill>
      <patternFill patternType="solid">
        <fgColor rgb="FFFFFFFF"/>
        <bgColor rgb="FFF3F9F7"/>
      </patternFill>
    </fill>
    <fill>
      <patternFill patternType="solid">
        <fgColor rgb="FFC28A2B"/>
        <bgColor rgb="FFC26B3E"/>
      </patternFill>
    </fill>
    <fill>
      <patternFill patternType="solid">
        <fgColor rgb="FF2E86AB"/>
        <bgColor rgb="FF0E7C6B"/>
      </patternFill>
    </fill>
    <fill>
      <patternFill patternType="solid">
        <fgColor rgb="FF8A5A9E"/>
        <bgColor rgb="FF6E7B77"/>
      </patternFill>
    </fill>
    <fill>
      <patternFill patternType="solid">
        <fgColor rgb="FFC26B3E"/>
        <bgColor rgb="FFC28A2B"/>
      </patternFill>
    </fill>
    <fill>
      <patternFill patternType="solid">
        <fgColor rgb="FF5B8C3A"/>
        <bgColor rgb="FF6E7B77"/>
      </patternFill>
    </fill>
    <fill>
      <patternFill patternType="solid">
        <fgColor rgb="FF5B7184"/>
        <bgColor rgb="FF6E7B7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FE0DA"/>
      </left>
      <right/>
      <top style="thin">
        <color rgb="FFCFE0DA"/>
      </top>
      <bottom style="thin">
        <color rgb="FFCFE0DA"/>
      </bottom>
      <diagonal/>
    </border>
    <border diagonalUp="false" diagonalDown="false">
      <left style="thin">
        <color rgb="FFCFE0DA"/>
      </left>
      <right style="thin">
        <color rgb="FFCFE0DA"/>
      </right>
      <top style="thin">
        <color rgb="FFCFE0DA"/>
      </top>
      <bottom style="thin">
        <color rgb="FFCFE0D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ont>
        <name val="Calibri"/>
        <charset val="1"/>
        <family val="0"/>
        <b val="1"/>
        <color rgb="FF1E7B34"/>
      </font>
      <fill>
        <patternFill>
          <bgColor rgb="FFDDF0DC"/>
        </patternFill>
      </fill>
    </dxf>
    <dxf>
      <font>
        <name val="Calibri"/>
        <charset val="1"/>
        <family val="0"/>
        <b val="1"/>
        <color rgb="FFB0202E"/>
      </font>
      <fill>
        <patternFill>
          <bgColor rgb="FFF7E4E4"/>
        </patternFill>
      </fill>
    </dxf>
    <dxf>
      <font>
        <name val="Calibri"/>
        <charset val="1"/>
        <family val="0"/>
        <b val="1"/>
        <color rgb="FFFFFFFF"/>
      </font>
      <fill>
        <patternFill>
          <bgColor rgb="FF0E7C6B"/>
        </patternFill>
      </fill>
    </dxf>
    <dxf>
      <font>
        <name val="Calibri"/>
        <charset val="1"/>
        <family val="0"/>
        <b val="1"/>
        <color rgb="FFFFFFFF"/>
      </font>
      <fill>
        <patternFill>
          <bgColor rgb="FF2E86AB"/>
        </patternFill>
      </fill>
    </dxf>
    <dxf>
      <font>
        <name val="Calibri"/>
        <charset val="1"/>
        <family val="0"/>
        <b val="1"/>
        <color rgb="FFFFFFFF"/>
      </font>
      <fill>
        <patternFill>
          <bgColor rgb="FF8A5A9E"/>
        </patternFill>
      </fill>
    </dxf>
    <dxf>
      <font>
        <name val="Calibri"/>
        <charset val="1"/>
        <family val="0"/>
        <b val="1"/>
        <color rgb="FFFFFFFF"/>
      </font>
      <fill>
        <patternFill>
          <bgColor rgb="FFC26B3E"/>
        </patternFill>
      </fill>
    </dxf>
    <dxf>
      <font>
        <name val="Calibri"/>
        <charset val="1"/>
        <family val="0"/>
        <b val="1"/>
        <color rgb="FFFFFFFF"/>
      </font>
      <fill>
        <patternFill>
          <bgColor rgb="FF5B8C3A"/>
        </patternFill>
      </fill>
    </dxf>
    <dxf>
      <font>
        <name val="Calibri"/>
        <charset val="1"/>
        <family val="0"/>
        <b val="1"/>
        <color rgb="FFFFFFFF"/>
      </font>
      <fill>
        <patternFill>
          <bgColor rgb="FF5B7184"/>
        </patternFill>
      </fill>
    </dxf>
    <dxf>
      <font>
        <name val="Calibri"/>
        <charset val="1"/>
        <family val="0"/>
        <b val="1"/>
        <color rgb="FF9A6A12"/>
      </font>
      <fill>
        <patternFill>
          <bgColor rgb="FFFCEFD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7B34"/>
      <rgbColor rgb="FF000080"/>
      <rgbColor rgb="FF9A6A12"/>
      <rgbColor rgb="FF800080"/>
      <rgbColor rgb="FF0E7C6B"/>
      <rgbColor rgb="FFC0C0C0"/>
      <rgbColor rgb="FF6E7B77"/>
      <rgbColor rgb="FF9999FF"/>
      <rgbColor rgb="FF8A5A9E"/>
      <rgbColor rgb="FFFFF7DA"/>
      <rgbColor rgb="FFE6F3EF"/>
      <rgbColor rgb="FF660066"/>
      <rgbColor rgb="FFFF8080"/>
      <rgbColor rgb="FF0066CC"/>
      <rgbColor rgb="FFCFE0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9F7"/>
      <rgbColor rgb="FFDDF0DC"/>
      <rgbColor rgb="FFFCEFD2"/>
      <rgbColor rgb="FF99CCFF"/>
      <rgbColor rgb="FFFF99CC"/>
      <rgbColor rgb="FFCC99FF"/>
      <rgbColor rgb="FFF7E4E4"/>
      <rgbColor rgb="FF3366FF"/>
      <rgbColor rgb="FF33CCCC"/>
      <rgbColor rgb="FF99CC00"/>
      <rgbColor rgb="FFFFCC00"/>
      <rgbColor rgb="FFC28A2B"/>
      <rgbColor rgb="FFC26B3E"/>
      <rgbColor rgb="FF5B7184"/>
      <rgbColor rgb="FF5B8C3A"/>
      <rgbColor rgb="FF0A5A4E"/>
      <rgbColor rgb="FF2E86AB"/>
      <rgbColor rgb="FF003300"/>
      <rgbColor rgb="FF333300"/>
      <rgbColor rgb="FFB0202E"/>
      <rgbColor rgb="FF993366"/>
      <rgbColor rgb="FF333399"/>
      <rgbColor rgb="FF143C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7"/>
    <col collapsed="false" customWidth="true" hidden="false" outlineLevel="0" max="3" min="3" style="0" width="16"/>
    <col collapsed="false" customWidth="true" hidden="false" outlineLevel="0" max="4" min="4" style="0" width="21"/>
    <col collapsed="false" customWidth="true" hidden="false" outlineLevel="0" max="5" min="5" style="0" width="11"/>
    <col collapsed="false" customWidth="true" hidden="false" outlineLevel="0" max="6" min="6" style="0" width="13"/>
    <col collapsed="false" customWidth="true" hidden="false" outlineLevel="0" max="7" min="7" style="0" width="16"/>
    <col collapsed="false" customWidth="true" hidden="false" outlineLevel="0" max="8" min="8" style="0" width="12"/>
    <col collapsed="false" customWidth="true" hidden="false" outlineLevel="0" max="9" min="9" style="0" width="10"/>
    <col collapsed="false" customWidth="true" hidden="false" outlineLevel="0" max="10" min="10" style="0" width="22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G4" s="3" t="s">
        <v>3</v>
      </c>
      <c r="H4" s="3"/>
      <c r="I4" s="3"/>
      <c r="J4" s="3"/>
    </row>
    <row r="5" customFormat="false" ht="15" hidden="false" customHeight="false" outlineLevel="0" collapsed="false">
      <c r="A5" s="4" t="s">
        <v>4</v>
      </c>
      <c r="B5" s="4"/>
      <c r="C5" s="5" t="s">
        <v>5</v>
      </c>
      <c r="D5" s="5"/>
      <c r="E5" s="5"/>
      <c r="G5" s="4" t="s">
        <v>6</v>
      </c>
      <c r="H5" s="4"/>
      <c r="I5" s="5" t="s">
        <v>7</v>
      </c>
      <c r="J5" s="5"/>
    </row>
    <row r="6" customFormat="false" ht="15" hidden="false" customHeight="false" outlineLevel="0" collapsed="false">
      <c r="A6" s="4" t="s">
        <v>8</v>
      </c>
      <c r="B6" s="4"/>
      <c r="C6" s="5" t="s">
        <v>9</v>
      </c>
      <c r="D6" s="5"/>
      <c r="E6" s="5"/>
      <c r="G6" s="4" t="s">
        <v>10</v>
      </c>
      <c r="H6" s="4"/>
      <c r="I6" s="5" t="s">
        <v>11</v>
      </c>
      <c r="J6" s="5"/>
    </row>
    <row r="7" customFormat="false" ht="15" hidden="false" customHeight="false" outlineLevel="0" collapsed="false">
      <c r="A7" s="4" t="s">
        <v>12</v>
      </c>
      <c r="B7" s="4"/>
      <c r="C7" s="5" t="s">
        <v>13</v>
      </c>
      <c r="D7" s="5"/>
      <c r="E7" s="5"/>
      <c r="G7" s="4" t="s">
        <v>14</v>
      </c>
      <c r="H7" s="4"/>
      <c r="I7" s="5" t="s">
        <v>15</v>
      </c>
      <c r="J7" s="5"/>
    </row>
    <row r="8" customFormat="false" ht="15" hidden="false" customHeight="false" outlineLevel="0" collapsed="false">
      <c r="A8" s="4" t="s">
        <v>16</v>
      </c>
      <c r="B8" s="4"/>
      <c r="C8" s="5" t="s">
        <v>17</v>
      </c>
      <c r="D8" s="5"/>
      <c r="E8" s="5"/>
      <c r="G8" s="4" t="s">
        <v>18</v>
      </c>
      <c r="H8" s="4"/>
      <c r="I8" s="5" t="s">
        <v>19</v>
      </c>
      <c r="J8" s="5"/>
    </row>
    <row r="10" customFormat="false" ht="30" hidden="false" customHeight="true" outlineLevel="0" collapsed="false">
      <c r="A10" s="6" t="s">
        <v>20</v>
      </c>
      <c r="B10" s="7" t="s">
        <v>21</v>
      </c>
      <c r="C10" s="6" t="s">
        <v>22</v>
      </c>
      <c r="D10" s="7" t="s">
        <v>23</v>
      </c>
      <c r="E10" s="6" t="s">
        <v>24</v>
      </c>
      <c r="F10" s="6" t="s">
        <v>25</v>
      </c>
      <c r="G10" s="6" t="s">
        <v>26</v>
      </c>
      <c r="H10" s="6" t="s">
        <v>27</v>
      </c>
      <c r="I10" s="6" t="s">
        <v>28</v>
      </c>
      <c r="J10" s="6" t="s">
        <v>29</v>
      </c>
    </row>
    <row r="11" customFormat="false" ht="15" hidden="false" customHeight="false" outlineLevel="0" collapsed="false">
      <c r="A11" s="8" t="n">
        <f aca="false">IF(B11="","",ROW()-10)</f>
        <v>1</v>
      </c>
      <c r="B11" s="9" t="s">
        <v>30</v>
      </c>
      <c r="C11" s="10" t="s">
        <v>31</v>
      </c>
      <c r="D11" s="11" t="s">
        <v>32</v>
      </c>
      <c r="E11" s="10" t="s">
        <v>33</v>
      </c>
      <c r="F11" s="12" t="s">
        <v>34</v>
      </c>
      <c r="G11" s="11" t="s">
        <v>35</v>
      </c>
      <c r="H11" s="13" t="n">
        <v>46083</v>
      </c>
      <c r="I11" s="12" t="s">
        <v>36</v>
      </c>
      <c r="J11" s="14"/>
    </row>
    <row r="12" customFormat="false" ht="15" hidden="false" customHeight="false" outlineLevel="0" collapsed="false">
      <c r="A12" s="15" t="n">
        <f aca="false">IF(B12="","",ROW()-10)</f>
        <v>2</v>
      </c>
      <c r="B12" s="16" t="s">
        <v>37</v>
      </c>
      <c r="C12" s="17" t="s">
        <v>31</v>
      </c>
      <c r="D12" s="18" t="s">
        <v>38</v>
      </c>
      <c r="E12" s="17" t="s">
        <v>39</v>
      </c>
      <c r="F12" s="19" t="s">
        <v>34</v>
      </c>
      <c r="G12" s="18" t="s">
        <v>35</v>
      </c>
      <c r="H12" s="20" t="n">
        <v>46083</v>
      </c>
      <c r="I12" s="19" t="s">
        <v>36</v>
      </c>
      <c r="J12" s="21"/>
    </row>
    <row r="13" customFormat="false" ht="15" hidden="false" customHeight="false" outlineLevel="0" collapsed="false">
      <c r="A13" s="8" t="n">
        <f aca="false">IF(B13="","",ROW()-10)</f>
        <v>3</v>
      </c>
      <c r="B13" s="9" t="s">
        <v>40</v>
      </c>
      <c r="C13" s="10" t="s">
        <v>31</v>
      </c>
      <c r="D13" s="11" t="s">
        <v>41</v>
      </c>
      <c r="E13" s="10" t="s">
        <v>11</v>
      </c>
      <c r="F13" s="12" t="s">
        <v>34</v>
      </c>
      <c r="G13" s="11" t="s">
        <v>35</v>
      </c>
      <c r="H13" s="13" t="n">
        <v>46083</v>
      </c>
      <c r="I13" s="12" t="s">
        <v>36</v>
      </c>
      <c r="J13" s="14"/>
    </row>
    <row r="14" customFormat="false" ht="15" hidden="false" customHeight="false" outlineLevel="0" collapsed="false">
      <c r="A14" s="15" t="n">
        <f aca="false">IF(B14="","",ROW()-10)</f>
        <v>4</v>
      </c>
      <c r="B14" s="16" t="s">
        <v>42</v>
      </c>
      <c r="C14" s="17" t="s">
        <v>31</v>
      </c>
      <c r="D14" s="18" t="s">
        <v>43</v>
      </c>
      <c r="E14" s="17" t="s">
        <v>11</v>
      </c>
      <c r="F14" s="19" t="s">
        <v>34</v>
      </c>
      <c r="G14" s="18" t="s">
        <v>44</v>
      </c>
      <c r="H14" s="20" t="n">
        <v>46083</v>
      </c>
      <c r="I14" s="19" t="s">
        <v>36</v>
      </c>
      <c r="J14" s="21"/>
    </row>
    <row r="15" customFormat="false" ht="15" hidden="false" customHeight="false" outlineLevel="0" collapsed="false">
      <c r="A15" s="8" t="n">
        <f aca="false">IF(B15="","",ROW()-10)</f>
        <v>5</v>
      </c>
      <c r="B15" s="9" t="s">
        <v>45</v>
      </c>
      <c r="C15" s="10" t="s">
        <v>31</v>
      </c>
      <c r="D15" s="11" t="s">
        <v>38</v>
      </c>
      <c r="E15" s="10" t="s">
        <v>46</v>
      </c>
      <c r="F15" s="12" t="s">
        <v>47</v>
      </c>
      <c r="G15" s="11" t="s">
        <v>35</v>
      </c>
      <c r="H15" s="13" t="n">
        <v>46081</v>
      </c>
      <c r="I15" s="12" t="s">
        <v>48</v>
      </c>
      <c r="J15" s="14" t="s">
        <v>49</v>
      </c>
    </row>
    <row r="16" customFormat="false" ht="15" hidden="false" customHeight="false" outlineLevel="0" collapsed="false">
      <c r="A16" s="15" t="n">
        <f aca="false">IF(B16="","",ROW()-10)</f>
        <v>6</v>
      </c>
      <c r="B16" s="16" t="s">
        <v>50</v>
      </c>
      <c r="C16" s="17" t="s">
        <v>51</v>
      </c>
      <c r="D16" s="18" t="s">
        <v>32</v>
      </c>
      <c r="E16" s="17" t="s">
        <v>33</v>
      </c>
      <c r="F16" s="19" t="s">
        <v>47</v>
      </c>
      <c r="G16" s="18" t="s">
        <v>52</v>
      </c>
      <c r="H16" s="20" t="n">
        <v>46079</v>
      </c>
      <c r="I16" s="19" t="s">
        <v>48</v>
      </c>
      <c r="J16" s="21"/>
    </row>
    <row r="17" customFormat="false" ht="15" hidden="false" customHeight="false" outlineLevel="0" collapsed="false">
      <c r="A17" s="8" t="n">
        <f aca="false">IF(B17="","",ROW()-10)</f>
        <v>7</v>
      </c>
      <c r="B17" s="9" t="s">
        <v>53</v>
      </c>
      <c r="C17" s="10" t="s">
        <v>51</v>
      </c>
      <c r="D17" s="11" t="s">
        <v>11</v>
      </c>
      <c r="E17" s="10" t="s">
        <v>11</v>
      </c>
      <c r="F17" s="12" t="s">
        <v>54</v>
      </c>
      <c r="G17" s="11" t="s">
        <v>52</v>
      </c>
      <c r="H17" s="13" t="n">
        <v>46054</v>
      </c>
      <c r="I17" s="12" t="s">
        <v>48</v>
      </c>
      <c r="J17" s="14" t="s">
        <v>55</v>
      </c>
    </row>
    <row r="18" customFormat="false" ht="15" hidden="false" customHeight="false" outlineLevel="0" collapsed="false">
      <c r="A18" s="15" t="n">
        <f aca="false">IF(B18="","",ROW()-10)</f>
        <v>8</v>
      </c>
      <c r="B18" s="16" t="s">
        <v>56</v>
      </c>
      <c r="C18" s="17" t="s">
        <v>51</v>
      </c>
      <c r="D18" s="18" t="s">
        <v>41</v>
      </c>
      <c r="E18" s="17" t="s">
        <v>11</v>
      </c>
      <c r="F18" s="19" t="s">
        <v>54</v>
      </c>
      <c r="G18" s="18" t="s">
        <v>57</v>
      </c>
      <c r="H18" s="20" t="n">
        <v>46054</v>
      </c>
      <c r="I18" s="19" t="s">
        <v>48</v>
      </c>
      <c r="J18" s="21"/>
    </row>
    <row r="19" customFormat="false" ht="15" hidden="false" customHeight="false" outlineLevel="0" collapsed="false">
      <c r="A19" s="8" t="n">
        <f aca="false">IF(B19="","",ROW()-10)</f>
        <v>9</v>
      </c>
      <c r="B19" s="9" t="s">
        <v>58</v>
      </c>
      <c r="C19" s="10" t="s">
        <v>59</v>
      </c>
      <c r="D19" s="11" t="s">
        <v>41</v>
      </c>
      <c r="E19" s="10" t="s">
        <v>11</v>
      </c>
      <c r="F19" s="12" t="s">
        <v>34</v>
      </c>
      <c r="G19" s="11" t="s">
        <v>60</v>
      </c>
      <c r="H19" s="13" t="n">
        <v>46083</v>
      </c>
      <c r="I19" s="12" t="s">
        <v>36</v>
      </c>
      <c r="J19" s="14"/>
    </row>
    <row r="20" customFormat="false" ht="15" hidden="false" customHeight="false" outlineLevel="0" collapsed="false">
      <c r="A20" s="15" t="n">
        <f aca="false">IF(B20="","",ROW()-10)</f>
        <v>10</v>
      </c>
      <c r="B20" s="16" t="s">
        <v>61</v>
      </c>
      <c r="C20" s="17" t="s">
        <v>59</v>
      </c>
      <c r="D20" s="18" t="s">
        <v>43</v>
      </c>
      <c r="E20" s="17" t="s">
        <v>11</v>
      </c>
      <c r="F20" s="19" t="s">
        <v>34</v>
      </c>
      <c r="G20" s="18" t="s">
        <v>44</v>
      </c>
      <c r="H20" s="20" t="n">
        <v>46083</v>
      </c>
      <c r="I20" s="19" t="s">
        <v>36</v>
      </c>
      <c r="J20" s="21"/>
    </row>
    <row r="21" customFormat="false" ht="15" hidden="false" customHeight="false" outlineLevel="0" collapsed="false">
      <c r="A21" s="8" t="n">
        <f aca="false">IF(B21="","",ROW()-10)</f>
        <v>11</v>
      </c>
      <c r="B21" s="9" t="s">
        <v>62</v>
      </c>
      <c r="C21" s="10" t="s">
        <v>59</v>
      </c>
      <c r="D21" s="11" t="s">
        <v>63</v>
      </c>
      <c r="E21" s="10" t="s">
        <v>11</v>
      </c>
      <c r="F21" s="12" t="s">
        <v>47</v>
      </c>
      <c r="G21" s="11" t="s">
        <v>60</v>
      </c>
      <c r="H21" s="13" t="n">
        <v>46080</v>
      </c>
      <c r="I21" s="12" t="s">
        <v>48</v>
      </c>
      <c r="J21" s="14"/>
    </row>
    <row r="22" customFormat="false" ht="15" hidden="false" customHeight="false" outlineLevel="0" collapsed="false">
      <c r="A22" s="15" t="n">
        <f aca="false">IF(B22="","",ROW()-10)</f>
        <v>12</v>
      </c>
      <c r="B22" s="16" t="s">
        <v>64</v>
      </c>
      <c r="C22" s="17" t="s">
        <v>59</v>
      </c>
      <c r="D22" s="18" t="s">
        <v>65</v>
      </c>
      <c r="E22" s="17" t="s">
        <v>11</v>
      </c>
      <c r="F22" s="19" t="s">
        <v>54</v>
      </c>
      <c r="G22" s="18" t="s">
        <v>44</v>
      </c>
      <c r="H22" s="20" t="n">
        <v>46058</v>
      </c>
      <c r="I22" s="19" t="s">
        <v>48</v>
      </c>
      <c r="J22" s="21"/>
    </row>
    <row r="23" customFormat="false" ht="15" hidden="false" customHeight="false" outlineLevel="0" collapsed="false">
      <c r="A23" s="8" t="n">
        <f aca="false">IF(B23="","",ROW()-10)</f>
        <v>13</v>
      </c>
      <c r="B23" s="9" t="s">
        <v>66</v>
      </c>
      <c r="C23" s="10" t="s">
        <v>67</v>
      </c>
      <c r="D23" s="11" t="s">
        <v>68</v>
      </c>
      <c r="E23" s="10" t="s">
        <v>69</v>
      </c>
      <c r="F23" s="12" t="s">
        <v>47</v>
      </c>
      <c r="G23" s="11" t="s">
        <v>70</v>
      </c>
      <c r="H23" s="13" t="n">
        <v>46080</v>
      </c>
      <c r="I23" s="12" t="s">
        <v>48</v>
      </c>
      <c r="J23" s="14" t="s">
        <v>71</v>
      </c>
    </row>
    <row r="24" customFormat="false" ht="15" hidden="false" customHeight="false" outlineLevel="0" collapsed="false">
      <c r="A24" s="15" t="n">
        <f aca="false">IF(B24="","",ROW()-10)</f>
        <v>14</v>
      </c>
      <c r="B24" s="16" t="s">
        <v>72</v>
      </c>
      <c r="C24" s="17" t="s">
        <v>67</v>
      </c>
      <c r="D24" s="18" t="s">
        <v>32</v>
      </c>
      <c r="E24" s="17" t="s">
        <v>33</v>
      </c>
      <c r="F24" s="19" t="s">
        <v>34</v>
      </c>
      <c r="G24" s="18" t="s">
        <v>70</v>
      </c>
      <c r="H24" s="20" t="n">
        <v>46083</v>
      </c>
      <c r="I24" s="19" t="s">
        <v>36</v>
      </c>
      <c r="J24" s="21"/>
    </row>
    <row r="25" customFormat="false" ht="15" hidden="false" customHeight="false" outlineLevel="0" collapsed="false">
      <c r="A25" s="8" t="n">
        <f aca="false">IF(B25="","",ROW()-10)</f>
        <v>15</v>
      </c>
      <c r="B25" s="9" t="s">
        <v>73</v>
      </c>
      <c r="C25" s="10" t="s">
        <v>67</v>
      </c>
      <c r="D25" s="11" t="s">
        <v>74</v>
      </c>
      <c r="E25" s="10" t="s">
        <v>75</v>
      </c>
      <c r="F25" s="12" t="s">
        <v>54</v>
      </c>
      <c r="G25" s="11" t="s">
        <v>70</v>
      </c>
      <c r="H25" s="13" t="n">
        <v>46056</v>
      </c>
      <c r="I25" s="12" t="s">
        <v>48</v>
      </c>
      <c r="J25" s="14"/>
    </row>
    <row r="26" customFormat="false" ht="15" hidden="false" customHeight="false" outlineLevel="0" collapsed="false">
      <c r="A26" s="15" t="n">
        <f aca="false">IF(B26="","",ROW()-10)</f>
        <v>16</v>
      </c>
      <c r="B26" s="16" t="s">
        <v>76</v>
      </c>
      <c r="C26" s="17" t="s">
        <v>77</v>
      </c>
      <c r="D26" s="18" t="s">
        <v>78</v>
      </c>
      <c r="E26" s="17" t="s">
        <v>39</v>
      </c>
      <c r="F26" s="19" t="s">
        <v>34</v>
      </c>
      <c r="G26" s="18" t="s">
        <v>44</v>
      </c>
      <c r="H26" s="20" t="n">
        <v>46083</v>
      </c>
      <c r="I26" s="19" t="s">
        <v>36</v>
      </c>
      <c r="J26" s="21"/>
    </row>
    <row r="27" customFormat="false" ht="15" hidden="false" customHeight="false" outlineLevel="0" collapsed="false">
      <c r="A27" s="8" t="n">
        <f aca="false">IF(B27="","",ROW()-10)</f>
        <v>17</v>
      </c>
      <c r="B27" s="9" t="s">
        <v>79</v>
      </c>
      <c r="C27" s="10" t="s">
        <v>77</v>
      </c>
      <c r="D27" s="11" t="s">
        <v>78</v>
      </c>
      <c r="E27" s="10" t="s">
        <v>11</v>
      </c>
      <c r="F27" s="12" t="s">
        <v>34</v>
      </c>
      <c r="G27" s="11" t="s">
        <v>44</v>
      </c>
      <c r="H27" s="13" t="n">
        <v>46083</v>
      </c>
      <c r="I27" s="12" t="s">
        <v>36</v>
      </c>
      <c r="J27" s="14"/>
    </row>
    <row r="28" customFormat="false" ht="15" hidden="false" customHeight="false" outlineLevel="0" collapsed="false">
      <c r="A28" s="15" t="n">
        <f aca="false">IF(B28="","",ROW()-10)</f>
        <v>18</v>
      </c>
      <c r="B28" s="16" t="s">
        <v>80</v>
      </c>
      <c r="C28" s="17" t="s">
        <v>77</v>
      </c>
      <c r="D28" s="18" t="s">
        <v>32</v>
      </c>
      <c r="E28" s="17" t="s">
        <v>33</v>
      </c>
      <c r="F28" s="19" t="s">
        <v>34</v>
      </c>
      <c r="G28" s="18" t="s">
        <v>44</v>
      </c>
      <c r="H28" s="20" t="n">
        <v>46083</v>
      </c>
      <c r="I28" s="19" t="s">
        <v>36</v>
      </c>
      <c r="J28" s="21" t="s">
        <v>81</v>
      </c>
    </row>
    <row r="29" customFormat="false" ht="15" hidden="false" customHeight="false" outlineLevel="0" collapsed="false">
      <c r="A29" s="8" t="n">
        <f aca="false">IF(B29="","",ROW()-10)</f>
        <v>19</v>
      </c>
      <c r="B29" s="9" t="s">
        <v>82</v>
      </c>
      <c r="C29" s="10" t="s">
        <v>83</v>
      </c>
      <c r="D29" s="11" t="s">
        <v>41</v>
      </c>
      <c r="E29" s="10" t="s">
        <v>11</v>
      </c>
      <c r="F29" s="12" t="s">
        <v>47</v>
      </c>
      <c r="G29" s="11" t="s">
        <v>44</v>
      </c>
      <c r="H29" s="13" t="n">
        <v>46080</v>
      </c>
      <c r="I29" s="12" t="s">
        <v>48</v>
      </c>
      <c r="J29" s="14"/>
    </row>
    <row r="30" customFormat="false" ht="15" hidden="false" customHeight="false" outlineLevel="0" collapsed="false">
      <c r="A30" s="15" t="n">
        <f aca="false">IF(B30="","",ROW()-10)</f>
        <v>20</v>
      </c>
      <c r="B30" s="16" t="s">
        <v>84</v>
      </c>
      <c r="C30" s="17" t="s">
        <v>83</v>
      </c>
      <c r="D30" s="18" t="s">
        <v>41</v>
      </c>
      <c r="E30" s="17" t="s">
        <v>11</v>
      </c>
      <c r="F30" s="19" t="s">
        <v>47</v>
      </c>
      <c r="G30" s="18" t="s">
        <v>44</v>
      </c>
      <c r="H30" s="20" t="n">
        <v>46080</v>
      </c>
      <c r="I30" s="19" t="s">
        <v>48</v>
      </c>
      <c r="J30" s="21"/>
    </row>
    <row r="31" customFormat="false" ht="15" hidden="false" customHeight="false" outlineLevel="0" collapsed="false">
      <c r="A31" s="8" t="str">
        <f aca="false">IF(B31="","",ROW()-10)</f>
        <v/>
      </c>
      <c r="B31" s="11"/>
      <c r="C31" s="10"/>
      <c r="D31" s="11"/>
      <c r="E31" s="10"/>
      <c r="F31" s="10"/>
      <c r="G31" s="11"/>
      <c r="H31" s="13"/>
      <c r="I31" s="10"/>
      <c r="J31" s="11"/>
    </row>
    <row r="32" customFormat="false" ht="15" hidden="false" customHeight="false" outlineLevel="0" collapsed="false">
      <c r="A32" s="15" t="str">
        <f aca="false">IF(B32="","",ROW()-10)</f>
        <v/>
      </c>
      <c r="B32" s="18"/>
      <c r="C32" s="17"/>
      <c r="D32" s="18"/>
      <c r="E32" s="17"/>
      <c r="F32" s="17"/>
      <c r="G32" s="18"/>
      <c r="H32" s="20"/>
      <c r="I32" s="17"/>
      <c r="J32" s="18"/>
    </row>
    <row r="33" customFormat="false" ht="15" hidden="false" customHeight="false" outlineLevel="0" collapsed="false">
      <c r="A33" s="8" t="str">
        <f aca="false">IF(B33="","",ROW()-10)</f>
        <v/>
      </c>
      <c r="B33" s="11"/>
      <c r="C33" s="10"/>
      <c r="D33" s="11"/>
      <c r="E33" s="10"/>
      <c r="F33" s="10"/>
      <c r="G33" s="11"/>
      <c r="H33" s="13"/>
      <c r="I33" s="10"/>
      <c r="J33" s="11"/>
    </row>
    <row r="34" customFormat="false" ht="15" hidden="false" customHeight="false" outlineLevel="0" collapsed="false">
      <c r="A34" s="15" t="str">
        <f aca="false">IF(B34="","",ROW()-10)</f>
        <v/>
      </c>
      <c r="B34" s="18"/>
      <c r="C34" s="17"/>
      <c r="D34" s="18"/>
      <c r="E34" s="17"/>
      <c r="F34" s="17"/>
      <c r="G34" s="18"/>
      <c r="H34" s="20"/>
      <c r="I34" s="17"/>
      <c r="J34" s="18"/>
    </row>
    <row r="35" customFormat="false" ht="15" hidden="false" customHeight="false" outlineLevel="0" collapsed="false">
      <c r="A35" s="8" t="str">
        <f aca="false">IF(B35="","",ROW()-10)</f>
        <v/>
      </c>
      <c r="B35" s="11"/>
      <c r="C35" s="10"/>
      <c r="D35" s="11"/>
      <c r="E35" s="10"/>
      <c r="F35" s="10"/>
      <c r="G35" s="11"/>
      <c r="H35" s="13"/>
      <c r="I35" s="10"/>
      <c r="J35" s="11"/>
    </row>
    <row r="36" customFormat="false" ht="15" hidden="false" customHeight="false" outlineLevel="0" collapsed="false">
      <c r="A36" s="15" t="str">
        <f aca="false">IF(B36="","",ROW()-10)</f>
        <v/>
      </c>
      <c r="B36" s="18"/>
      <c r="C36" s="17"/>
      <c r="D36" s="18"/>
      <c r="E36" s="17"/>
      <c r="F36" s="17"/>
      <c r="G36" s="18"/>
      <c r="H36" s="20"/>
      <c r="I36" s="17"/>
      <c r="J36" s="18"/>
    </row>
    <row r="38" customFormat="false" ht="15" hidden="false" customHeight="false" outlineLevel="0" collapsed="false">
      <c r="A38" s="3" t="s">
        <v>85</v>
      </c>
      <c r="B38" s="3"/>
      <c r="C38" s="3"/>
      <c r="D38" s="3"/>
      <c r="E38" s="3"/>
      <c r="G38" s="3" t="s">
        <v>86</v>
      </c>
      <c r="H38" s="3"/>
      <c r="I38" s="3"/>
      <c r="J38" s="3"/>
    </row>
    <row r="39" customFormat="false" ht="15" hidden="false" customHeight="false" outlineLevel="0" collapsed="false">
      <c r="A39" s="22" t="s">
        <v>25</v>
      </c>
      <c r="B39" s="22"/>
      <c r="C39" s="23" t="s">
        <v>87</v>
      </c>
      <c r="D39" s="23" t="s">
        <v>28</v>
      </c>
      <c r="E39" s="23" t="s">
        <v>88</v>
      </c>
      <c r="G39" s="24" t="s">
        <v>89</v>
      </c>
      <c r="H39" s="24"/>
      <c r="I39" s="24"/>
      <c r="J39" s="25" t="n">
        <f aca="false">COUNTA($B$11:$B$36)</f>
        <v>20</v>
      </c>
    </row>
    <row r="40" customFormat="false" ht="15" hidden="false" customHeight="false" outlineLevel="0" collapsed="false">
      <c r="A40" s="24" t="s">
        <v>34</v>
      </c>
      <c r="B40" s="24"/>
      <c r="C40" s="26" t="n">
        <f aca="false">COUNTIF($F$11:$F$36,"Täglich")</f>
        <v>10</v>
      </c>
      <c r="D40" s="27" t="n">
        <f aca="false">COUNTIFS($F$11:$F$36,"Täglich",$I$11:$I$36,"Ja")</f>
        <v>10</v>
      </c>
      <c r="E40" s="28" t="n">
        <f aca="false">COUNTIFS($F$11:$F$36,"Täglich",$I$11:$I$36,"Nein")</f>
        <v>0</v>
      </c>
      <c r="G40" s="4" t="s">
        <v>28</v>
      </c>
      <c r="H40" s="4"/>
      <c r="I40" s="4"/>
      <c r="J40" s="25" t="n">
        <f aca="false">COUNTIF($I$11:$I$36,"Ja")</f>
        <v>10</v>
      </c>
    </row>
    <row r="41" customFormat="false" ht="15" hidden="false" customHeight="false" outlineLevel="0" collapsed="false">
      <c r="A41" s="4" t="s">
        <v>47</v>
      </c>
      <c r="B41" s="4"/>
      <c r="C41" s="29" t="n">
        <f aca="false">COUNTIF($F$11:$F$36,"Wöchentlich")</f>
        <v>6</v>
      </c>
      <c r="D41" s="30" t="n">
        <f aca="false">COUNTIFS($F$11:$F$36,"Wöchentlich",$I$11:$I$36,"Ja")</f>
        <v>0</v>
      </c>
      <c r="E41" s="31" t="n">
        <f aca="false">COUNTIFS($F$11:$F$36,"Wöchentlich",$I$11:$I$36,"Nein")</f>
        <v>6</v>
      </c>
      <c r="G41" s="24" t="s">
        <v>88</v>
      </c>
      <c r="H41" s="24"/>
      <c r="I41" s="24"/>
      <c r="J41" s="25" t="n">
        <f aca="false">COUNTIF($I$11:$I$36,"Nein")</f>
        <v>10</v>
      </c>
    </row>
    <row r="42" customFormat="false" ht="15" hidden="false" customHeight="false" outlineLevel="0" collapsed="false">
      <c r="A42" s="24" t="s">
        <v>54</v>
      </c>
      <c r="B42" s="24"/>
      <c r="C42" s="26" t="n">
        <f aca="false">COUNTIF($F$11:$F$36,"Monatlich")</f>
        <v>4</v>
      </c>
      <c r="D42" s="27" t="n">
        <f aca="false">COUNTIFS($F$11:$F$36,"Monatlich",$I$11:$I$36,"Ja")</f>
        <v>0</v>
      </c>
      <c r="E42" s="28" t="n">
        <f aca="false">COUNTIFS($F$11:$F$36,"Monatlich",$I$11:$I$36,"Nein")</f>
        <v>4</v>
      </c>
      <c r="G42" s="4" t="s">
        <v>90</v>
      </c>
      <c r="H42" s="4"/>
      <c r="I42" s="4"/>
      <c r="J42" s="32" t="n">
        <f aca="false">IFERROR(COUNTIF($I$11:$I$36,"Ja")/COUNTA($B$11:$B$36),0)</f>
        <v>0.5</v>
      </c>
    </row>
    <row r="43" customFormat="false" ht="15" hidden="false" customHeight="false" outlineLevel="0" collapsed="false">
      <c r="A43" s="4" t="s">
        <v>91</v>
      </c>
      <c r="B43" s="4"/>
      <c r="C43" s="29" t="n">
        <f aca="false">COUNTIF($F$11:$F$36,"Vierteljährlich")</f>
        <v>0</v>
      </c>
      <c r="D43" s="30" t="n">
        <f aca="false">COUNTIFS($F$11:$F$36,"Vierteljährlich",$I$11:$I$36,"Ja")</f>
        <v>0</v>
      </c>
      <c r="E43" s="31" t="n">
        <f aca="false">COUNTIFS($F$11:$F$36,"Vierteljährlich",$I$11:$I$36,"Nein")</f>
        <v>0</v>
      </c>
    </row>
    <row r="44" customFormat="false" ht="15" hidden="false" customHeight="false" outlineLevel="0" collapsed="false">
      <c r="A44" s="24" t="s">
        <v>92</v>
      </c>
      <c r="B44" s="24"/>
      <c r="C44" s="26" t="n">
        <f aca="false">COUNTIF($F$11:$F$36,"Bei Bedarf")</f>
        <v>0</v>
      </c>
      <c r="D44" s="27" t="n">
        <f aca="false">COUNTIFS($F$11:$F$36,"Bei Bedarf",$I$11:$I$36,"Ja")</f>
        <v>0</v>
      </c>
      <c r="E44" s="28" t="n">
        <f aca="false">COUNTIFS($F$11:$F$36,"Bei Bedarf",$I$11:$I$36,"Nein")</f>
        <v>0</v>
      </c>
    </row>
    <row r="45" customFormat="false" ht="15" hidden="false" customHeight="false" outlineLevel="0" collapsed="false">
      <c r="A45" s="33" t="s">
        <v>93</v>
      </c>
      <c r="B45" s="33"/>
      <c r="C45" s="34" t="n">
        <f aca="false">SUM(C40:C44)</f>
        <v>20</v>
      </c>
      <c r="D45" s="34" t="n">
        <f aca="false">SUM(D40:D44)</f>
        <v>10</v>
      </c>
      <c r="E45" s="34" t="n">
        <f aca="false">SUM(E40:E44)</f>
        <v>10</v>
      </c>
    </row>
    <row r="47" customFormat="false" ht="15" hidden="false" customHeight="false" outlineLevel="0" collapsed="false">
      <c r="A47" s="35" t="s">
        <v>94</v>
      </c>
      <c r="B47" s="35"/>
      <c r="C47" s="35"/>
      <c r="D47" s="35"/>
      <c r="E47" s="35"/>
      <c r="F47" s="35"/>
      <c r="G47" s="35"/>
      <c r="H47" s="35"/>
      <c r="I47" s="35"/>
      <c r="J47" s="35"/>
    </row>
    <row r="48" customFormat="false" ht="15" hidden="false" customHeight="false" outlineLevel="0" collapsed="false">
      <c r="A48" s="36" t="s">
        <v>95</v>
      </c>
      <c r="B48" s="36"/>
      <c r="C48" s="36"/>
      <c r="D48" s="36"/>
      <c r="E48" s="36"/>
      <c r="F48" s="36"/>
      <c r="G48" s="36"/>
      <c r="H48" s="36"/>
      <c r="I48" s="36"/>
      <c r="J48" s="36"/>
    </row>
    <row r="49" customFormat="false" ht="25.5" hidden="false" customHeight="true" outlineLevel="0" collapsed="false">
      <c r="A49" s="23" t="s">
        <v>96</v>
      </c>
      <c r="B49" s="23" t="s">
        <v>97</v>
      </c>
      <c r="C49" s="22" t="s">
        <v>98</v>
      </c>
      <c r="D49" s="22"/>
      <c r="E49" s="23" t="s">
        <v>22</v>
      </c>
      <c r="F49" s="37" t="s">
        <v>99</v>
      </c>
      <c r="G49" s="37" t="s">
        <v>100</v>
      </c>
      <c r="H49" s="22" t="s">
        <v>29</v>
      </c>
      <c r="I49" s="22"/>
      <c r="J49" s="22"/>
    </row>
    <row r="50" customFormat="false" ht="15" hidden="false" customHeight="false" outlineLevel="0" collapsed="false">
      <c r="A50" s="38" t="n">
        <v>46083</v>
      </c>
      <c r="B50" s="10" t="s">
        <v>101</v>
      </c>
      <c r="C50" s="39" t="s">
        <v>35</v>
      </c>
      <c r="D50" s="39"/>
      <c r="E50" s="10" t="s">
        <v>31</v>
      </c>
      <c r="F50" s="10" t="s">
        <v>13</v>
      </c>
      <c r="G50" s="40" t="s">
        <v>102</v>
      </c>
      <c r="H50" s="41"/>
      <c r="I50" s="41"/>
      <c r="J50" s="41"/>
    </row>
    <row r="51" customFormat="false" ht="15" hidden="false" customHeight="false" outlineLevel="0" collapsed="false">
      <c r="A51" s="42" t="n">
        <v>46083</v>
      </c>
      <c r="B51" s="17" t="s">
        <v>103</v>
      </c>
      <c r="C51" s="43" t="s">
        <v>60</v>
      </c>
      <c r="D51" s="43"/>
      <c r="E51" s="17" t="s">
        <v>59</v>
      </c>
      <c r="F51" s="17" t="s">
        <v>13</v>
      </c>
      <c r="G51" s="44" t="s">
        <v>102</v>
      </c>
      <c r="H51" s="45"/>
      <c r="I51" s="45"/>
      <c r="J51" s="45"/>
    </row>
    <row r="52" customFormat="false" ht="15" hidden="false" customHeight="false" outlineLevel="0" collapsed="false">
      <c r="A52" s="38" t="n">
        <v>46083</v>
      </c>
      <c r="B52" s="10" t="s">
        <v>103</v>
      </c>
      <c r="C52" s="39" t="s">
        <v>44</v>
      </c>
      <c r="D52" s="39"/>
      <c r="E52" s="10" t="s">
        <v>77</v>
      </c>
      <c r="F52" s="10" t="s">
        <v>13</v>
      </c>
      <c r="G52" s="40" t="s">
        <v>102</v>
      </c>
      <c r="H52" s="41"/>
      <c r="I52" s="41"/>
      <c r="J52" s="41"/>
    </row>
    <row r="53" customFormat="false" ht="15" hidden="false" customHeight="false" outlineLevel="0" collapsed="false">
      <c r="A53" s="42" t="n">
        <v>46084</v>
      </c>
      <c r="B53" s="17" t="s">
        <v>101</v>
      </c>
      <c r="C53" s="43" t="s">
        <v>70</v>
      </c>
      <c r="D53" s="43"/>
      <c r="E53" s="17" t="s">
        <v>67</v>
      </c>
      <c r="F53" s="17" t="s">
        <v>104</v>
      </c>
      <c r="G53" s="44" t="s">
        <v>102</v>
      </c>
      <c r="H53" s="45" t="s">
        <v>105</v>
      </c>
      <c r="I53" s="45"/>
      <c r="J53" s="45"/>
    </row>
    <row r="54" customFormat="false" ht="15" hidden="false" customHeight="false" outlineLevel="0" collapsed="false">
      <c r="A54" s="38"/>
      <c r="B54" s="10"/>
      <c r="C54" s="39"/>
      <c r="D54" s="39"/>
      <c r="E54" s="10"/>
      <c r="F54" s="10"/>
      <c r="G54" s="10"/>
      <c r="H54" s="39"/>
      <c r="I54" s="39"/>
      <c r="J54" s="39"/>
    </row>
    <row r="55" customFormat="false" ht="15" hidden="false" customHeight="false" outlineLevel="0" collapsed="false">
      <c r="A55" s="42"/>
      <c r="B55" s="17"/>
      <c r="C55" s="43"/>
      <c r="D55" s="43"/>
      <c r="E55" s="17"/>
      <c r="F55" s="17"/>
      <c r="G55" s="17"/>
      <c r="H55" s="43"/>
      <c r="I55" s="43"/>
      <c r="J55" s="43"/>
    </row>
    <row r="56" customFormat="false" ht="15" hidden="false" customHeight="false" outlineLevel="0" collapsed="false">
      <c r="A56" s="38"/>
      <c r="B56" s="10"/>
      <c r="C56" s="39"/>
      <c r="D56" s="39"/>
      <c r="E56" s="10"/>
      <c r="F56" s="10"/>
      <c r="G56" s="10"/>
      <c r="H56" s="39"/>
      <c r="I56" s="39"/>
      <c r="J56" s="39"/>
    </row>
    <row r="57" customFormat="false" ht="15" hidden="false" customHeight="false" outlineLevel="0" collapsed="false">
      <c r="A57" s="42"/>
      <c r="B57" s="17"/>
      <c r="C57" s="43"/>
      <c r="D57" s="43"/>
      <c r="E57" s="17"/>
      <c r="F57" s="17"/>
      <c r="G57" s="17"/>
      <c r="H57" s="43"/>
      <c r="I57" s="43"/>
      <c r="J57" s="43"/>
    </row>
    <row r="58" customFormat="false" ht="15" hidden="false" customHeight="false" outlineLevel="0" collapsed="false">
      <c r="A58" s="38"/>
      <c r="B58" s="10"/>
      <c r="C58" s="39"/>
      <c r="D58" s="39"/>
      <c r="E58" s="10"/>
      <c r="F58" s="10"/>
      <c r="G58" s="10"/>
      <c r="H58" s="39"/>
      <c r="I58" s="39"/>
      <c r="J58" s="39"/>
    </row>
    <row r="59" customFormat="false" ht="15" hidden="false" customHeight="false" outlineLevel="0" collapsed="false">
      <c r="A59" s="42"/>
      <c r="B59" s="17"/>
      <c r="C59" s="43"/>
      <c r="D59" s="43"/>
      <c r="E59" s="17"/>
      <c r="F59" s="17"/>
      <c r="G59" s="17"/>
      <c r="H59" s="43"/>
      <c r="I59" s="43"/>
      <c r="J59" s="43"/>
    </row>
    <row r="61" customFormat="false" ht="15" hidden="false" customHeight="false" outlineLevel="0" collapsed="false">
      <c r="A61" s="46" t="s">
        <v>106</v>
      </c>
      <c r="B61" s="46"/>
      <c r="C61" s="46"/>
      <c r="D61" s="46"/>
      <c r="E61" s="47" t="s">
        <v>107</v>
      </c>
      <c r="F61" s="47"/>
      <c r="G61" s="47"/>
    </row>
    <row r="63" customFormat="false" ht="15" hidden="false" customHeight="false" outlineLevel="0" collapsed="false">
      <c r="A63" s="48" t="s">
        <v>108</v>
      </c>
      <c r="B63" s="49" t="s">
        <v>31</v>
      </c>
      <c r="C63" s="50" t="s">
        <v>59</v>
      </c>
      <c r="D63" s="51" t="s">
        <v>67</v>
      </c>
      <c r="E63" s="52" t="s">
        <v>77</v>
      </c>
      <c r="F63" s="53" t="s">
        <v>51</v>
      </c>
      <c r="G63" s="54" t="s">
        <v>83</v>
      </c>
    </row>
  </sheetData>
  <mergeCells count="59">
    <mergeCell ref="A1:J1"/>
    <mergeCell ref="A2:J2"/>
    <mergeCell ref="A4:E4"/>
    <mergeCell ref="G4:J4"/>
    <mergeCell ref="A5:B5"/>
    <mergeCell ref="C5:E5"/>
    <mergeCell ref="G5:H5"/>
    <mergeCell ref="I5:J5"/>
    <mergeCell ref="A6:B6"/>
    <mergeCell ref="C6:E6"/>
    <mergeCell ref="G6:H6"/>
    <mergeCell ref="I6:J6"/>
    <mergeCell ref="A7:B7"/>
    <mergeCell ref="C7:E7"/>
    <mergeCell ref="G7:H7"/>
    <mergeCell ref="I7:J7"/>
    <mergeCell ref="A8:B8"/>
    <mergeCell ref="C8:E8"/>
    <mergeCell ref="G8:H8"/>
    <mergeCell ref="I8:J8"/>
    <mergeCell ref="A38:E38"/>
    <mergeCell ref="G38:J38"/>
    <mergeCell ref="A39:B39"/>
    <mergeCell ref="G39:I39"/>
    <mergeCell ref="A40:B40"/>
    <mergeCell ref="G40:I40"/>
    <mergeCell ref="A41:B41"/>
    <mergeCell ref="G41:I41"/>
    <mergeCell ref="A42:B42"/>
    <mergeCell ref="G42:I42"/>
    <mergeCell ref="A43:B43"/>
    <mergeCell ref="A44:B44"/>
    <mergeCell ref="A45:B45"/>
    <mergeCell ref="A47:J47"/>
    <mergeCell ref="A48:J48"/>
    <mergeCell ref="C49:D49"/>
    <mergeCell ref="H49:J49"/>
    <mergeCell ref="C50:D50"/>
    <mergeCell ref="H50:J50"/>
    <mergeCell ref="C51:D51"/>
    <mergeCell ref="H51:J51"/>
    <mergeCell ref="C52:D52"/>
    <mergeCell ref="H52:J52"/>
    <mergeCell ref="C53:D53"/>
    <mergeCell ref="H53:J53"/>
    <mergeCell ref="C54:D54"/>
    <mergeCell ref="H54:J54"/>
    <mergeCell ref="C55:D55"/>
    <mergeCell ref="H55:J55"/>
    <mergeCell ref="C56:D56"/>
    <mergeCell ref="H56:J56"/>
    <mergeCell ref="C57:D57"/>
    <mergeCell ref="H57:J57"/>
    <mergeCell ref="C58:D58"/>
    <mergeCell ref="H58:J58"/>
    <mergeCell ref="C59:D59"/>
    <mergeCell ref="H59:J59"/>
    <mergeCell ref="A61:D61"/>
    <mergeCell ref="E61:G61"/>
  </mergeCells>
  <conditionalFormatting sqref="I11:I36">
    <cfRule type="cellIs" priority="2" operator="equal" aboveAverage="0" equalAverage="0" bottom="0" percent="0" rank="0" text="" dxfId="0">
      <formula>"Ja"</formula>
    </cfRule>
    <cfRule type="cellIs" priority="3" operator="equal" aboveAverage="0" equalAverage="0" bottom="0" percent="0" rank="0" text="" dxfId="1">
      <formula>"Nein"</formula>
    </cfRule>
  </conditionalFormatting>
  <conditionalFormatting sqref="C11:C36">
    <cfRule type="expression" priority="4" aboveAverage="0" equalAverage="0" bottom="0" percent="0" rank="0" text="" dxfId="2">
      <formula>$C11="Küche"</formula>
    </cfRule>
    <cfRule type="expression" priority="5" aboveAverage="0" equalAverage="0" bottom="0" percent="0" rank="0" text="" dxfId="3">
      <formula>$C11="Gastraum"</formula>
    </cfRule>
    <cfRule type="expression" priority="6" aboveAverage="0" equalAverage="0" bottom="0" percent="0" rank="0" text="" dxfId="4">
      <formula>$C11="Theke / Bar"</formula>
    </cfRule>
    <cfRule type="expression" priority="7" aboveAverage="0" equalAverage="0" bottom="0" percent="0" rank="0" text="" dxfId="5">
      <formula>$C11="Sanitär"</formula>
    </cfRule>
    <cfRule type="expression" priority="8" aboveAverage="0" equalAverage="0" bottom="0" percent="0" rank="0" text="" dxfId="6">
      <formula>$C11="Lager / Kühlung"</formula>
    </cfRule>
    <cfRule type="expression" priority="9" aboveAverage="0" equalAverage="0" bottom="0" percent="0" rank="0" text="" dxfId="7">
      <formula>$C11="Allgemein"</formula>
    </cfRule>
  </conditionalFormatting>
  <conditionalFormatting sqref="J42">
    <cfRule type="cellIs" priority="10" operator="greaterThanOrEqual" aboveAverage="0" equalAverage="0" bottom="0" percent="0" rank="0" text="" dxfId="0">
      <formula>0.8</formula>
    </cfRule>
    <cfRule type="cellIs" priority="11" operator="between" aboveAverage="0" equalAverage="0" bottom="0" percent="0" rank="0" text="" dxfId="8">
      <formula>0.5</formula>
      <formula>0.7999</formula>
    </cfRule>
    <cfRule type="cellIs" priority="12" operator="lessThan" aboveAverage="0" equalAverage="0" bottom="0" percent="0" rank="0" text="" dxfId="1">
      <formula>0.5</formula>
    </cfRule>
  </conditionalFormatting>
  <dataValidations count="6">
    <dataValidation allowBlank="true" errorStyle="stop" operator="between" showDropDown="false" showErrorMessage="false" showInputMessage="false" sqref="C11:C36" type="list">
      <formula1>"Küche,Gastraum,Theke / Bar,Sanitär,Lager / Kühlung,Allgemein"</formula1>
      <formula2>0</formula2>
    </dataValidation>
    <dataValidation allowBlank="true" errorStyle="stop" operator="between" showDropDown="false" showErrorMessage="false" showInputMessage="false" sqref="F11:F36" type="list">
      <formula1>"Täglich,Wöchentlich,Monatlich,Vierteljährlich,Bei Bedarf"</formula1>
      <formula2>0</formula2>
    </dataValidation>
    <dataValidation allowBlank="true" errorStyle="stop" operator="between" showDropDown="false" showErrorMessage="false" showInputMessage="false" sqref="I11:I36" type="list">
      <formula1>"Ja,Nein"</formula1>
      <formula2>0</formula2>
    </dataValidation>
    <dataValidation allowBlank="true" errorStyle="stop" operator="between" showDropDown="false" showErrorMessage="false" showInputMessage="false" sqref="D11:D36" type="list">
      <formula1>"Allzweckreiniger,Flächendesinfektion,Fettlöser,Sanitärreiniger,Glasreiniger,Wischpflege,Leitungsreiniger,Entkalker,Polsterreiniger,—"</formula1>
      <formula2>0</formula2>
    </dataValidation>
    <dataValidation allowBlank="true" errorStyle="stop" operator="between" showDropDown="false" showErrorMessage="false" showInputMessage="false" sqref="B50:B59" type="list">
      <formula1>"Früh,Spät,Nacht"</formula1>
      <formula2>0</formula2>
    </dataValidation>
    <dataValidation allowBlank="true" errorStyle="stop" operator="between" showDropDown="false" showErrorMessage="false" showInputMessage="false" sqref="E50:E59" type="list">
      <formula1>"Küche,Gastraum,Theke / Bar,Sanitär,Lager / Kühlung,Allgemein"</formula1>
      <formula2>0</formula2>
    </dataValidation>
  </dataValidations>
  <printOptions headings="false" gridLines="false" gridLinesSet="true" horizontalCentered="tru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2026-06-01T11:25:41Z</dcterms:created>
  <dc:creator>openpyxl</dc:creator>
  <dc:description/>
  <dc:language>en-US</dc:language>
  <cp:lastModifiedBy/>
  <dcterms:modified xsi:type="dcterms:W3CDTF">2026-06-01T11:25:41Z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