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ersonalbedarfsplanung" sheetId="1" state="visible" r:id="rId3"/>
  </sheets>
  <definedNames>
    <definedName function="false" hidden="false" localSheetId="0" name="_xlnm.Print_Titles" vbProcedure="false">Personalbedarfsplanung!$1:$15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<sst xmlns="http://schemas.openxmlformats.org/spreadsheetml/2006/main" count="60" uniqueCount="60">
  <si>
    <t xml:space="preserve">PERSONALBEDARFSPLANUNG</t>
  </si>
  <si>
    <t xml:space="preserve">Ermittlung des Brutto- und Nettopersonalbedarfs nach Arbeitsvolumen  ·  Planjahr 2026</t>
  </si>
  <si>
    <t xml:space="preserve">BRUTTOPERSONALBEDARF (VZÄ)</t>
  </si>
  <si>
    <t xml:space="preserve">VORAUSSICHTL. BESTAND (VZÄ)</t>
  </si>
  <si>
    <t xml:space="preserve">NETTOPERSONALBEDARF (VZÄ)</t>
  </si>
  <si>
    <t xml:space="preserve">EINSTELLUNGSBEDARF (VZÄ)</t>
  </si>
  <si>
    <t xml:space="preserve">PLANKOSTEN P.A.</t>
  </si>
  <si>
    <t xml:space="preserve">PLANUNGSPRÄMISSEN  (Berechnungsgrundlage je Vollzeitäquivalent)</t>
  </si>
  <si>
    <t xml:space="preserve">SO NUTZEN SIE DIE VORLAGE  &amp;  RECHENLOGIK</t>
  </si>
  <si>
    <t xml:space="preserve">Planjahr</t>
  </si>
  <si>
    <t xml:space="preserve">Ø Urlaubstage</t>
  </si>
  <si>
    <t xml:space="preserve">1.  Prämissen oben und die blauen Felder je Funktion ausfüllen (Arbeitsvolumen, Bestand, Zu-/Abgänge, Kosten je VZÄ).
2.  Brutto- und Nettopersonalbedarf, Deckungsgrad, Status und Plankosten werden automatisch ermittelt.</t>
  </si>
  <si>
    <t xml:space="preserve">Arbeitstage / Jahr (brutto)</t>
  </si>
  <si>
    <t xml:space="preserve">Ø Krankheits-/Ausfalltage</t>
  </si>
  <si>
    <t xml:space="preserve">Tägliche Arbeitszeit (Std.)</t>
  </si>
  <si>
    <t xml:space="preserve">Sonstige Ausfalltage</t>
  </si>
  <si>
    <t xml:space="preserve">Bruttopersonalbedarf (VZÄ)  =  Arbeitsvolumen (Std./Jahr)  ÷  produktive Jahres-AZ je VZÄ
Nettopersonalbedarf (VZÄ)  =  Bruttobedarf  −  (Bestand + Zugänge − Abgänge)</t>
  </si>
  <si>
    <t xml:space="preserve">⇒ Produktive Jahres-AZ je VZÄ</t>
  </si>
  <si>
    <t xml:space="preserve">⇒ Ausfallquote</t>
  </si>
  <si>
    <t xml:space="preserve">STAMMDATEN</t>
  </si>
  <si>
    <t xml:space="preserve">EINGABE  (Planwerte)</t>
  </si>
  <si>
    <t xml:space="preserve">PERSONALBEDARF  (berechnet)</t>
  </si>
  <si>
    <t xml:space="preserve">STATUS &amp; KOSTEN</t>
  </si>
  <si>
    <t xml:space="preserve">Nr.</t>
  </si>
  <si>
    <t xml:space="preserve">Bereich</t>
  </si>
  <si>
    <t xml:space="preserve">Funktion / Stellengruppe</t>
  </si>
  <si>
    <t xml:space="preserve">Arbeits-
volumen
(Std./Jahr)</t>
  </si>
  <si>
    <t xml:space="preserve">Aktueller
Bestand
(VZÄ)</t>
  </si>
  <si>
    <t xml:space="preserve">Zugänge
(VZÄ)</t>
  </si>
  <si>
    <t xml:space="preserve">Abgänge
(VZÄ)</t>
  </si>
  <si>
    <t xml:space="preserve">Ø Kosten
je VZÄ
(€/Jahr)</t>
  </si>
  <si>
    <t xml:space="preserve">Brutto-
bedarf
(VZÄ)</t>
  </si>
  <si>
    <t xml:space="preserve">Voraussichtl.
Bestand
(VZÄ)</t>
  </si>
  <si>
    <t xml:space="preserve">Netto-
bedarf
(VZÄ)</t>
  </si>
  <si>
    <t xml:space="preserve">Deckungs-
grad</t>
  </si>
  <si>
    <t xml:space="preserve">Status /
Maßnahme</t>
  </si>
  <si>
    <t xml:space="preserve">Plankosten
p.a. (€)</t>
  </si>
  <si>
    <t xml:space="preserve">Mehr-/Minder-
kosten (€)</t>
  </si>
  <si>
    <t xml:space="preserve">Verwaltung</t>
  </si>
  <si>
    <t xml:space="preserve">Sachbearbeitung / Administration</t>
  </si>
  <si>
    <t xml:space="preserve">Vertrieb</t>
  </si>
  <si>
    <t xml:space="preserve">Vertrieb &amp; Marketing</t>
  </si>
  <si>
    <t xml:space="preserve">Produktion</t>
  </si>
  <si>
    <t xml:space="preserve">Fachkraft Fertigung</t>
  </si>
  <si>
    <t xml:space="preserve">Logistik</t>
  </si>
  <si>
    <t xml:space="preserve">Lager &amp; Versand</t>
  </si>
  <si>
    <t xml:space="preserve">Kundenservice</t>
  </si>
  <si>
    <t xml:space="preserve">Kundenbetreuung / Support</t>
  </si>
  <si>
    <t xml:space="preserve">IT</t>
  </si>
  <si>
    <t xml:space="preserve">IT &amp; Digitalisierung</t>
  </si>
  <si>
    <t xml:space="preserve">Leitung</t>
  </si>
  <si>
    <t xml:space="preserve">Geschäftsführung &amp; Stab</t>
  </si>
  <si>
    <t xml:space="preserve">Summe / Gesamt</t>
  </si>
  <si>
    <t xml:space="preserve">—</t>
  </si>
  <si>
    <t xml:space="preserve">LEGENDE &amp; HINWEISE</t>
  </si>
  <si>
    <t xml:space="preserve">VZÄ = Vollzeitäquivalent   ·   Bruttobedarf = gesamter Personalbedarf inkl. Abdeckung der Ausfallzeiten   ·   Deckungsgrad = voraussichtlicher Bestand ÷ Bruttobedarf</t>
  </si>
  <si>
    <t xml:space="preserve">Nettobedarf &gt; 0  →  Einstellungsbedarf   ·   Nettobedarf &lt; 0  →  Personalüberhang   ·   Mehr-/Minderkosten = Nettobedarf × Ø Kosten je VZÄ (negativer Wert = Einsparpotenzial)</t>
  </si>
  <si>
    <t xml:space="preserve">Einstellungsbedarf</t>
  </si>
  <si>
    <t xml:space="preserve">Personalüberhang</t>
  </si>
  <si>
    <t xml:space="preserve">ausgeglichen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</si>
</sst>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0.0"/>
    <numFmt numFmtId="166" formatCode="#,##0&quot; €&quot;"/>
    <numFmt numFmtId="167" formatCode="0"/>
    <numFmt numFmtId="168" formatCode="#,##0"/>
    <numFmt numFmtId="169" formatCode="0%"/>
    <numFmt numFmtId="170" formatCode="#,##0&quot; €&quot;;\-#,##0&quot; €&quot;"/>
  </numFmts>
  <fonts count="26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0"/>
      <color rgb="FFFFFFFF"/>
      <name val="Calibri"/>
      <family val="0"/>
      <charset val="1"/>
    </font>
    <font>
      <sz val="10.5"/>
      <color rgb="FFC4CAE6"/>
      <name val="Calibri"/>
      <family val="0"/>
      <charset val="1"/>
    </font>
    <font>
      <b val="true"/>
      <sz val="8"/>
      <color rgb="FFFFFFFF"/>
      <name val="Calibri"/>
      <family val="0"/>
      <charset val="1"/>
    </font>
    <font>
      <b val="true"/>
      <sz val="17"/>
      <color rgb="FF3A4A86"/>
      <name val="Calibri"/>
      <family val="0"/>
      <charset val="1"/>
    </font>
    <font>
      <b val="true"/>
      <sz val="17"/>
      <color rgb="FFC8781E"/>
      <name val="Calibri"/>
      <family val="0"/>
      <charset val="1"/>
    </font>
    <font>
      <b val="true"/>
      <sz val="17"/>
      <color rgb="FF2E7D54"/>
      <name val="Calibri"/>
      <family val="0"/>
      <charset val="1"/>
    </font>
    <font>
      <b val="true"/>
      <sz val="9"/>
      <color rgb="FFFFFFFF"/>
      <name val="Calibri"/>
      <family val="0"/>
      <charset val="1"/>
    </font>
    <font>
      <sz val="8.7"/>
      <color rgb="FF5A6072"/>
      <name val="Calibri"/>
      <family val="0"/>
      <charset val="1"/>
    </font>
    <font>
      <b val="true"/>
      <sz val="10"/>
      <color rgb="FF1F4E79"/>
      <name val="Calibri"/>
      <family val="0"/>
      <charset val="1"/>
    </font>
    <font>
      <sz val="9"/>
      <color rgb="FF33384A"/>
      <name val="Calibri"/>
      <family val="0"/>
      <charset val="1"/>
    </font>
    <font>
      <b val="true"/>
      <sz val="9.3"/>
      <color rgb="FF26315E"/>
      <name val="Calibri"/>
      <family val="0"/>
      <charset val="1"/>
    </font>
    <font>
      <b val="true"/>
      <sz val="8.5"/>
      <color rgb="FF26315E"/>
      <name val="Calibri"/>
      <family val="0"/>
      <charset val="1"/>
    </font>
    <font>
      <b val="true"/>
      <sz val="10"/>
      <color rgb="FFC8781E"/>
      <name val="Calibri"/>
      <family val="0"/>
      <charset val="1"/>
    </font>
    <font>
      <b val="true"/>
      <sz val="8.7"/>
      <color rgb="FF26315E"/>
      <name val="Calibri"/>
      <family val="0"/>
      <charset val="1"/>
    </font>
    <font>
      <b val="true"/>
      <sz val="8.5"/>
      <color rgb="FFFFFFFF"/>
      <name val="Calibri"/>
      <family val="0"/>
      <charset val="1"/>
    </font>
    <font>
      <b val="true"/>
      <sz val="8.6"/>
      <color rgb="FFFFFFFF"/>
      <name val="Calibri"/>
      <family val="0"/>
      <charset val="1"/>
    </font>
    <font>
      <b val="true"/>
      <sz val="9.5"/>
      <color rgb="FF1F4E79"/>
      <name val="Calibri"/>
      <family val="0"/>
      <charset val="1"/>
    </font>
    <font>
      <sz val="9.5"/>
      <color rgb="FF1F4E79"/>
      <name val="Calibri"/>
      <family val="0"/>
      <charset val="1"/>
    </font>
    <font>
      <sz val="10"/>
      <color rgb="FF1A1A1A"/>
      <name val="Calibri"/>
      <family val="0"/>
      <charset val="1"/>
    </font>
    <font>
      <b val="true"/>
      <sz val="8.6"/>
      <color rgb="FF1A1A1A"/>
      <name val="Calibri"/>
      <family val="0"/>
      <charset val="1"/>
    </font>
    <font>
      <sz val="9.5"/>
      <color rgb="FF1A1A1A"/>
      <name val="Calibri"/>
      <family val="0"/>
      <charset val="1"/>
    </font>
    <font>
      <b val="true"/>
      <sz val="10"/>
      <color rgb="FFFFFFFF"/>
      <name val="Calibri"/>
      <family val="0"/>
      <charset val="1"/>
    </font>
  </fonts>
  <fills count="12">
    <fill>
      <patternFill patternType="none"/>
    </fill>
    <fill>
      <patternFill patternType="gray125"/>
    </fill>
    <fill>
      <patternFill patternType="solid">
        <fgColor rgb="FF26315E"/>
        <bgColor rgb="FF33384A"/>
      </patternFill>
    </fill>
    <fill>
      <patternFill patternType="solid">
        <fgColor rgb="FF3A4A86"/>
        <bgColor rgb="FF1F4E79"/>
      </patternFill>
    </fill>
    <fill>
      <patternFill patternType="solid">
        <fgColor rgb="FFC8781E"/>
        <bgColor rgb="FFFF9900"/>
      </patternFill>
    </fill>
    <fill>
      <patternFill patternType="solid">
        <fgColor rgb="FF2E7D54"/>
        <bgColor rgb="FF008080"/>
      </patternFill>
    </fill>
    <fill>
      <patternFill patternType="solid">
        <fgColor rgb="FFFFFFFF"/>
        <bgColor rgb="FFF4F5F9"/>
      </patternFill>
    </fill>
    <fill>
      <patternFill patternType="solid">
        <fgColor rgb="FFE8F0FE"/>
        <bgColor rgb="FFEEF0F6"/>
      </patternFill>
    </fill>
    <fill>
      <patternFill patternType="solid">
        <fgColor rgb="FFF4F5F9"/>
        <bgColor rgb="FFEEF0F6"/>
      </patternFill>
    </fill>
    <fill>
      <patternFill patternType="solid">
        <fgColor rgb="FFFFF4DC"/>
        <bgColor rgb="FFF4F5F9"/>
      </patternFill>
    </fill>
    <fill>
      <patternFill patternType="solid">
        <fgColor rgb="FFEEF0F6"/>
        <bgColor rgb="FFE8F0FE"/>
      </patternFill>
    </fill>
    <fill>
      <patternFill patternType="solid">
        <fgColor rgb="FF5B6B8C"/>
        <bgColor rgb="FF5A6072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>
        <color rgb="FFC9CEDD"/>
      </left>
      <right style="thin">
        <color rgb="FFC9CEDD"/>
      </right>
      <top style="thin">
        <color rgb="FFC9CEDD"/>
      </top>
      <bottom style="thin">
        <color rgb="FFC9CEDD"/>
      </bottom>
      <diagonal/>
    </border>
    <border diagonalUp="false" diagonalDown="false">
      <left style="thin">
        <color rgb="FF26315E"/>
      </left>
      <right style="thin">
        <color rgb="FF26315E"/>
      </right>
      <top style="thin">
        <color rgb="FF26315E"/>
      </top>
      <bottom style="thin">
        <color rgb="FF26315E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5" fillId="2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6" fillId="3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6" fillId="4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6" fillId="5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5" fontId="7" fillId="6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5" fontId="8" fillId="6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6" fontId="9" fillId="6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0" fillId="3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1" fillId="0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7" fontId="12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0" borderId="1" xfId="0" applyFont="true" applyBorder="true" applyAlignment="true" applyProtection="false">
      <alignment horizontal="left" vertical="top" textRotation="0" wrapText="true" indent="1" shrinkToFit="false"/>
      <protection locked="true" hidden="false"/>
    </xf>
    <xf numFmtId="165" fontId="12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8" borderId="1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15" fillId="0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8" fontId="16" fillId="9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0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9" fontId="16" fillId="9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3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9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7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0" fillId="7" borderId="1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21" fillId="7" borderId="1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8" fontId="12" fillId="7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2" fillId="7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7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22" fillId="6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22" fillId="6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3" fillId="6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24" fillId="6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0" fontId="24" fillId="6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22" fillId="1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22" fillId="1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3" fillId="1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24" fillId="1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0" fontId="24" fillId="1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5" fillId="2" borderId="2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8" fontId="25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25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5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25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2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5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0" fontId="25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0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0" fillId="4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1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5">
    <dxf>
      <font>
        <name val="Calibri"/>
        <charset val="1"/>
        <family val="0"/>
        <b val="1"/>
        <color rgb="FFFFFFFF"/>
        <sz val="8"/>
      </font>
      <fill>
        <patternFill>
          <bgColor rgb="FFC8781E"/>
        </patternFill>
      </fill>
    </dxf>
    <dxf>
      <font>
        <name val="Calibri"/>
        <charset val="1"/>
        <family val="0"/>
        <b val="1"/>
        <color rgb="FFFFFFFF"/>
        <sz val="8"/>
      </font>
      <fill>
        <patternFill>
          <bgColor rgb="FF5B6B8C"/>
        </patternFill>
      </fill>
    </dxf>
    <dxf>
      <font>
        <name val="Calibri"/>
        <charset val="1"/>
        <family val="0"/>
        <b val="1"/>
        <color rgb="FFFFFFFF"/>
        <sz val="8"/>
      </font>
      <fill>
        <patternFill>
          <bgColor rgb="FF2E7D54"/>
        </patternFill>
      </fill>
    </dxf>
    <dxf>
      <font>
        <name val="Calibri"/>
        <charset val="1"/>
        <family val="0"/>
        <b val="1"/>
        <color rgb="FFC8781E"/>
        <sz val="10"/>
      </font>
    </dxf>
    <dxf>
      <font>
        <name val="Calibri"/>
        <charset val="1"/>
        <family val="0"/>
        <b val="1"/>
        <color rgb="FF5B6B8C"/>
        <sz val="1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9CEDD"/>
      <rgbColor rgb="FF5A6072"/>
      <rgbColor rgb="FF9999FF"/>
      <rgbColor rgb="FF993366"/>
      <rgbColor rgb="FFFFF4DC"/>
      <rgbColor rgb="FFE8F0FE"/>
      <rgbColor rgb="FF660066"/>
      <rgbColor rgb="FFFF8080"/>
      <rgbColor rgb="FF1F4E79"/>
      <rgbColor rgb="FFC4CAE6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EF0F6"/>
      <rgbColor rgb="FFF4F5F9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C8781E"/>
      <rgbColor rgb="FF5B6B8C"/>
      <rgbColor rgb="FF969696"/>
      <rgbColor rgb="FF26315E"/>
      <rgbColor rgb="FF2E7D54"/>
      <rgbColor rgb="FF003300"/>
      <rgbColor rgb="FF1A1A1A"/>
      <rgbColor rgb="FF993300"/>
      <rgbColor rgb="FF993366"/>
      <rgbColor rgb="FF3A4A86"/>
      <rgbColor rgb="FF33384A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31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4" ySplit="15" topLeftCell="E16" activePane="bottomRight" state="frozen"/>
      <selection pane="topLeft" activeCell="A1" activeCellId="0" sqref="A1"/>
      <selection pane="topRight" activeCell="E1" activeCellId="0" sqref="E1"/>
      <selection pane="bottomLeft" activeCell="A16" activeCellId="0" sqref="A16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.2"/>
    <col collapsed="false" customWidth="true" hidden="false" outlineLevel="0" max="2" min="2" style="0" width="4.5"/>
    <col collapsed="false" customWidth="true" hidden="false" outlineLevel="0" max="3" min="3" style="0" width="16"/>
    <col collapsed="false" customWidth="true" hidden="false" outlineLevel="0" max="4" min="4" style="0" width="23"/>
    <col collapsed="false" customWidth="true" hidden="false" outlineLevel="0" max="5" min="5" style="0" width="11"/>
    <col collapsed="false" customWidth="true" hidden="false" outlineLevel="0" max="6" min="6" style="0" width="9.51"/>
    <col collapsed="false" customWidth="true" hidden="false" outlineLevel="0" max="8" min="7" style="0" width="8.5"/>
    <col collapsed="false" customWidth="true" hidden="false" outlineLevel="0" max="9" min="9" style="0" width="11"/>
    <col collapsed="false" customWidth="true" hidden="false" outlineLevel="0" max="10" min="10" style="0" width="9.51"/>
    <col collapsed="false" customWidth="true" hidden="false" outlineLevel="0" max="11" min="11" style="0" width="11"/>
    <col collapsed="false" customWidth="true" hidden="false" outlineLevel="0" max="13" min="12" style="0" width="9.51"/>
    <col collapsed="false" customWidth="true" hidden="false" outlineLevel="0" max="14" min="14" style="0" width="14"/>
    <col collapsed="false" customWidth="true" hidden="false" outlineLevel="0" max="16" min="15" style="0" width="12.5"/>
  </cols>
  <sheetData>
    <row r="1" customFormat="false" ht="31.5" hidden="false" customHeight="true" outlineLevel="0" collapsed="false">
      <c r="A1" s="1"/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customFormat="false" ht="18" hidden="false" customHeight="true" outlineLevel="0" collapsed="false">
      <c r="A2" s="1"/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customFormat="false" ht="6.75" hidden="false" customHeight="true" outlineLevel="0" collapsed="false"/>
    <row r="4" customFormat="false" ht="15" hidden="false" customHeight="true" outlineLevel="0" collapsed="false">
      <c r="B4" s="4" t="s">
        <v>2</v>
      </c>
      <c r="C4" s="4"/>
      <c r="D4" s="4"/>
      <c r="E4" s="4" t="s">
        <v>3</v>
      </c>
      <c r="F4" s="4"/>
      <c r="G4" s="4"/>
      <c r="H4" s="4" t="s">
        <v>4</v>
      </c>
      <c r="I4" s="4"/>
      <c r="J4" s="4"/>
      <c r="K4" s="5" t="s">
        <v>5</v>
      </c>
      <c r="L4" s="5"/>
      <c r="M4" s="5"/>
      <c r="N4" s="6" t="s">
        <v>6</v>
      </c>
      <c r="O4" s="6"/>
      <c r="P4" s="6"/>
    </row>
    <row r="5" customFormat="false" ht="28.5" hidden="false" customHeight="true" outlineLevel="0" collapsed="false">
      <c r="B5" s="7" t="n">
        <f aca="false">SUM(J16:J25)</f>
        <v>51.0975609756098</v>
      </c>
      <c r="C5" s="7"/>
      <c r="D5" s="7"/>
      <c r="E5" s="7" t="n">
        <f aca="false">SUM(K16:K25)</f>
        <v>48.5</v>
      </c>
      <c r="F5" s="7"/>
      <c r="G5" s="7"/>
      <c r="H5" s="7" t="n">
        <f aca="false">SUM(L16:L25)</f>
        <v>2.59756097560976</v>
      </c>
      <c r="I5" s="7"/>
      <c r="J5" s="7"/>
      <c r="K5" s="8" t="n">
        <f aca="false">SUMIF(L16:L25,"&gt;0")</f>
        <v>3.17073170731707</v>
      </c>
      <c r="L5" s="8"/>
      <c r="M5" s="8"/>
      <c r="N5" s="9" t="n">
        <f aca="false">SUM(O16:O25)</f>
        <v>2774390.24390244</v>
      </c>
      <c r="O5" s="9"/>
      <c r="P5" s="9"/>
    </row>
    <row r="6" customFormat="false" ht="7.5" hidden="false" customHeight="true" outlineLevel="0" collapsed="false"/>
    <row r="7" customFormat="false" ht="15" hidden="false" customHeight="false" outlineLevel="0" collapsed="false">
      <c r="B7" s="10" t="s">
        <v>7</v>
      </c>
      <c r="C7" s="10"/>
      <c r="D7" s="10"/>
      <c r="E7" s="10"/>
      <c r="F7" s="10"/>
      <c r="G7" s="10"/>
      <c r="H7" s="10"/>
      <c r="I7" s="10" t="s">
        <v>8</v>
      </c>
      <c r="J7" s="10"/>
      <c r="K7" s="10"/>
      <c r="L7" s="10"/>
      <c r="M7" s="10"/>
      <c r="N7" s="10"/>
      <c r="O7" s="10"/>
      <c r="P7" s="10"/>
    </row>
    <row r="8" customFormat="false" ht="16.5" hidden="false" customHeight="true" outlineLevel="0" collapsed="false">
      <c r="B8" s="11" t="s">
        <v>9</v>
      </c>
      <c r="C8" s="11"/>
      <c r="D8" s="12" t="n">
        <v>2026</v>
      </c>
      <c r="E8" s="11" t="s">
        <v>10</v>
      </c>
      <c r="F8" s="11"/>
      <c r="G8" s="12" t="n">
        <v>30</v>
      </c>
      <c r="H8" s="12"/>
      <c r="I8" s="13" t="s">
        <v>11</v>
      </c>
      <c r="J8" s="13"/>
      <c r="K8" s="13"/>
      <c r="L8" s="13"/>
      <c r="M8" s="13"/>
      <c r="N8" s="13"/>
      <c r="O8" s="13"/>
      <c r="P8" s="13"/>
    </row>
    <row r="9" customFormat="false" ht="16.5" hidden="false" customHeight="true" outlineLevel="0" collapsed="false">
      <c r="B9" s="11" t="s">
        <v>12</v>
      </c>
      <c r="C9" s="11"/>
      <c r="D9" s="12" t="n">
        <v>250</v>
      </c>
      <c r="E9" s="11" t="s">
        <v>13</v>
      </c>
      <c r="F9" s="11"/>
      <c r="G9" s="12" t="n">
        <v>12</v>
      </c>
      <c r="H9" s="12"/>
      <c r="I9" s="13"/>
      <c r="J9" s="13"/>
      <c r="K9" s="13"/>
      <c r="L9" s="13"/>
      <c r="M9" s="13"/>
      <c r="N9" s="13"/>
      <c r="O9" s="13"/>
      <c r="P9" s="13"/>
    </row>
    <row r="10" customFormat="false" ht="16.5" hidden="false" customHeight="true" outlineLevel="0" collapsed="false">
      <c r="B10" s="11" t="s">
        <v>14</v>
      </c>
      <c r="C10" s="11"/>
      <c r="D10" s="14" t="n">
        <v>8</v>
      </c>
      <c r="E10" s="11" t="s">
        <v>15</v>
      </c>
      <c r="F10" s="11"/>
      <c r="G10" s="12" t="n">
        <v>3</v>
      </c>
      <c r="H10" s="12"/>
      <c r="I10" s="15" t="s">
        <v>16</v>
      </c>
      <c r="J10" s="15"/>
      <c r="K10" s="15"/>
      <c r="L10" s="15"/>
      <c r="M10" s="15"/>
      <c r="N10" s="15"/>
      <c r="O10" s="15"/>
      <c r="P10" s="15"/>
    </row>
    <row r="11" customFormat="false" ht="16.5" hidden="false" customHeight="true" outlineLevel="0" collapsed="false">
      <c r="B11" s="16" t="s">
        <v>17</v>
      </c>
      <c r="C11" s="16"/>
      <c r="D11" s="17" t="n">
        <f aca="false">(D9-G8-G9-G10)*D10</f>
        <v>1640</v>
      </c>
      <c r="E11" s="18" t="s">
        <v>18</v>
      </c>
      <c r="F11" s="18"/>
      <c r="G11" s="19" t="n">
        <f aca="false">(G8+G9+G10)/D9</f>
        <v>0.18</v>
      </c>
      <c r="H11" s="19"/>
      <c r="I11" s="15"/>
      <c r="J11" s="15"/>
      <c r="K11" s="15"/>
      <c r="L11" s="15"/>
      <c r="M11" s="15"/>
      <c r="N11" s="15"/>
      <c r="O11" s="15"/>
      <c r="P11" s="15"/>
    </row>
    <row r="12" customFormat="false" ht="7.5" hidden="false" customHeight="true" outlineLevel="0" collapsed="false"/>
    <row r="14" customFormat="false" ht="15" hidden="false" customHeight="true" outlineLevel="0" collapsed="false">
      <c r="B14" s="20" t="s">
        <v>19</v>
      </c>
      <c r="C14" s="20"/>
      <c r="D14" s="20"/>
      <c r="E14" s="20" t="s">
        <v>20</v>
      </c>
      <c r="F14" s="20"/>
      <c r="G14" s="20"/>
      <c r="H14" s="20"/>
      <c r="I14" s="20"/>
      <c r="J14" s="20" t="s">
        <v>21</v>
      </c>
      <c r="K14" s="20"/>
      <c r="L14" s="20"/>
      <c r="M14" s="20"/>
      <c r="N14" s="20" t="s">
        <v>22</v>
      </c>
      <c r="O14" s="20"/>
      <c r="P14" s="20"/>
    </row>
    <row r="15" customFormat="false" ht="39.75" hidden="false" customHeight="true" outlineLevel="0" collapsed="false">
      <c r="B15" s="21" t="s">
        <v>23</v>
      </c>
      <c r="C15" s="21" t="s">
        <v>24</v>
      </c>
      <c r="D15" s="21" t="s">
        <v>25</v>
      </c>
      <c r="E15" s="21" t="s">
        <v>26</v>
      </c>
      <c r="F15" s="21" t="s">
        <v>27</v>
      </c>
      <c r="G15" s="21" t="s">
        <v>28</v>
      </c>
      <c r="H15" s="21" t="s">
        <v>29</v>
      </c>
      <c r="I15" s="21" t="s">
        <v>30</v>
      </c>
      <c r="J15" s="21" t="s">
        <v>31</v>
      </c>
      <c r="K15" s="21" t="s">
        <v>32</v>
      </c>
      <c r="L15" s="21" t="s">
        <v>33</v>
      </c>
      <c r="M15" s="21" t="s">
        <v>34</v>
      </c>
      <c r="N15" s="21" t="s">
        <v>35</v>
      </c>
      <c r="O15" s="21" t="s">
        <v>36</v>
      </c>
      <c r="P15" s="21" t="s">
        <v>37</v>
      </c>
    </row>
    <row r="16" customFormat="false" ht="18.75" hidden="false" customHeight="true" outlineLevel="0" collapsed="false">
      <c r="B16" s="22" t="n">
        <v>1</v>
      </c>
      <c r="C16" s="23" t="s">
        <v>38</v>
      </c>
      <c r="D16" s="24" t="s">
        <v>39</v>
      </c>
      <c r="E16" s="25" t="n">
        <v>9500</v>
      </c>
      <c r="F16" s="26" t="n">
        <v>5</v>
      </c>
      <c r="G16" s="26" t="n">
        <v>0</v>
      </c>
      <c r="H16" s="26" t="n">
        <v>0.5</v>
      </c>
      <c r="I16" s="27" t="n">
        <v>55000</v>
      </c>
      <c r="J16" s="28" t="n">
        <f aca="false">IF($D16="","",$E16/$D$11)</f>
        <v>5.79268292682927</v>
      </c>
      <c r="K16" s="28" t="n">
        <f aca="false">IF($D16="","",$F16+$G16-$H16)</f>
        <v>4.5</v>
      </c>
      <c r="L16" s="28" t="n">
        <f aca="false">IF($D16="","",$J16-$K16)</f>
        <v>1.29268292682927</v>
      </c>
      <c r="M16" s="29" t="n">
        <f aca="false">IF($D16="","",IF($J16=0,"",$K16/$J16))</f>
        <v>0.776842105263158</v>
      </c>
      <c r="N16" s="30" t="str">
        <f aca="false">IF($D16="","",IF(ABS($L16)&lt;0.1,"ausgeglichen",IF($L16&gt;0,"Einstellungsbedarf","Überhang")))</f>
        <v>Einstellungsbedarf</v>
      </c>
      <c r="O16" s="31" t="n">
        <f aca="false">IF($D16="","",$J16*$I16)</f>
        <v>318597.56097561</v>
      </c>
      <c r="P16" s="32" t="n">
        <f aca="false">IF($D16="","",$L16*$I16)</f>
        <v>71097.5609756098</v>
      </c>
    </row>
    <row r="17" customFormat="false" ht="18.75" hidden="false" customHeight="true" outlineLevel="0" collapsed="false">
      <c r="B17" s="22" t="n">
        <v>2</v>
      </c>
      <c r="C17" s="23" t="s">
        <v>40</v>
      </c>
      <c r="D17" s="24" t="s">
        <v>41</v>
      </c>
      <c r="E17" s="25" t="n">
        <v>11000</v>
      </c>
      <c r="F17" s="26" t="n">
        <v>7</v>
      </c>
      <c r="G17" s="26" t="n">
        <v>0</v>
      </c>
      <c r="H17" s="26" t="n">
        <v>1</v>
      </c>
      <c r="I17" s="27" t="n">
        <v>65000</v>
      </c>
      <c r="J17" s="33" t="n">
        <f aca="false">IF($D17="","",$E17/$D$11)</f>
        <v>6.70731707317073</v>
      </c>
      <c r="K17" s="33" t="n">
        <f aca="false">IF($D17="","",$F17+$G17-$H17)</f>
        <v>6</v>
      </c>
      <c r="L17" s="33" t="n">
        <f aca="false">IF($D17="","",$J17-$K17)</f>
        <v>0.707317073170731</v>
      </c>
      <c r="M17" s="34" t="n">
        <f aca="false">IF($D17="","",IF($J17=0,"",$K17/$J17))</f>
        <v>0.894545454545455</v>
      </c>
      <c r="N17" s="35" t="str">
        <f aca="false">IF($D17="","",IF(ABS($L17)&lt;0.1,"ausgeglichen",IF($L17&gt;0,"Einstellungsbedarf","Überhang")))</f>
        <v>Einstellungsbedarf</v>
      </c>
      <c r="O17" s="36" t="n">
        <f aca="false">IF($D17="","",$J17*$I17)</f>
        <v>435975.609756098</v>
      </c>
      <c r="P17" s="37" t="n">
        <f aca="false">IF($D17="","",$L17*$I17)</f>
        <v>45975.6097560976</v>
      </c>
    </row>
    <row r="18" customFormat="false" ht="18.75" hidden="false" customHeight="true" outlineLevel="0" collapsed="false">
      <c r="B18" s="22" t="n">
        <v>3</v>
      </c>
      <c r="C18" s="23" t="s">
        <v>42</v>
      </c>
      <c r="D18" s="24" t="s">
        <v>43</v>
      </c>
      <c r="E18" s="25" t="n">
        <v>30000</v>
      </c>
      <c r="F18" s="26" t="n">
        <v>19</v>
      </c>
      <c r="G18" s="26" t="n">
        <v>1</v>
      </c>
      <c r="H18" s="26" t="n">
        <v>2</v>
      </c>
      <c r="I18" s="27" t="n">
        <v>48000</v>
      </c>
      <c r="J18" s="28" t="n">
        <f aca="false">IF($D18="","",$E18/$D$11)</f>
        <v>18.2926829268293</v>
      </c>
      <c r="K18" s="28" t="n">
        <f aca="false">IF($D18="","",$F18+$G18-$H18)</f>
        <v>18</v>
      </c>
      <c r="L18" s="28" t="n">
        <f aca="false">IF($D18="","",$J18-$K18)</f>
        <v>0.292682926829269</v>
      </c>
      <c r="M18" s="29" t="n">
        <f aca="false">IF($D18="","",IF($J18=0,"",$K18/$J18))</f>
        <v>0.984</v>
      </c>
      <c r="N18" s="30" t="str">
        <f aca="false">IF($D18="","",IF(ABS($L18)&lt;0.1,"ausgeglichen",IF($L18&gt;0,"Einstellungsbedarf","Überhang")))</f>
        <v>Einstellungsbedarf</v>
      </c>
      <c r="O18" s="31" t="n">
        <f aca="false">IF($D18="","",$J18*$I18)</f>
        <v>878048.780487805</v>
      </c>
      <c r="P18" s="32" t="n">
        <f aca="false">IF($D18="","",$L18*$I18)</f>
        <v>14048.7804878049</v>
      </c>
    </row>
    <row r="19" customFormat="false" ht="18.75" hidden="false" customHeight="true" outlineLevel="0" collapsed="false">
      <c r="B19" s="22" t="n">
        <v>4</v>
      </c>
      <c r="C19" s="23" t="s">
        <v>44</v>
      </c>
      <c r="D19" s="24" t="s">
        <v>45</v>
      </c>
      <c r="E19" s="25" t="n">
        <v>13000</v>
      </c>
      <c r="F19" s="26" t="n">
        <v>9</v>
      </c>
      <c r="G19" s="26" t="n">
        <v>0</v>
      </c>
      <c r="H19" s="26" t="n">
        <v>0.5</v>
      </c>
      <c r="I19" s="27" t="n">
        <v>45000</v>
      </c>
      <c r="J19" s="33" t="n">
        <f aca="false">IF($D19="","",$E19/$D$11)</f>
        <v>7.92682926829268</v>
      </c>
      <c r="K19" s="33" t="n">
        <f aca="false">IF($D19="","",$F19+$G19-$H19)</f>
        <v>8.5</v>
      </c>
      <c r="L19" s="33" t="n">
        <f aca="false">IF($D19="","",$J19-$K19)</f>
        <v>-0.573170731707317</v>
      </c>
      <c r="M19" s="34" t="n">
        <f aca="false">IF($D19="","",IF($J19=0,"",$K19/$J19))</f>
        <v>1.07230769230769</v>
      </c>
      <c r="N19" s="35" t="str">
        <f aca="false">IF($D19="","",IF(ABS($L19)&lt;0.1,"ausgeglichen",IF($L19&gt;0,"Einstellungsbedarf","Überhang")))</f>
        <v>Überhang</v>
      </c>
      <c r="O19" s="36" t="n">
        <f aca="false">IF($D19="","",$J19*$I19)</f>
        <v>356707.317073171</v>
      </c>
      <c r="P19" s="37" t="n">
        <f aca="false">IF($D19="","",$L19*$I19)</f>
        <v>-25792.6829268293</v>
      </c>
    </row>
    <row r="20" customFormat="false" ht="18.75" hidden="false" customHeight="true" outlineLevel="0" collapsed="false">
      <c r="B20" s="22" t="n">
        <v>5</v>
      </c>
      <c r="C20" s="23" t="s">
        <v>46</v>
      </c>
      <c r="D20" s="24" t="s">
        <v>47</v>
      </c>
      <c r="E20" s="25" t="n">
        <v>10000</v>
      </c>
      <c r="F20" s="26" t="n">
        <v>5</v>
      </c>
      <c r="G20" s="26" t="n">
        <v>1</v>
      </c>
      <c r="H20" s="26" t="n">
        <v>0.5</v>
      </c>
      <c r="I20" s="27" t="n">
        <v>47000</v>
      </c>
      <c r="J20" s="28" t="n">
        <f aca="false">IF($D20="","",$E20/$D$11)</f>
        <v>6.09756097560976</v>
      </c>
      <c r="K20" s="28" t="n">
        <f aca="false">IF($D20="","",$F20+$G20-$H20)</f>
        <v>5.5</v>
      </c>
      <c r="L20" s="28" t="n">
        <f aca="false">IF($D20="","",$J20-$K20)</f>
        <v>0.597560975609756</v>
      </c>
      <c r="M20" s="29" t="n">
        <f aca="false">IF($D20="","",IF($J20=0,"",$K20/$J20))</f>
        <v>0.902</v>
      </c>
      <c r="N20" s="30" t="str">
        <f aca="false">IF($D20="","",IF(ABS($L20)&lt;0.1,"ausgeglichen",IF($L20&gt;0,"Einstellungsbedarf","Überhang")))</f>
        <v>Einstellungsbedarf</v>
      </c>
      <c r="O20" s="31" t="n">
        <f aca="false">IF($D20="","",$J20*$I20)</f>
        <v>286585.365853659</v>
      </c>
      <c r="P20" s="32" t="n">
        <f aca="false">IF($D20="","",$L20*$I20)</f>
        <v>28085.3658536585</v>
      </c>
    </row>
    <row r="21" customFormat="false" ht="18.75" hidden="false" customHeight="true" outlineLevel="0" collapsed="false">
      <c r="B21" s="22" t="n">
        <v>6</v>
      </c>
      <c r="C21" s="23" t="s">
        <v>48</v>
      </c>
      <c r="D21" s="24" t="s">
        <v>49</v>
      </c>
      <c r="E21" s="25" t="n">
        <v>7000</v>
      </c>
      <c r="F21" s="26" t="n">
        <v>3</v>
      </c>
      <c r="G21" s="26" t="n">
        <v>1</v>
      </c>
      <c r="H21" s="26" t="n">
        <v>0</v>
      </c>
      <c r="I21" s="27" t="n">
        <v>72000</v>
      </c>
      <c r="J21" s="33" t="n">
        <f aca="false">IF($D21="","",$E21/$D$11)</f>
        <v>4.26829268292683</v>
      </c>
      <c r="K21" s="33" t="n">
        <f aca="false">IF($D21="","",$F21+$G21-$H21)</f>
        <v>4</v>
      </c>
      <c r="L21" s="33" t="n">
        <f aca="false">IF($D21="","",$J21-$K21)</f>
        <v>0.26829268292683</v>
      </c>
      <c r="M21" s="34" t="n">
        <f aca="false">IF($D21="","",IF($J21=0,"",$K21/$J21))</f>
        <v>0.937142857142857</v>
      </c>
      <c r="N21" s="35" t="str">
        <f aca="false">IF($D21="","",IF(ABS($L21)&lt;0.1,"ausgeglichen",IF($L21&gt;0,"Einstellungsbedarf","Überhang")))</f>
        <v>Einstellungsbedarf</v>
      </c>
      <c r="O21" s="36" t="n">
        <f aca="false">IF($D21="","",$J21*$I21)</f>
        <v>307317.073170732</v>
      </c>
      <c r="P21" s="37" t="n">
        <f aca="false">IF($D21="","",$L21*$I21)</f>
        <v>19317.0731707317</v>
      </c>
    </row>
    <row r="22" customFormat="false" ht="18.75" hidden="false" customHeight="true" outlineLevel="0" collapsed="false">
      <c r="B22" s="22" t="n">
        <v>7</v>
      </c>
      <c r="C22" s="23" t="s">
        <v>50</v>
      </c>
      <c r="D22" s="24" t="s">
        <v>51</v>
      </c>
      <c r="E22" s="25" t="n">
        <v>3300</v>
      </c>
      <c r="F22" s="26" t="n">
        <v>2</v>
      </c>
      <c r="G22" s="26" t="n">
        <v>0</v>
      </c>
      <c r="H22" s="26" t="n">
        <v>0</v>
      </c>
      <c r="I22" s="27" t="n">
        <v>95000</v>
      </c>
      <c r="J22" s="28" t="n">
        <f aca="false">IF($D22="","",$E22/$D$11)</f>
        <v>2.01219512195122</v>
      </c>
      <c r="K22" s="28" t="n">
        <f aca="false">IF($D22="","",$F22+$G22-$H22)</f>
        <v>2</v>
      </c>
      <c r="L22" s="28" t="n">
        <f aca="false">IF($D22="","",$J22-$K22)</f>
        <v>0.0121951219512195</v>
      </c>
      <c r="M22" s="29" t="n">
        <f aca="false">IF($D22="","",IF($J22=0,"",$K22/$J22))</f>
        <v>0.993939393939394</v>
      </c>
      <c r="N22" s="30" t="str">
        <f aca="false">IF($D22="","",IF(ABS($L22)&lt;0.1,"ausgeglichen",IF($L22&gt;0,"Einstellungsbedarf","Überhang")))</f>
        <v>ausgeglichen</v>
      </c>
      <c r="O22" s="31" t="n">
        <f aca="false">IF($D22="","",$J22*$I22)</f>
        <v>191158.536585366</v>
      </c>
      <c r="P22" s="32" t="n">
        <f aca="false">IF($D22="","",$L22*$I22)</f>
        <v>1158.53658536585</v>
      </c>
    </row>
    <row r="23" customFormat="false" ht="18.75" hidden="false" customHeight="true" outlineLevel="0" collapsed="false">
      <c r="B23" s="22"/>
      <c r="C23" s="23"/>
      <c r="D23" s="24"/>
      <c r="E23" s="25"/>
      <c r="F23" s="26"/>
      <c r="G23" s="26"/>
      <c r="H23" s="26"/>
      <c r="I23" s="27"/>
      <c r="J23" s="33" t="str">
        <f aca="false">IF($D23="","",$E23/$D$11)</f>
        <v/>
      </c>
      <c r="K23" s="33" t="str">
        <f aca="false">IF($D23="","",$F23+$G23-$H23)</f>
        <v/>
      </c>
      <c r="L23" s="33" t="str">
        <f aca="false">IF($D23="","",$J23-$K23)</f>
        <v/>
      </c>
      <c r="M23" s="34" t="str">
        <f aca="false">IF($D23="","",IF($J23=0,"",$K23/$J23))</f>
        <v/>
      </c>
      <c r="N23" s="35" t="str">
        <f aca="false">IF($D23="","",IF(ABS($L23)&lt;0.1,"ausgeglichen",IF($L23&gt;0,"Einstellungsbedarf","Überhang")))</f>
        <v/>
      </c>
      <c r="O23" s="36" t="str">
        <f aca="false">IF($D23="","",$J23*$I23)</f>
        <v/>
      </c>
      <c r="P23" s="37" t="str">
        <f aca="false">IF($D23="","",$L23*$I23)</f>
        <v/>
      </c>
    </row>
    <row r="24" customFormat="false" ht="18.75" hidden="false" customHeight="true" outlineLevel="0" collapsed="false">
      <c r="B24" s="22"/>
      <c r="C24" s="23"/>
      <c r="D24" s="24"/>
      <c r="E24" s="25"/>
      <c r="F24" s="26"/>
      <c r="G24" s="26"/>
      <c r="H24" s="26"/>
      <c r="I24" s="27"/>
      <c r="J24" s="28" t="str">
        <f aca="false">IF($D24="","",$E24/$D$11)</f>
        <v/>
      </c>
      <c r="K24" s="28" t="str">
        <f aca="false">IF($D24="","",$F24+$G24-$H24)</f>
        <v/>
      </c>
      <c r="L24" s="28" t="str">
        <f aca="false">IF($D24="","",$J24-$K24)</f>
        <v/>
      </c>
      <c r="M24" s="29" t="str">
        <f aca="false">IF($D24="","",IF($J24=0,"",$K24/$J24))</f>
        <v/>
      </c>
      <c r="N24" s="30" t="str">
        <f aca="false">IF($D24="","",IF(ABS($L24)&lt;0.1,"ausgeglichen",IF($L24&gt;0,"Einstellungsbedarf","Überhang")))</f>
        <v/>
      </c>
      <c r="O24" s="31" t="str">
        <f aca="false">IF($D24="","",$J24*$I24)</f>
        <v/>
      </c>
      <c r="P24" s="32" t="str">
        <f aca="false">IF($D24="","",$L24*$I24)</f>
        <v/>
      </c>
    </row>
    <row r="25" customFormat="false" ht="18.75" hidden="false" customHeight="true" outlineLevel="0" collapsed="false">
      <c r="B25" s="22"/>
      <c r="C25" s="23"/>
      <c r="D25" s="24"/>
      <c r="E25" s="25"/>
      <c r="F25" s="26"/>
      <c r="G25" s="26"/>
      <c r="H25" s="26"/>
      <c r="I25" s="27"/>
      <c r="J25" s="33" t="str">
        <f aca="false">IF($D25="","",$E25/$D$11)</f>
        <v/>
      </c>
      <c r="K25" s="33" t="str">
        <f aca="false">IF($D25="","",$F25+$G25-$H25)</f>
        <v/>
      </c>
      <c r="L25" s="33" t="str">
        <f aca="false">IF($D25="","",$J25-$K25)</f>
        <v/>
      </c>
      <c r="M25" s="34" t="str">
        <f aca="false">IF($D25="","",IF($J25=0,"",$K25/$J25))</f>
        <v/>
      </c>
      <c r="N25" s="35" t="str">
        <f aca="false">IF($D25="","",IF(ABS($L25)&lt;0.1,"ausgeglichen",IF($L25&gt;0,"Einstellungsbedarf","Überhang")))</f>
        <v/>
      </c>
      <c r="O25" s="36" t="str">
        <f aca="false">IF($D25="","",$J25*$I25)</f>
        <v/>
      </c>
      <c r="P25" s="37" t="str">
        <f aca="false">IF($D25="","",$L25*$I25)</f>
        <v/>
      </c>
    </row>
    <row r="26" customFormat="false" ht="21.75" hidden="false" customHeight="true" outlineLevel="0" collapsed="false">
      <c r="B26" s="38" t="s">
        <v>52</v>
      </c>
      <c r="C26" s="38"/>
      <c r="D26" s="38"/>
      <c r="E26" s="39" t="n">
        <f aca="false">SUM(E16:E25)</f>
        <v>83800</v>
      </c>
      <c r="F26" s="40" t="n">
        <f aca="false">SUM(F16:F25)</f>
        <v>50</v>
      </c>
      <c r="G26" s="40" t="n">
        <f aca="false">SUM(G16:G25)</f>
        <v>3</v>
      </c>
      <c r="H26" s="40" t="n">
        <f aca="false">SUM(H16:H25)</f>
        <v>4.5</v>
      </c>
      <c r="I26" s="41" t="s">
        <v>53</v>
      </c>
      <c r="J26" s="40" t="n">
        <f aca="false">SUM(J16:J25)</f>
        <v>51.0975609756098</v>
      </c>
      <c r="K26" s="40" t="n">
        <f aca="false">SUM(K16:K25)</f>
        <v>48.5</v>
      </c>
      <c r="L26" s="40" t="n">
        <f aca="false">SUM(L16:L25)</f>
        <v>2.59756097560976</v>
      </c>
      <c r="M26" s="42" t="n">
        <f aca="false">IF(J26=0,"",K26/J26)</f>
        <v>0.949164677804296</v>
      </c>
      <c r="N26" s="43"/>
      <c r="O26" s="44" t="n">
        <f aca="false">SUM(O16:O25)</f>
        <v>2774390.24390244</v>
      </c>
      <c r="P26" s="45" t="n">
        <f aca="false">SUM(P16:P25)</f>
        <v>153890.243902439</v>
      </c>
    </row>
    <row r="27" customFormat="false" ht="7.5" hidden="false" customHeight="true" outlineLevel="0" collapsed="false"/>
    <row r="28" customFormat="false" ht="15" hidden="false" customHeight="false" outlineLevel="0" collapsed="false">
      <c r="B28" s="10" t="s">
        <v>54</v>
      </c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</row>
    <row r="29" customFormat="false" ht="15" hidden="false" customHeight="false" outlineLevel="0" collapsed="false">
      <c r="B29" s="46" t="s">
        <v>55</v>
      </c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</row>
    <row r="30" customFormat="false" ht="15" hidden="false" customHeight="false" outlineLevel="0" collapsed="false">
      <c r="B30" s="46" t="s">
        <v>56</v>
      </c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46"/>
    </row>
    <row r="31" customFormat="false" ht="16.5" hidden="false" customHeight="true" outlineLevel="0" collapsed="false">
      <c r="B31" s="47"/>
      <c r="C31" s="46" t="s">
        <v>57</v>
      </c>
      <c r="D31" s="46"/>
      <c r="E31" s="46"/>
      <c r="F31" s="46"/>
      <c r="G31" s="48"/>
      <c r="H31" s="46" t="s">
        <v>58</v>
      </c>
      <c r="I31" s="46"/>
      <c r="J31" s="46"/>
      <c r="K31" s="46"/>
      <c r="L31" s="49"/>
      <c r="M31" s="46" t="s">
        <v>59</v>
      </c>
      <c r="N31" s="46"/>
      <c r="O31" s="46"/>
      <c r="P31" s="46"/>
    </row>
  </sheetData>
  <mergeCells count="39">
    <mergeCell ref="B1:P1"/>
    <mergeCell ref="B2:P2"/>
    <mergeCell ref="B4:D4"/>
    <mergeCell ref="E4:G4"/>
    <mergeCell ref="H4:J4"/>
    <mergeCell ref="K4:M4"/>
    <mergeCell ref="N4:P4"/>
    <mergeCell ref="B5:D5"/>
    <mergeCell ref="E5:G5"/>
    <mergeCell ref="H5:J5"/>
    <mergeCell ref="K5:M5"/>
    <mergeCell ref="N5:P5"/>
    <mergeCell ref="B7:H7"/>
    <mergeCell ref="I7:P7"/>
    <mergeCell ref="B8:C8"/>
    <mergeCell ref="E8:F8"/>
    <mergeCell ref="G8:H8"/>
    <mergeCell ref="I8:P9"/>
    <mergeCell ref="B9:C9"/>
    <mergeCell ref="E9:F9"/>
    <mergeCell ref="G9:H9"/>
    <mergeCell ref="B10:C10"/>
    <mergeCell ref="E10:F10"/>
    <mergeCell ref="G10:H10"/>
    <mergeCell ref="I10:P11"/>
    <mergeCell ref="B11:C11"/>
    <mergeCell ref="E11:F11"/>
    <mergeCell ref="G11:H11"/>
    <mergeCell ref="B14:D14"/>
    <mergeCell ref="E14:I14"/>
    <mergeCell ref="J14:M14"/>
    <mergeCell ref="N14:P14"/>
    <mergeCell ref="B26:D26"/>
    <mergeCell ref="B28:P28"/>
    <mergeCell ref="B29:P29"/>
    <mergeCell ref="B30:P30"/>
    <mergeCell ref="C31:F31"/>
    <mergeCell ref="H31:K31"/>
    <mergeCell ref="M31:P31"/>
  </mergeCells>
  <conditionalFormatting sqref="N16:N25">
    <cfRule type="expression" priority="2" aboveAverage="0" equalAverage="0" bottom="0" percent="0" rank="0" text="" dxfId="0">
      <formula>$N16="Einstellungsbedarf"</formula>
    </cfRule>
    <cfRule type="expression" priority="3" aboveAverage="0" equalAverage="0" bottom="0" percent="0" rank="0" text="" dxfId="1">
      <formula>$N16="Überhang"</formula>
    </cfRule>
    <cfRule type="expression" priority="4" aboveAverage="0" equalAverage="0" bottom="0" percent="0" rank="0" text="" dxfId="2">
      <formula>$N16="ausgeglichen"</formula>
    </cfRule>
  </conditionalFormatting>
  <conditionalFormatting sqref="L16:L25">
    <cfRule type="expression" priority="5" aboveAverage="0" equalAverage="0" bottom="0" percent="0" rank="0" text="" dxfId="3">
      <formula>$L16&gt;0.1</formula>
    </cfRule>
    <cfRule type="expression" priority="6" aboveAverage="0" equalAverage="0" bottom="0" percent="0" rank="0" text="" dxfId="4">
      <formula>$L16&lt;-0.1</formula>
    </cfRule>
  </conditionalFormatting>
  <conditionalFormatting sqref="M16:M25">
    <cfRule type="colorScale" priority="7">
      <colorScale>
        <cfvo type="num" val="0.8"/>
        <cfvo type="num" val="1"/>
        <cfvo type="num" val="1.2"/>
        <color rgb="FFF4A6A6"/>
        <color rgb="FFA9D5B5"/>
        <color rgb="FFA9C4E8"/>
      </colorScale>
    </cfRule>
  </conditionalFormatting>
  <conditionalFormatting sqref="J16:J25">
    <cfRule type="dataBar" priority="8">
      <dataBar showValue="1" minLength="10" maxLength="90">
        <cfvo type="num" val="0"/>
        <cfvo type="max" val="0"/>
        <color rgb="FFAEBBE0"/>
      </dataBar>
      <extLst>
        <ext xmlns:x14="http://schemas.microsoft.com/office/spreadsheetml/2009/9/main" uri="{B025F937-C7B1-47D3-B67F-A62EFF666E3E}">
          <x14:id>{C9B7C0B0-C1E7-4719-B97D-332817E81F7C}</x14:id>
        </ext>
      </extLst>
    </cfRule>
  </conditionalFormatting>
  <printOptions headings="false" gridLines="false" gridLinesSet="true" horizontalCentered="false" verticalCentered="false"/>
  <pageMargins left="0.75" right="0.75" top="1" bottom="1" header="0.511811023622047" footer="0.511811023622047"/>
  <pageSetup paperSize="1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C9B7C0B0-C1E7-4719-B97D-332817E81F7C}">
            <x14:dataBar minLength="10" maxLength="90" axisPosition="none" gradient="true">
              <x14:cfvo type="num">
                <xm:f>0</xm:f>
              </x14:cfvo>
              <x14:cfvo type="max"/>
              <x14:negativeFillColor rgb="FFAEBBE0"/>
              <x14:axisColor rgb="FF000000"/>
            </x14:dataBar>
          </x14:cfRule>
          <xm:sqref>J16:J25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2026-06-25T15:24:19Z</dcterms:created>
  <dc:creator>openpyxl</dc:creator>
  <dc:description/>
  <dc:language>en-US</dc:language>
  <cp:lastModifiedBy/>
  <dcterms:modified xsi:type="dcterms:W3CDTF">2026-06-25T15:24:19Z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