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Netzplan" sheetId="1" state="visible" r:id="rId3"/>
  </sheets>
  <definedNames>
    <definedName function="false" hidden="false" localSheetId="0" name="_xlnm.Print_Titles" vbProcedure="false">Netzplan!$1:$13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<sst xmlns="http://schemas.openxmlformats.org/spreadsheetml/2006/main" count="72" uniqueCount="66">
  <si>
    <t xml:space="preserve">NETZPLAN</t>
  </si>
  <si>
    <t xml:space="preserve">Projektablaufplanung nach der Vorgangsknotentechnik  ·  Vorwärts-/Rückwärtsrechnung, Pufferzeiten und kritischer Pfad</t>
  </si>
  <si>
    <t xml:space="preserve">PROJEKTDAUER (ZE)</t>
  </si>
  <si>
    <t xml:space="preserve">GEPLANTES PROJEKTENDE</t>
  </si>
  <si>
    <t xml:space="preserve">ANZAHL VORGÄNGE</t>
  </si>
  <si>
    <t xml:space="preserve">KRITISCHE VORGÄNGE</t>
  </si>
  <si>
    <t xml:space="preserve">PROJEKTDATEN</t>
  </si>
  <si>
    <t xml:space="preserve">SO NUTZEN SIE DIE VORLAGE</t>
  </si>
  <si>
    <t xml:space="preserve">LEGENDE VORGANGSKNOTEN</t>
  </si>
  <si>
    <t xml:space="preserve">Projektname</t>
  </si>
  <si>
    <t xml:space="preserve">Muster-Projekt 2026</t>
  </si>
  <si>
    <t xml:space="preserve">1.   Blaue Felder ausfüllen: Vorgang, Dauer (ZE), Vorgänger (V1–V3).
2.   FAZ / FEZ / SAZ / SEZ und beide Puffer werden automatisch berechnet.
3.   Gesamtpuffer = 0  →  kritischer Pfad (im Balkenplan rot markiert).</t>
  </si>
  <si>
    <t xml:space="preserve">FAZ</t>
  </si>
  <si>
    <t xml:space="preserve">D</t>
  </si>
  <si>
    <t xml:space="preserve">FEZ</t>
  </si>
  <si>
    <t xml:space="preserve">Aufbau je
Vorgang</t>
  </si>
  <si>
    <t xml:space="preserve">Projektleitung</t>
  </si>
  <si>
    <t xml:space="preserve">L. Brandt</t>
  </si>
  <si>
    <t xml:space="preserve">Bezeichnung</t>
  </si>
  <si>
    <t xml:space="preserve">Projektstart</t>
  </si>
  <si>
    <t xml:space="preserve">SAZ</t>
  </si>
  <si>
    <t xml:space="preserve">GP</t>
  </si>
  <si>
    <t xml:space="preserve">SEZ</t>
  </si>
  <si>
    <t xml:space="preserve">VORGANG</t>
  </si>
  <si>
    <t xml:space="preserve">EINGABE</t>
  </si>
  <si>
    <t xml:space="preserve">BERECHNUNG  (automatisch)</t>
  </si>
  <si>
    <t xml:space="preserve">STATUS / TERMINE</t>
  </si>
  <si>
    <t xml:space="preserve">Woche 1</t>
  </si>
  <si>
    <t xml:space="preserve">Woche 2</t>
  </si>
  <si>
    <t xml:space="preserve">Woche 3</t>
  </si>
  <si>
    <t xml:space="preserve">Woche 4</t>
  </si>
  <si>
    <t xml:space="preserve">Woche 5</t>
  </si>
  <si>
    <t xml:space="preserve">Nr.</t>
  </si>
  <si>
    <t xml:space="preserve">Vorgang</t>
  </si>
  <si>
    <t xml:space="preserve">Verantwortlich</t>
  </si>
  <si>
    <t xml:space="preserve">Dauer
(ZE)</t>
  </si>
  <si>
    <t xml:space="preserve">V1</t>
  </si>
  <si>
    <t xml:space="preserve">V2</t>
  </si>
  <si>
    <t xml:space="preserve">V3</t>
  </si>
  <si>
    <t xml:space="preserve">FP</t>
  </si>
  <si>
    <t xml:space="preserve">Status</t>
  </si>
  <si>
    <t xml:space="preserve">Start</t>
  </si>
  <si>
    <t xml:space="preserve">Ende</t>
  </si>
  <si>
    <t xml:space="preserve">Projektstart / Kick-off</t>
  </si>
  <si>
    <t xml:space="preserve">Anforderungen erheben</t>
  </si>
  <si>
    <t xml:space="preserve">Analyse-Team</t>
  </si>
  <si>
    <t xml:space="preserve">Grobkonzept erstellen</t>
  </si>
  <si>
    <t xml:space="preserve">Konzept-Team</t>
  </si>
  <si>
    <t xml:space="preserve">Detailplanung</t>
  </si>
  <si>
    <t xml:space="preserve">Planung</t>
  </si>
  <si>
    <t xml:space="preserve">Ressourcen beschaffen</t>
  </si>
  <si>
    <t xml:space="preserve">Einkauf</t>
  </si>
  <si>
    <t xml:space="preserve">Umsetzung / Realisierung</t>
  </si>
  <si>
    <t xml:space="preserve">Umsetzungsteam</t>
  </si>
  <si>
    <t xml:space="preserve">Qualitätsprüfung</t>
  </si>
  <si>
    <t xml:space="preserve">QS-Team</t>
  </si>
  <si>
    <t xml:space="preserve">Dokumentation erstellen</t>
  </si>
  <si>
    <t xml:space="preserve">Dokumentation</t>
  </si>
  <si>
    <t xml:space="preserve">Abnahme &amp; Projektabschluss</t>
  </si>
  <si>
    <t xml:space="preserve">Lenkungskreis</t>
  </si>
  <si>
    <t xml:space="preserve">LEGENDE &amp; ABKÜRZUNGEN</t>
  </si>
  <si>
    <t xml:space="preserve">FAZ = Frühester Anfangszeitpunkt    ·    FEZ = Frühester Endzeitpunkt    ·    SAZ = Spätester Anfangszeitpunkt    ·    SEZ = Spätester Endzeitpunkt</t>
  </si>
  <si>
    <t xml:space="preserve">GP = Gesamtpuffer (SAZ − FAZ)    ·    FP = Freier Puffer    ·    ZE = Zeiteinheiten (z. B. Arbeitstage)    ·    V1–V3 = Vorgänger (Vorgangs-Nr.)</t>
  </si>
  <si>
    <t xml:space="preserve">Kritischer Pfad (GP = 0)</t>
  </si>
  <si>
    <t xml:space="preserve">Vorgangsdauer – früheste Lage</t>
  </si>
  <si>
    <t xml:space="preserve">Pufferzeit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</si>
</sst>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"/>
    <numFmt numFmtId="166" formatCode="dd\.mm\.yyyy"/>
  </numFmts>
  <fonts count="2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22"/>
      <color rgb="FFFFFFFF"/>
      <name val="Calibri"/>
      <family val="0"/>
      <charset val="1"/>
    </font>
    <font>
      <sz val="10.5"/>
      <color rgb="FFCFE0E4"/>
      <name val="Calibri"/>
      <family val="0"/>
      <charset val="1"/>
    </font>
    <font>
      <b val="true"/>
      <sz val="8.5"/>
      <color rgb="FFFFFFFF"/>
      <name val="Calibri"/>
      <family val="0"/>
      <charset val="1"/>
    </font>
    <font>
      <b val="true"/>
      <sz val="18"/>
      <color rgb="FF2E8B8B"/>
      <name val="Calibri"/>
      <family val="0"/>
      <charset val="1"/>
    </font>
    <font>
      <b val="true"/>
      <sz val="18"/>
      <color rgb="FF12586A"/>
      <name val="Calibri"/>
      <family val="0"/>
      <charset val="1"/>
    </font>
    <font>
      <b val="true"/>
      <sz val="18"/>
      <color rgb="FFC44536"/>
      <name val="Calibri"/>
      <family val="0"/>
      <charset val="1"/>
    </font>
    <font>
      <b val="true"/>
      <sz val="9"/>
      <color rgb="FFFFFFFF"/>
      <name val="Calibri"/>
      <family val="0"/>
      <charset val="1"/>
    </font>
    <font>
      <sz val="9.5"/>
      <color rgb="FF5C6B71"/>
      <name val="Calibri"/>
      <family val="0"/>
      <charset val="1"/>
    </font>
    <font>
      <b val="true"/>
      <sz val="10"/>
      <color rgb="FF1F4E79"/>
      <name val="Calibri"/>
      <family val="0"/>
      <charset val="1"/>
    </font>
    <font>
      <sz val="9"/>
      <color rgb="FF33434A"/>
      <name val="Calibri"/>
      <family val="0"/>
      <charset val="1"/>
    </font>
    <font>
      <b val="true"/>
      <sz val="8.5"/>
      <color rgb="FF0B3C49"/>
      <name val="Calibri"/>
      <family val="0"/>
      <charset val="1"/>
    </font>
    <font>
      <sz val="8"/>
      <color rgb="FF5C6B71"/>
      <name val="Calibri"/>
      <family val="0"/>
      <charset val="1"/>
    </font>
    <font>
      <b val="true"/>
      <sz val="8.8"/>
      <color rgb="FFFFFFFF"/>
      <name val="Calibri"/>
      <family val="0"/>
      <charset val="1"/>
    </font>
    <font>
      <b val="true"/>
      <sz val="7.5"/>
      <color rgb="FFFFFFFF"/>
      <name val="Calibri"/>
      <family val="0"/>
      <charset val="1"/>
    </font>
    <font>
      <sz val="10"/>
      <color rgb="FF1F4E79"/>
      <name val="Calibri"/>
      <family val="0"/>
      <charset val="1"/>
    </font>
    <font>
      <sz val="9.5"/>
      <color rgb="FF1F4E79"/>
      <name val="Calibri"/>
      <family val="0"/>
      <charset val="1"/>
    </font>
    <font>
      <sz val="10"/>
      <color rgb="FF1A1A1A"/>
      <name val="Calibri"/>
      <family val="0"/>
      <charset val="1"/>
    </font>
    <font>
      <b val="true"/>
      <sz val="9"/>
      <color rgb="FF1A1A1A"/>
      <name val="Calibri"/>
      <family val="0"/>
      <charset val="1"/>
    </font>
    <font>
      <sz val="9.5"/>
      <color rgb="FF1A1A1A"/>
      <name val="Calibri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0B3C49"/>
        <bgColor rgb="FF33434A"/>
      </patternFill>
    </fill>
    <fill>
      <patternFill patternType="solid">
        <fgColor rgb="FF2E8B8B"/>
        <bgColor rgb="FF008080"/>
      </patternFill>
    </fill>
    <fill>
      <patternFill patternType="solid">
        <fgColor rgb="FF12586A"/>
        <bgColor rgb="FF1F4E79"/>
      </patternFill>
    </fill>
    <fill>
      <patternFill patternType="solid">
        <fgColor rgb="FFC44536"/>
        <bgColor rgb="FF993366"/>
      </patternFill>
    </fill>
    <fill>
      <patternFill patternType="solid">
        <fgColor rgb="FFFFFFFF"/>
        <bgColor rgb="FFF4F6F7"/>
      </patternFill>
    </fill>
    <fill>
      <patternFill patternType="solid">
        <fgColor rgb="FFE8F0FE"/>
        <bgColor rgb="FFEEF3F4"/>
      </patternFill>
    </fill>
    <fill>
      <patternFill patternType="solid">
        <fgColor rgb="FFF4F6F7"/>
        <bgColor rgb="FFEEF3F4"/>
      </patternFill>
    </fill>
    <fill>
      <patternFill patternType="solid">
        <fgColor rgb="FFEEF3F4"/>
        <bgColor rgb="FFF4F6F7"/>
      </patternFill>
    </fill>
    <fill>
      <patternFill patternType="solid">
        <fgColor rgb="FFF2C879"/>
        <bgColor rgb="FFF7DDD9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C9D6DA"/>
      </left>
      <right style="thin">
        <color rgb="FFC9D6DA"/>
      </right>
      <top style="thin">
        <color rgb="FFC9D6DA"/>
      </top>
      <bottom style="thin">
        <color rgb="FFC9D6DA"/>
      </bottom>
      <diagonal/>
    </border>
    <border diagonalUp="false" diagonalDown="false">
      <left style="thin">
        <color rgb="FF0B3C49"/>
      </left>
      <right style="thin">
        <color rgb="FF0B3C49"/>
      </right>
      <top style="thin">
        <color rgb="FF0B3C49"/>
      </top>
      <bottom style="thin">
        <color rgb="FF0B3C49"/>
      </bottom>
      <diagonal/>
    </border>
    <border diagonalUp="false" diagonalDown="false">
      <left style="thin">
        <color rgb="FFDCE6E9"/>
      </left>
      <right style="thin">
        <color rgb="FFDCE6E9"/>
      </right>
      <top style="thin">
        <color rgb="FFDCE6E9"/>
      </top>
      <bottom style="thin">
        <color rgb="FFDCE6E9"/>
      </bottom>
      <diagonal/>
    </border>
    <border diagonalUp="false" diagonalDown="false">
      <left style="thin">
        <color rgb="FFC9D6DA"/>
      </left>
      <right/>
      <top style="thin">
        <color rgb="FFC9D6DA"/>
      </top>
      <bottom style="thin">
        <color rgb="FFC9D6DA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5" fillId="2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4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5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7" fillId="6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6" fontId="8" fillId="6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8" fillId="6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9" fillId="6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0" fillId="4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1" fillId="0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2" fillId="7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3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4" fillId="8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12" fillId="7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4" borderId="0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6" fillId="4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6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17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2" fillId="7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8" fillId="7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19" fillId="7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5" fontId="20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2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6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1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2" fillId="9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9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center" textRotation="0" wrapText="false" indent="1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false">
      <alignment horizontal="left" vertical="center" textRotation="0" wrapText="false" indent="1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5">
    <dxf>
      <font>
        <name val="Calibri"/>
        <charset val="1"/>
        <family val="0"/>
        <color rgb="FF1A1A1A"/>
        <sz val="10"/>
      </font>
      <fill>
        <patternFill>
          <bgColor rgb="FFF7DDD9"/>
        </patternFill>
      </fill>
    </dxf>
    <dxf>
      <font>
        <name val="Calibri"/>
        <charset val="1"/>
        <family val="0"/>
        <b val="1"/>
        <color rgb="FFFFFFFF"/>
        <sz val="9"/>
      </font>
      <fill>
        <patternFill>
          <bgColor rgb="FFC44536"/>
        </patternFill>
      </fill>
    </dxf>
    <dxf>
      <fill>
        <patternFill>
          <bgColor rgb="FFC44536"/>
        </patternFill>
      </fill>
    </dxf>
    <dxf>
      <fill>
        <patternFill>
          <bgColor rgb="FF2E8B8B"/>
        </patternFill>
      </fill>
    </dxf>
    <dxf>
      <fill>
        <patternFill>
          <bgColor rgb="FFF2C879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12586A"/>
      <rgbColor rgb="FFCFE0E4"/>
      <rgbColor rgb="FF808080"/>
      <rgbColor rgb="FF9999FF"/>
      <rgbColor rgb="FFC44536"/>
      <rgbColor rgb="FFF4F6F7"/>
      <rgbColor rgb="FFE8F0FE"/>
      <rgbColor rgb="FF660066"/>
      <rgbColor rgb="FFFF8080"/>
      <rgbColor rgb="FF0066CC"/>
      <rgbColor rgb="FFC9D6D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EEF3F4"/>
      <rgbColor rgb="FFDCE6E9"/>
      <rgbColor rgb="FFF7DDD9"/>
      <rgbColor rgb="FF99CCFF"/>
      <rgbColor rgb="FFFF99CC"/>
      <rgbColor rgb="FFCC99FF"/>
      <rgbColor rgb="FFF2C879"/>
      <rgbColor rgb="FF3366FF"/>
      <rgbColor rgb="FF33CCCC"/>
      <rgbColor rgb="FF99CC00"/>
      <rgbColor rgb="FFFFCC00"/>
      <rgbColor rgb="FFFF9900"/>
      <rgbColor rgb="FFFF6600"/>
      <rgbColor rgb="FF5C6B71"/>
      <rgbColor rgb="FF969696"/>
      <rgbColor rgb="FF0B3C49"/>
      <rgbColor rgb="FF2E8B8B"/>
      <rgbColor rgb="FF003300"/>
      <rgbColor rgb="FF1A1A1A"/>
      <rgbColor rgb="FF993300"/>
      <rgbColor rgb="FF993366"/>
      <rgbColor rgb="FF1F4E79"/>
      <rgbColor rgb="FF33434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Z31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4" ySplit="13" topLeftCell="E14" activePane="bottomRight" state="frozen"/>
      <selection pane="topLeft" activeCell="A1" activeCellId="0" sqref="A1"/>
      <selection pane="topRight" activeCell="E1" activeCellId="0" sqref="E1"/>
      <selection pane="bottomLeft" activeCell="A14" activeCellId="0" sqref="A14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.2"/>
    <col collapsed="false" customWidth="true" hidden="false" outlineLevel="0" max="2" min="2" style="0" width="5.51"/>
    <col collapsed="false" customWidth="true" hidden="false" outlineLevel="0" max="3" min="3" style="0" width="27"/>
    <col collapsed="false" customWidth="true" hidden="false" outlineLevel="0" max="4" min="4" style="0" width="16"/>
    <col collapsed="false" customWidth="true" hidden="false" outlineLevel="0" max="5" min="5" style="0" width="9"/>
    <col collapsed="false" customWidth="true" hidden="false" outlineLevel="0" max="8" min="6" style="0" width="4.6"/>
    <col collapsed="false" customWidth="true" hidden="false" outlineLevel="0" max="12" min="9" style="0" width="6"/>
    <col collapsed="false" customWidth="true" hidden="false" outlineLevel="0" max="14" min="13" style="0" width="5.51"/>
    <col collapsed="false" customWidth="true" hidden="false" outlineLevel="0" max="15" min="15" style="0" width="11"/>
    <col collapsed="false" customWidth="true" hidden="false" outlineLevel="0" max="17" min="16" style="0" width="12"/>
    <col collapsed="false" customWidth="true" hidden="false" outlineLevel="0" max="52" min="18" style="0" width="2.7"/>
  </cols>
  <sheetData>
    <row r="1" customFormat="false" ht="33.75" hidden="false" customHeight="true" outlineLevel="0" collapsed="false">
      <c r="A1" s="1"/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customFormat="false" ht="18" hidden="false" customHeight="true" outlineLevel="0" collapsed="false">
      <c r="A2" s="1"/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</row>
    <row r="3" customFormat="false" ht="6.75" hidden="false" customHeight="true" outlineLevel="0" collapsed="false"/>
    <row r="4" customFormat="false" ht="15.75" hidden="false" customHeight="true" outlineLevel="0" collapsed="false">
      <c r="B4" s="4" t="s">
        <v>2</v>
      </c>
      <c r="C4" s="4"/>
      <c r="D4" s="4"/>
      <c r="E4" s="4"/>
      <c r="F4" s="5" t="s">
        <v>3</v>
      </c>
      <c r="G4" s="5"/>
      <c r="H4" s="5"/>
      <c r="I4" s="5"/>
      <c r="J4" s="5" t="s">
        <v>4</v>
      </c>
      <c r="K4" s="5"/>
      <c r="L4" s="5"/>
      <c r="M4" s="5"/>
      <c r="N4" s="6" t="s">
        <v>5</v>
      </c>
      <c r="O4" s="6"/>
      <c r="P4" s="6"/>
      <c r="Q4" s="6"/>
    </row>
    <row r="5" customFormat="false" ht="30" hidden="false" customHeight="true" outlineLevel="0" collapsed="false">
      <c r="B5" s="7" t="n">
        <f aca="false">MAX(J14:J26)</f>
        <v>31</v>
      </c>
      <c r="C5" s="7"/>
      <c r="D5" s="7"/>
      <c r="E5" s="7"/>
      <c r="F5" s="8" t="n">
        <f aca="false">D10+MAX(J14:J26)</f>
        <v>46114</v>
      </c>
      <c r="G5" s="8"/>
      <c r="H5" s="8"/>
      <c r="I5" s="8"/>
      <c r="J5" s="9" t="n">
        <f aca="false">COUNTA(C14:C26)</f>
        <v>9</v>
      </c>
      <c r="K5" s="9"/>
      <c r="L5" s="9"/>
      <c r="M5" s="9"/>
      <c r="N5" s="10" t="n">
        <f aca="false">COUNTIF(M14:M26,0)</f>
        <v>7</v>
      </c>
      <c r="O5" s="10"/>
      <c r="P5" s="10"/>
      <c r="Q5" s="10"/>
    </row>
    <row r="6" customFormat="false" ht="7.5" hidden="false" customHeight="true" outlineLevel="0" collapsed="false"/>
    <row r="7" customFormat="false" ht="15" hidden="false" customHeight="true" outlineLevel="0" collapsed="false">
      <c r="B7" s="11" t="s">
        <v>6</v>
      </c>
      <c r="C7" s="11"/>
      <c r="D7" s="11"/>
      <c r="E7" s="11"/>
      <c r="F7" s="11" t="s">
        <v>7</v>
      </c>
      <c r="G7" s="11"/>
      <c r="H7" s="11"/>
      <c r="I7" s="11"/>
      <c r="J7" s="11"/>
      <c r="K7" s="11"/>
      <c r="L7" s="11"/>
      <c r="M7" s="11"/>
      <c r="N7" s="11" t="s">
        <v>8</v>
      </c>
      <c r="O7" s="11"/>
      <c r="P7" s="11"/>
      <c r="Q7" s="11"/>
    </row>
    <row r="8" customFormat="false" ht="22.5" hidden="false" customHeight="true" outlineLevel="0" collapsed="false">
      <c r="B8" s="12" t="s">
        <v>9</v>
      </c>
      <c r="C8" s="12"/>
      <c r="D8" s="13" t="s">
        <v>10</v>
      </c>
      <c r="E8" s="13"/>
      <c r="F8" s="14" t="s">
        <v>11</v>
      </c>
      <c r="G8" s="14"/>
      <c r="H8" s="14"/>
      <c r="I8" s="14"/>
      <c r="J8" s="14"/>
      <c r="K8" s="14"/>
      <c r="L8" s="14"/>
      <c r="M8" s="14"/>
      <c r="N8" s="15" t="s">
        <v>12</v>
      </c>
      <c r="O8" s="15" t="s">
        <v>13</v>
      </c>
      <c r="P8" s="15" t="s">
        <v>14</v>
      </c>
      <c r="Q8" s="16" t="s">
        <v>15</v>
      </c>
    </row>
    <row r="9" customFormat="false" ht="22.5" hidden="false" customHeight="true" outlineLevel="0" collapsed="false">
      <c r="B9" s="12" t="s">
        <v>16</v>
      </c>
      <c r="C9" s="12"/>
      <c r="D9" s="13" t="s">
        <v>17</v>
      </c>
      <c r="E9" s="13"/>
      <c r="F9" s="14"/>
      <c r="G9" s="14"/>
      <c r="H9" s="14"/>
      <c r="I9" s="14"/>
      <c r="J9" s="14"/>
      <c r="K9" s="14"/>
      <c r="L9" s="14"/>
      <c r="M9" s="14"/>
      <c r="N9" s="17" t="s">
        <v>18</v>
      </c>
      <c r="O9" s="17"/>
      <c r="P9" s="17"/>
      <c r="Q9" s="16"/>
    </row>
    <row r="10" customFormat="false" ht="22.5" hidden="false" customHeight="true" outlineLevel="0" collapsed="false">
      <c r="B10" s="12" t="s">
        <v>19</v>
      </c>
      <c r="C10" s="12"/>
      <c r="D10" s="18" t="n">
        <v>46083</v>
      </c>
      <c r="E10" s="18"/>
      <c r="F10" s="14"/>
      <c r="G10" s="14"/>
      <c r="H10" s="14"/>
      <c r="I10" s="14"/>
      <c r="J10" s="14"/>
      <c r="K10" s="14"/>
      <c r="L10" s="14"/>
      <c r="M10" s="14"/>
      <c r="N10" s="15" t="s">
        <v>20</v>
      </c>
      <c r="O10" s="15" t="s">
        <v>21</v>
      </c>
      <c r="P10" s="15" t="s">
        <v>22</v>
      </c>
      <c r="Q10" s="16"/>
    </row>
    <row r="11" customFormat="false" ht="9.75" hidden="false" customHeight="true" outlineLevel="0" collapsed="false"/>
    <row r="12" customFormat="false" ht="15" hidden="false" customHeight="true" outlineLevel="0" collapsed="false">
      <c r="B12" s="19" t="s">
        <v>23</v>
      </c>
      <c r="C12" s="19"/>
      <c r="D12" s="19"/>
      <c r="E12" s="19" t="s">
        <v>24</v>
      </c>
      <c r="F12" s="19"/>
      <c r="G12" s="19"/>
      <c r="H12" s="19"/>
      <c r="I12" s="19" t="s">
        <v>25</v>
      </c>
      <c r="J12" s="19"/>
      <c r="K12" s="19"/>
      <c r="L12" s="19"/>
      <c r="M12" s="19"/>
      <c r="N12" s="19"/>
      <c r="O12" s="19" t="s">
        <v>26</v>
      </c>
      <c r="P12" s="19"/>
      <c r="Q12" s="19"/>
      <c r="R12" s="20" t="s">
        <v>27</v>
      </c>
      <c r="S12" s="20"/>
      <c r="T12" s="20"/>
      <c r="U12" s="20"/>
      <c r="V12" s="20"/>
      <c r="W12" s="20"/>
      <c r="X12" s="20"/>
      <c r="Y12" s="21" t="s">
        <v>28</v>
      </c>
      <c r="Z12" s="21"/>
      <c r="AA12" s="21"/>
      <c r="AB12" s="21"/>
      <c r="AC12" s="21"/>
      <c r="AD12" s="21"/>
      <c r="AE12" s="21"/>
      <c r="AF12" s="20" t="s">
        <v>29</v>
      </c>
      <c r="AG12" s="20"/>
      <c r="AH12" s="20"/>
      <c r="AI12" s="20"/>
      <c r="AJ12" s="20"/>
      <c r="AK12" s="20"/>
      <c r="AL12" s="20"/>
      <c r="AM12" s="21" t="s">
        <v>30</v>
      </c>
      <c r="AN12" s="21"/>
      <c r="AO12" s="21"/>
      <c r="AP12" s="21"/>
      <c r="AQ12" s="21"/>
      <c r="AR12" s="21"/>
      <c r="AS12" s="21"/>
      <c r="AT12" s="20" t="s">
        <v>31</v>
      </c>
      <c r="AU12" s="20"/>
      <c r="AV12" s="20"/>
      <c r="AW12" s="20"/>
      <c r="AX12" s="20"/>
      <c r="AY12" s="20"/>
      <c r="AZ12" s="20"/>
    </row>
    <row r="13" customFormat="false" ht="25.5" hidden="false" customHeight="true" outlineLevel="0" collapsed="false">
      <c r="B13" s="22" t="s">
        <v>32</v>
      </c>
      <c r="C13" s="22" t="s">
        <v>33</v>
      </c>
      <c r="D13" s="22" t="s">
        <v>34</v>
      </c>
      <c r="E13" s="22" t="s">
        <v>35</v>
      </c>
      <c r="F13" s="22" t="s">
        <v>36</v>
      </c>
      <c r="G13" s="22" t="s">
        <v>37</v>
      </c>
      <c r="H13" s="22" t="s">
        <v>38</v>
      </c>
      <c r="I13" s="22" t="s">
        <v>12</v>
      </c>
      <c r="J13" s="22" t="s">
        <v>14</v>
      </c>
      <c r="K13" s="22" t="s">
        <v>20</v>
      </c>
      <c r="L13" s="22" t="s">
        <v>22</v>
      </c>
      <c r="M13" s="22" t="s">
        <v>21</v>
      </c>
      <c r="N13" s="22" t="s">
        <v>39</v>
      </c>
      <c r="O13" s="22" t="s">
        <v>40</v>
      </c>
      <c r="P13" s="22" t="s">
        <v>41</v>
      </c>
      <c r="Q13" s="22" t="s">
        <v>42</v>
      </c>
      <c r="R13" s="23" t="n">
        <v>1</v>
      </c>
      <c r="S13" s="23" t="n">
        <v>2</v>
      </c>
      <c r="T13" s="23" t="n">
        <v>3</v>
      </c>
      <c r="U13" s="23" t="n">
        <v>4</v>
      </c>
      <c r="V13" s="23" t="n">
        <v>5</v>
      </c>
      <c r="W13" s="23" t="n">
        <v>6</v>
      </c>
      <c r="X13" s="23" t="n">
        <v>7</v>
      </c>
      <c r="Y13" s="23" t="n">
        <v>8</v>
      </c>
      <c r="Z13" s="23" t="n">
        <v>9</v>
      </c>
      <c r="AA13" s="23" t="n">
        <v>10</v>
      </c>
      <c r="AB13" s="23" t="n">
        <v>11</v>
      </c>
      <c r="AC13" s="23" t="n">
        <v>12</v>
      </c>
      <c r="AD13" s="23" t="n">
        <v>13</v>
      </c>
      <c r="AE13" s="23" t="n">
        <v>14</v>
      </c>
      <c r="AF13" s="23" t="n">
        <v>15</v>
      </c>
      <c r="AG13" s="23" t="n">
        <v>16</v>
      </c>
      <c r="AH13" s="23" t="n">
        <v>17</v>
      </c>
      <c r="AI13" s="23" t="n">
        <v>18</v>
      </c>
      <c r="AJ13" s="23" t="n">
        <v>19</v>
      </c>
      <c r="AK13" s="23" t="n">
        <v>20</v>
      </c>
      <c r="AL13" s="23" t="n">
        <v>21</v>
      </c>
      <c r="AM13" s="23" t="n">
        <v>22</v>
      </c>
      <c r="AN13" s="23" t="n">
        <v>23</v>
      </c>
      <c r="AO13" s="23" t="n">
        <v>24</v>
      </c>
      <c r="AP13" s="23" t="n">
        <v>25</v>
      </c>
      <c r="AQ13" s="23" t="n">
        <v>26</v>
      </c>
      <c r="AR13" s="23" t="n">
        <v>27</v>
      </c>
      <c r="AS13" s="23" t="n">
        <v>28</v>
      </c>
      <c r="AT13" s="23" t="n">
        <v>29</v>
      </c>
      <c r="AU13" s="23" t="n">
        <v>30</v>
      </c>
      <c r="AV13" s="23" t="n">
        <v>31</v>
      </c>
      <c r="AW13" s="23" t="n">
        <v>32</v>
      </c>
      <c r="AX13" s="23" t="n">
        <v>33</v>
      </c>
      <c r="AY13" s="23" t="n">
        <v>34</v>
      </c>
      <c r="AZ13" s="23" t="n">
        <v>35</v>
      </c>
    </row>
    <row r="14" customFormat="false" ht="18.75" hidden="false" customHeight="true" outlineLevel="0" collapsed="false">
      <c r="B14" s="24" t="n">
        <v>1</v>
      </c>
      <c r="C14" s="25" t="s">
        <v>43</v>
      </c>
      <c r="D14" s="26" t="s">
        <v>16</v>
      </c>
      <c r="E14" s="24" t="n">
        <v>2</v>
      </c>
      <c r="F14" s="24"/>
      <c r="G14" s="24"/>
      <c r="H14" s="24"/>
      <c r="I14" s="27" t="n">
        <f aca="false">IF($B14="","",MAX(IFERROR(INDEX($J$14:$J$26,MATCH(F14,$B$14:$B$26,0)),0),IFERROR(INDEX($J$14:$J$26,MATCH(G14,$B$14:$B$26,0)),0),IFERROR(INDEX($J$14:$J$26,MATCH(H14,$B$14:$B$26,0)),0)))</f>
        <v>0</v>
      </c>
      <c r="J14" s="27" t="n">
        <f aca="false">IF($B14="","",I14+E14)</f>
        <v>2</v>
      </c>
      <c r="K14" s="27" t="n">
        <f aca="false">IF($B14="","",L14-E14)</f>
        <v>0</v>
      </c>
      <c r="L14" s="27" t="n">
        <f aca="false" t="array" ref="L14:L14">IF($B14="","",IF(COUNTIF($F$14:$H$26,$B14)=0,$B$5,MIN(IF(($F$14:$F$26=$B14)+($G$14:$G$26=$B14)+($H$14:$H$26=$B14)&gt;0,$K$14:$K$26))))</f>
        <v>2</v>
      </c>
      <c r="M14" s="27" t="n">
        <f aca="false">IF($B14="","",K14-I14)</f>
        <v>0</v>
      </c>
      <c r="N14" s="27" t="n">
        <f aca="false" t="array" ref="N14:N14">IF($B14="","",IF(COUNTIF($F$14:$H$26,$B14)=0,$B$5-J14,MIN(IF(($F$14:$F$26=$B14)+($G$14:$G$26=$B14)+($H$14:$H$26=$B14)&gt;0,$I$14:$I$26))-J14))</f>
        <v>0</v>
      </c>
      <c r="O14" s="28" t="str">
        <f aca="false">IF($B14="","",IF(M14=0,"kritisch","unkritisch"))</f>
        <v>kritisch</v>
      </c>
      <c r="P14" s="29" t="n">
        <f aca="false">IF($B14="","",$D$10+I14)</f>
        <v>46083</v>
      </c>
      <c r="Q14" s="29" t="n">
        <f aca="false">IF($B14="","",$D$10+J14)</f>
        <v>46085</v>
      </c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</row>
    <row r="15" customFormat="false" ht="18.75" hidden="false" customHeight="true" outlineLevel="0" collapsed="false">
      <c r="B15" s="24" t="n">
        <v>2</v>
      </c>
      <c r="C15" s="25" t="s">
        <v>44</v>
      </c>
      <c r="D15" s="26" t="s">
        <v>45</v>
      </c>
      <c r="E15" s="24" t="n">
        <v>5</v>
      </c>
      <c r="F15" s="24" t="n">
        <v>1</v>
      </c>
      <c r="G15" s="24"/>
      <c r="H15" s="24"/>
      <c r="I15" s="31" t="n">
        <f aca="false">IF($B15="","",MAX(IFERROR(INDEX($J$14:$J$26,MATCH(F15,$B$14:$B$26,0)),0),IFERROR(INDEX($J$14:$J$26,MATCH(G15,$B$14:$B$26,0)),0),IFERROR(INDEX($J$14:$J$26,MATCH(H15,$B$14:$B$26,0)),0)))</f>
        <v>2</v>
      </c>
      <c r="J15" s="31" t="n">
        <f aca="false">IF($B15="","",I15+E15)</f>
        <v>7</v>
      </c>
      <c r="K15" s="31" t="n">
        <f aca="false">IF($B15="","",L15-E15)</f>
        <v>2</v>
      </c>
      <c r="L15" s="31" t="n">
        <f aca="false" t="array" ref="L15:L15">IF($B15="","",IF(COUNTIF($F$14:$H$26,$B15)=0,$B$5,MIN(IF(($F$14:$F$26=$B15)+($G$14:$G$26=$B15)+($H$14:$H$26=$B15)&gt;0,$K$14:$K$26))))</f>
        <v>7</v>
      </c>
      <c r="M15" s="31" t="n">
        <f aca="false">IF($B15="","",K15-I15)</f>
        <v>0</v>
      </c>
      <c r="N15" s="31" t="n">
        <f aca="false" t="array" ref="N15:N15">IF($B15="","",IF(COUNTIF($F$14:$H$26,$B15)=0,$B$5-J15,MIN(IF(($F$14:$F$26=$B15)+($G$14:$G$26=$B15)+($H$14:$H$26=$B15)&gt;0,$I$14:$I$26))-J15))</f>
        <v>0</v>
      </c>
      <c r="O15" s="32" t="str">
        <f aca="false">IF($B15="","",IF(M15=0,"kritisch","unkritisch"))</f>
        <v>kritisch</v>
      </c>
      <c r="P15" s="33" t="n">
        <f aca="false">IF($B15="","",$D$10+I15)</f>
        <v>46085</v>
      </c>
      <c r="Q15" s="33" t="n">
        <f aca="false">IF($B15="","",$D$10+J15)</f>
        <v>46090</v>
      </c>
      <c r="R15" s="34"/>
      <c r="S15" s="34"/>
      <c r="T15" s="34"/>
      <c r="U15" s="34"/>
      <c r="V15" s="34"/>
      <c r="W15" s="34"/>
      <c r="X15" s="34"/>
      <c r="Y15" s="34"/>
      <c r="Z15" s="34"/>
      <c r="AA15" s="34"/>
      <c r="AB15" s="34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4"/>
      <c r="AZ15" s="34"/>
    </row>
    <row r="16" customFormat="false" ht="18.75" hidden="false" customHeight="true" outlineLevel="0" collapsed="false">
      <c r="B16" s="24" t="n">
        <v>3</v>
      </c>
      <c r="C16" s="25" t="s">
        <v>46</v>
      </c>
      <c r="D16" s="26" t="s">
        <v>47</v>
      </c>
      <c r="E16" s="24" t="n">
        <v>4</v>
      </c>
      <c r="F16" s="24" t="n">
        <v>2</v>
      </c>
      <c r="G16" s="24"/>
      <c r="H16" s="24"/>
      <c r="I16" s="27" t="n">
        <f aca="false">IF($B16="","",MAX(IFERROR(INDEX($J$14:$J$26,MATCH(F16,$B$14:$B$26,0)),0),IFERROR(INDEX($J$14:$J$26,MATCH(G16,$B$14:$B$26,0)),0),IFERROR(INDEX($J$14:$J$26,MATCH(H16,$B$14:$B$26,0)),0)))</f>
        <v>7</v>
      </c>
      <c r="J16" s="27" t="n">
        <f aca="false">IF($B16="","",I16+E16)</f>
        <v>11</v>
      </c>
      <c r="K16" s="27" t="n">
        <f aca="false">IF($B16="","",L16-E16)</f>
        <v>7</v>
      </c>
      <c r="L16" s="27" t="n">
        <f aca="false" t="array" ref="L16:L16">IF($B16="","",IF(COUNTIF($F$14:$H$26,$B16)=0,$B$5,MIN(IF(($F$14:$F$26=$B16)+($G$14:$G$26=$B16)+($H$14:$H$26=$B16)&gt;0,$K$14:$K$26))))</f>
        <v>11</v>
      </c>
      <c r="M16" s="27" t="n">
        <f aca="false">IF($B16="","",K16-I16)</f>
        <v>0</v>
      </c>
      <c r="N16" s="27" t="n">
        <f aca="false" t="array" ref="N16:N16">IF($B16="","",IF(COUNTIF($F$14:$H$26,$B16)=0,$B$5-J16,MIN(IF(($F$14:$F$26=$B16)+($G$14:$G$26=$B16)+($H$14:$H$26=$B16)&gt;0,$I$14:$I$26))-J16))</f>
        <v>0</v>
      </c>
      <c r="O16" s="28" t="str">
        <f aca="false">IF($B16="","",IF(M16=0,"kritisch","unkritisch"))</f>
        <v>kritisch</v>
      </c>
      <c r="P16" s="29" t="n">
        <f aca="false">IF($B16="","",$D$10+I16)</f>
        <v>46090</v>
      </c>
      <c r="Q16" s="29" t="n">
        <f aca="false">IF($B16="","",$D$10+J16)</f>
        <v>46094</v>
      </c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</row>
    <row r="17" customFormat="false" ht="18.75" hidden="false" customHeight="true" outlineLevel="0" collapsed="false">
      <c r="B17" s="24" t="n">
        <v>4</v>
      </c>
      <c r="C17" s="25" t="s">
        <v>48</v>
      </c>
      <c r="D17" s="26" t="s">
        <v>49</v>
      </c>
      <c r="E17" s="24" t="n">
        <v>6</v>
      </c>
      <c r="F17" s="24" t="n">
        <v>3</v>
      </c>
      <c r="G17" s="24"/>
      <c r="H17" s="24"/>
      <c r="I17" s="31" t="n">
        <f aca="false">IF($B17="","",MAX(IFERROR(INDEX($J$14:$J$26,MATCH(F17,$B$14:$B$26,0)),0),IFERROR(INDEX($J$14:$J$26,MATCH(G17,$B$14:$B$26,0)),0),IFERROR(INDEX($J$14:$J$26,MATCH(H17,$B$14:$B$26,0)),0)))</f>
        <v>11</v>
      </c>
      <c r="J17" s="31" t="n">
        <f aca="false">IF($B17="","",I17+E17)</f>
        <v>17</v>
      </c>
      <c r="K17" s="31" t="n">
        <f aca="false">IF($B17="","",L17-E17)</f>
        <v>11</v>
      </c>
      <c r="L17" s="31" t="n">
        <f aca="false" t="array" ref="L17:L17">IF($B17="","",IF(COUNTIF($F$14:$H$26,$B17)=0,$B$5,MIN(IF(($F$14:$F$26=$B17)+($G$14:$G$26=$B17)+($H$14:$H$26=$B17)&gt;0,$K$14:$K$26))))</f>
        <v>17</v>
      </c>
      <c r="M17" s="31" t="n">
        <f aca="false">IF($B17="","",K17-I17)</f>
        <v>0</v>
      </c>
      <c r="N17" s="31" t="n">
        <f aca="false" t="array" ref="N17:N17">IF($B17="","",IF(COUNTIF($F$14:$H$26,$B17)=0,$B$5-J17,MIN(IF(($F$14:$F$26=$B17)+($G$14:$G$26=$B17)+($H$14:$H$26=$B17)&gt;0,$I$14:$I$26))-J17))</f>
        <v>0</v>
      </c>
      <c r="O17" s="32" t="str">
        <f aca="false">IF($B17="","",IF(M17=0,"kritisch","unkritisch"))</f>
        <v>kritisch</v>
      </c>
      <c r="P17" s="33" t="n">
        <f aca="false">IF($B17="","",$D$10+I17)</f>
        <v>46094</v>
      </c>
      <c r="Q17" s="33" t="n">
        <f aca="false">IF($B17="","",$D$10+J17)</f>
        <v>46100</v>
      </c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</row>
    <row r="18" customFormat="false" ht="18.75" hidden="false" customHeight="true" outlineLevel="0" collapsed="false">
      <c r="B18" s="24" t="n">
        <v>5</v>
      </c>
      <c r="C18" s="25" t="s">
        <v>50</v>
      </c>
      <c r="D18" s="26" t="s">
        <v>51</v>
      </c>
      <c r="E18" s="24" t="n">
        <v>3</v>
      </c>
      <c r="F18" s="24" t="n">
        <v>3</v>
      </c>
      <c r="G18" s="24"/>
      <c r="H18" s="24"/>
      <c r="I18" s="27" t="n">
        <f aca="false">IF($B18="","",MAX(IFERROR(INDEX($J$14:$J$26,MATCH(F18,$B$14:$B$26,0)),0),IFERROR(INDEX($J$14:$J$26,MATCH(G18,$B$14:$B$26,0)),0),IFERROR(INDEX($J$14:$J$26,MATCH(H18,$B$14:$B$26,0)),0)))</f>
        <v>11</v>
      </c>
      <c r="J18" s="27" t="n">
        <f aca="false">IF($B18="","",I18+E18)</f>
        <v>14</v>
      </c>
      <c r="K18" s="27" t="n">
        <f aca="false">IF($B18="","",L18-E18)</f>
        <v>14</v>
      </c>
      <c r="L18" s="27" t="n">
        <f aca="false" t="array" ref="L18:L18">IF($B18="","",IF(COUNTIF($F$14:$H$26,$B18)=0,$B$5,MIN(IF(($F$14:$F$26=$B18)+($G$14:$G$26=$B18)+($H$14:$H$26=$B18)&gt;0,$K$14:$K$26))))</f>
        <v>17</v>
      </c>
      <c r="M18" s="27" t="n">
        <f aca="false">IF($B18="","",K18-I18)</f>
        <v>3</v>
      </c>
      <c r="N18" s="27" t="n">
        <f aca="false" t="array" ref="N18:N18">IF($B18="","",IF(COUNTIF($F$14:$H$26,$B18)=0,$B$5-J18,MIN(IF(($F$14:$F$26=$B18)+($G$14:$G$26=$B18)+($H$14:$H$26=$B18)&gt;0,$I$14:$I$26))-J18))</f>
        <v>3</v>
      </c>
      <c r="O18" s="28" t="str">
        <f aca="false">IF($B18="","",IF(M18=0,"kritisch","unkritisch"))</f>
        <v>unkritisch</v>
      </c>
      <c r="P18" s="29" t="n">
        <f aca="false">IF($B18="","",$D$10+I18)</f>
        <v>46094</v>
      </c>
      <c r="Q18" s="29" t="n">
        <f aca="false">IF($B18="","",$D$10+J18)</f>
        <v>46097</v>
      </c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</row>
    <row r="19" customFormat="false" ht="18.75" hidden="false" customHeight="true" outlineLevel="0" collapsed="false">
      <c r="B19" s="24" t="n">
        <v>6</v>
      </c>
      <c r="C19" s="25" t="s">
        <v>52</v>
      </c>
      <c r="D19" s="26" t="s">
        <v>53</v>
      </c>
      <c r="E19" s="24" t="n">
        <v>8</v>
      </c>
      <c r="F19" s="24" t="n">
        <v>4</v>
      </c>
      <c r="G19" s="24" t="n">
        <v>5</v>
      </c>
      <c r="H19" s="24"/>
      <c r="I19" s="31" t="n">
        <f aca="false">IF($B19="","",MAX(IFERROR(INDEX($J$14:$J$26,MATCH(F19,$B$14:$B$26,0)),0),IFERROR(INDEX($J$14:$J$26,MATCH(G19,$B$14:$B$26,0)),0),IFERROR(INDEX($J$14:$J$26,MATCH(H19,$B$14:$B$26,0)),0)))</f>
        <v>17</v>
      </c>
      <c r="J19" s="31" t="n">
        <f aca="false">IF($B19="","",I19+E19)</f>
        <v>25</v>
      </c>
      <c r="K19" s="31" t="n">
        <f aca="false">IF($B19="","",L19-E19)</f>
        <v>17</v>
      </c>
      <c r="L19" s="31" t="n">
        <f aca="false" t="array" ref="L19:L19">IF($B19="","",IF(COUNTIF($F$14:$H$26,$B19)=0,$B$5,MIN(IF(($F$14:$F$26=$B19)+($G$14:$G$26=$B19)+($H$14:$H$26=$B19)&gt;0,$K$14:$K$26))))</f>
        <v>25</v>
      </c>
      <c r="M19" s="31" t="n">
        <f aca="false">IF($B19="","",K19-I19)</f>
        <v>0</v>
      </c>
      <c r="N19" s="31" t="n">
        <f aca="false" t="array" ref="N19:N19">IF($B19="","",IF(COUNTIF($F$14:$H$26,$B19)=0,$B$5-J19,MIN(IF(($F$14:$F$26=$B19)+($G$14:$G$26=$B19)+($H$14:$H$26=$B19)&gt;0,$I$14:$I$26))-J19))</f>
        <v>0</v>
      </c>
      <c r="O19" s="32" t="str">
        <f aca="false">IF($B19="","",IF(M19=0,"kritisch","unkritisch"))</f>
        <v>kritisch</v>
      </c>
      <c r="P19" s="33" t="n">
        <f aca="false">IF($B19="","",$D$10+I19)</f>
        <v>46100</v>
      </c>
      <c r="Q19" s="33" t="n">
        <f aca="false">IF($B19="","",$D$10+J19)</f>
        <v>46108</v>
      </c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</row>
    <row r="20" customFormat="false" ht="18.75" hidden="false" customHeight="true" outlineLevel="0" collapsed="false">
      <c r="B20" s="24" t="n">
        <v>7</v>
      </c>
      <c r="C20" s="25" t="s">
        <v>54</v>
      </c>
      <c r="D20" s="26" t="s">
        <v>55</v>
      </c>
      <c r="E20" s="24" t="n">
        <v>3</v>
      </c>
      <c r="F20" s="24" t="n">
        <v>6</v>
      </c>
      <c r="G20" s="24"/>
      <c r="H20" s="24"/>
      <c r="I20" s="27" t="n">
        <f aca="false">IF($B20="","",MAX(IFERROR(INDEX($J$14:$J$26,MATCH(F20,$B$14:$B$26,0)),0),IFERROR(INDEX($J$14:$J$26,MATCH(G20,$B$14:$B$26,0)),0),IFERROR(INDEX($J$14:$J$26,MATCH(H20,$B$14:$B$26,0)),0)))</f>
        <v>25</v>
      </c>
      <c r="J20" s="27" t="n">
        <f aca="false">IF($B20="","",I20+E20)</f>
        <v>28</v>
      </c>
      <c r="K20" s="27" t="n">
        <f aca="false">IF($B20="","",L20-E20)</f>
        <v>26</v>
      </c>
      <c r="L20" s="27" t="n">
        <f aca="false" t="array" ref="L20:L20">IF($B20="","",IF(COUNTIF($F$14:$H$26,$B20)=0,$B$5,MIN(IF(($F$14:$F$26=$B20)+($G$14:$G$26=$B20)+($H$14:$H$26=$B20)&gt;0,$K$14:$K$26))))</f>
        <v>29</v>
      </c>
      <c r="M20" s="27" t="n">
        <f aca="false">IF($B20="","",K20-I20)</f>
        <v>1</v>
      </c>
      <c r="N20" s="27" t="n">
        <f aca="false" t="array" ref="N20:N20">IF($B20="","",IF(COUNTIF($F$14:$H$26,$B20)=0,$B$5-J20,MIN(IF(($F$14:$F$26=$B20)+($G$14:$G$26=$B20)+($H$14:$H$26=$B20)&gt;0,$I$14:$I$26))-J20))</f>
        <v>1</v>
      </c>
      <c r="O20" s="28" t="str">
        <f aca="false">IF($B20="","",IF(M20=0,"kritisch","unkritisch"))</f>
        <v>unkritisch</v>
      </c>
      <c r="P20" s="29" t="n">
        <f aca="false">IF($B20="","",$D$10+I20)</f>
        <v>46108</v>
      </c>
      <c r="Q20" s="29" t="n">
        <f aca="false">IF($B20="","",$D$10+J20)</f>
        <v>46111</v>
      </c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</row>
    <row r="21" customFormat="false" ht="18.75" hidden="false" customHeight="true" outlineLevel="0" collapsed="false">
      <c r="B21" s="24" t="n">
        <v>8</v>
      </c>
      <c r="C21" s="25" t="s">
        <v>56</v>
      </c>
      <c r="D21" s="26" t="s">
        <v>57</v>
      </c>
      <c r="E21" s="24" t="n">
        <v>4</v>
      </c>
      <c r="F21" s="24" t="n">
        <v>6</v>
      </c>
      <c r="G21" s="24"/>
      <c r="H21" s="24"/>
      <c r="I21" s="31" t="n">
        <f aca="false">IF($B21="","",MAX(IFERROR(INDEX($J$14:$J$26,MATCH(F21,$B$14:$B$26,0)),0),IFERROR(INDEX($J$14:$J$26,MATCH(G21,$B$14:$B$26,0)),0),IFERROR(INDEX($J$14:$J$26,MATCH(H21,$B$14:$B$26,0)),0)))</f>
        <v>25</v>
      </c>
      <c r="J21" s="31" t="n">
        <f aca="false">IF($B21="","",I21+E21)</f>
        <v>29</v>
      </c>
      <c r="K21" s="31" t="n">
        <f aca="false">IF($B21="","",L21-E21)</f>
        <v>25</v>
      </c>
      <c r="L21" s="31" t="n">
        <f aca="false" t="array" ref="L21:L21">IF($B21="","",IF(COUNTIF($F$14:$H$26,$B21)=0,$B$5,MIN(IF(($F$14:$F$26=$B21)+($G$14:$G$26=$B21)+($H$14:$H$26=$B21)&gt;0,$K$14:$K$26))))</f>
        <v>29</v>
      </c>
      <c r="M21" s="31" t="n">
        <f aca="false">IF($B21="","",K21-I21)</f>
        <v>0</v>
      </c>
      <c r="N21" s="31" t="n">
        <f aca="false" t="array" ref="N21:N21">IF($B21="","",IF(COUNTIF($F$14:$H$26,$B21)=0,$B$5-J21,MIN(IF(($F$14:$F$26=$B21)+($G$14:$G$26=$B21)+($H$14:$H$26=$B21)&gt;0,$I$14:$I$26))-J21))</f>
        <v>0</v>
      </c>
      <c r="O21" s="32" t="str">
        <f aca="false">IF($B21="","",IF(M21=0,"kritisch","unkritisch"))</f>
        <v>kritisch</v>
      </c>
      <c r="P21" s="33" t="n">
        <f aca="false">IF($B21="","",$D$10+I21)</f>
        <v>46108</v>
      </c>
      <c r="Q21" s="33" t="n">
        <f aca="false">IF($B21="","",$D$10+J21)</f>
        <v>46112</v>
      </c>
      <c r="R21" s="34"/>
      <c r="S21" s="34"/>
      <c r="T21" s="34"/>
      <c r="U21" s="34"/>
      <c r="V21" s="34"/>
      <c r="W21" s="34"/>
      <c r="X21" s="34"/>
      <c r="Y21" s="34"/>
      <c r="Z21" s="34"/>
      <c r="AA21" s="34"/>
      <c r="AB21" s="34"/>
      <c r="AC21" s="34"/>
      <c r="AD21" s="34"/>
      <c r="AE21" s="34"/>
      <c r="AF21" s="34"/>
      <c r="AG21" s="34"/>
      <c r="AH21" s="34"/>
      <c r="AI21" s="34"/>
      <c r="AJ21" s="34"/>
      <c r="AK21" s="34"/>
      <c r="AL21" s="34"/>
      <c r="AM21" s="34"/>
      <c r="AN21" s="34"/>
      <c r="AO21" s="34"/>
      <c r="AP21" s="34"/>
      <c r="AQ21" s="34"/>
      <c r="AR21" s="34"/>
      <c r="AS21" s="34"/>
      <c r="AT21" s="34"/>
      <c r="AU21" s="34"/>
      <c r="AV21" s="34"/>
      <c r="AW21" s="34"/>
      <c r="AX21" s="34"/>
      <c r="AY21" s="34"/>
      <c r="AZ21" s="34"/>
    </row>
    <row r="22" customFormat="false" ht="18.75" hidden="false" customHeight="true" outlineLevel="0" collapsed="false">
      <c r="B22" s="24" t="n">
        <v>9</v>
      </c>
      <c r="C22" s="25" t="s">
        <v>58</v>
      </c>
      <c r="D22" s="26" t="s">
        <v>59</v>
      </c>
      <c r="E22" s="24" t="n">
        <v>2</v>
      </c>
      <c r="F22" s="24" t="n">
        <v>7</v>
      </c>
      <c r="G22" s="24" t="n">
        <v>8</v>
      </c>
      <c r="H22" s="24"/>
      <c r="I22" s="27" t="n">
        <f aca="false">IF($B22="","",MAX(IFERROR(INDEX($J$14:$J$26,MATCH(F22,$B$14:$B$26,0)),0),IFERROR(INDEX($J$14:$J$26,MATCH(G22,$B$14:$B$26,0)),0),IFERROR(INDEX($J$14:$J$26,MATCH(H22,$B$14:$B$26,0)),0)))</f>
        <v>29</v>
      </c>
      <c r="J22" s="27" t="n">
        <f aca="false">IF($B22="","",I22+E22)</f>
        <v>31</v>
      </c>
      <c r="K22" s="27" t="n">
        <f aca="false">IF($B22="","",L22-E22)</f>
        <v>29</v>
      </c>
      <c r="L22" s="27" t="n">
        <f aca="false" t="array" ref="L22:L22">IF($B22="","",IF(COUNTIF($F$14:$H$26,$B22)=0,$B$5,MIN(IF(($F$14:$F$26=$B22)+($G$14:$G$26=$B22)+($H$14:$H$26=$B22)&gt;0,$K$14:$K$26))))</f>
        <v>31</v>
      </c>
      <c r="M22" s="27" t="n">
        <f aca="false">IF($B22="","",K22-I22)</f>
        <v>0</v>
      </c>
      <c r="N22" s="27" t="n">
        <f aca="false" t="array" ref="N22:N22">IF($B22="","",IF(COUNTIF($F$14:$H$26,$B22)=0,$B$5-J22,MIN(IF(($F$14:$F$26=$B22)+($G$14:$G$26=$B22)+($H$14:$H$26=$B22)&gt;0,$I$14:$I$26))-J22))</f>
        <v>0</v>
      </c>
      <c r="O22" s="28" t="str">
        <f aca="false">IF($B22="","",IF(M22=0,"kritisch","unkritisch"))</f>
        <v>kritisch</v>
      </c>
      <c r="P22" s="29" t="n">
        <f aca="false">IF($B22="","",$D$10+I22)</f>
        <v>46112</v>
      </c>
      <c r="Q22" s="29" t="n">
        <f aca="false">IF($B22="","",$D$10+J22)</f>
        <v>46114</v>
      </c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30"/>
      <c r="AR22" s="30"/>
      <c r="AS22" s="30"/>
      <c r="AT22" s="30"/>
      <c r="AU22" s="30"/>
      <c r="AV22" s="30"/>
      <c r="AW22" s="30"/>
      <c r="AX22" s="30"/>
      <c r="AY22" s="30"/>
      <c r="AZ22" s="30"/>
    </row>
    <row r="23" customFormat="false" ht="18.75" hidden="false" customHeight="true" outlineLevel="0" collapsed="false">
      <c r="B23" s="24"/>
      <c r="C23" s="25"/>
      <c r="D23" s="26"/>
      <c r="E23" s="24"/>
      <c r="F23" s="24"/>
      <c r="G23" s="24"/>
      <c r="H23" s="24"/>
      <c r="I23" s="31" t="str">
        <f aca="false">IF($B23="","",MAX(IFERROR(INDEX($J$14:$J$26,MATCH(F23,$B$14:$B$26,0)),0),IFERROR(INDEX($J$14:$J$26,MATCH(G23,$B$14:$B$26,0)),0),IFERROR(INDEX($J$14:$J$26,MATCH(H23,$B$14:$B$26,0)),0)))</f>
        <v/>
      </c>
      <c r="J23" s="31" t="str">
        <f aca="false">IF($B23="","",I23+E23)</f>
        <v/>
      </c>
      <c r="K23" s="31" t="str">
        <f aca="false">IF($B23="","",L23-E23)</f>
        <v/>
      </c>
      <c r="L23" s="31" t="str">
        <f aca="false" t="array" ref="L23:L23">IF($B23="","",IF(COUNTIF($F$14:$H$26,$B23)=0,$B$5,MIN(IF(($F$14:$F$26=$B23)+($G$14:$G$26=$B23)+($H$14:$H$26=$B23)&gt;0,$K$14:$K$26))))</f>
        <v/>
      </c>
      <c r="M23" s="31" t="str">
        <f aca="false">IF($B23="","",K23-I23)</f>
        <v/>
      </c>
      <c r="N23" s="31" t="str">
        <f aca="false" t="array" ref="N23:N23">IF($B23="","",IF(COUNTIF($F$14:$H$26,$B23)=0,$B$5-J23,MIN(IF(($F$14:$F$26=$B23)+($G$14:$G$26=$B23)+($H$14:$H$26=$B23)&gt;0,$I$14:$I$26))-J23))</f>
        <v/>
      </c>
      <c r="O23" s="32" t="str">
        <f aca="false">IF($B23="","",IF(M23=0,"kritisch","unkritisch"))</f>
        <v/>
      </c>
      <c r="P23" s="33" t="str">
        <f aca="false">IF($B23="","",$D$10+I23)</f>
        <v/>
      </c>
      <c r="Q23" s="33" t="str">
        <f aca="false">IF($B23="","",$D$10+J23)</f>
        <v/>
      </c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</row>
    <row r="24" customFormat="false" ht="18.75" hidden="false" customHeight="true" outlineLevel="0" collapsed="false">
      <c r="B24" s="24"/>
      <c r="C24" s="25"/>
      <c r="D24" s="26"/>
      <c r="E24" s="24"/>
      <c r="F24" s="24"/>
      <c r="G24" s="24"/>
      <c r="H24" s="24"/>
      <c r="I24" s="27" t="str">
        <f aca="false">IF($B24="","",MAX(IFERROR(INDEX($J$14:$J$26,MATCH(F24,$B$14:$B$26,0)),0),IFERROR(INDEX($J$14:$J$26,MATCH(G24,$B$14:$B$26,0)),0),IFERROR(INDEX($J$14:$J$26,MATCH(H24,$B$14:$B$26,0)),0)))</f>
        <v/>
      </c>
      <c r="J24" s="27" t="str">
        <f aca="false">IF($B24="","",I24+E24)</f>
        <v/>
      </c>
      <c r="K24" s="27" t="str">
        <f aca="false">IF($B24="","",L24-E24)</f>
        <v/>
      </c>
      <c r="L24" s="27" t="str">
        <f aca="false" t="array" ref="L24:L24">IF($B24="","",IF(COUNTIF($F$14:$H$26,$B24)=0,$B$5,MIN(IF(($F$14:$F$26=$B24)+($G$14:$G$26=$B24)+($H$14:$H$26=$B24)&gt;0,$K$14:$K$26))))</f>
        <v/>
      </c>
      <c r="M24" s="27" t="str">
        <f aca="false">IF($B24="","",K24-I24)</f>
        <v/>
      </c>
      <c r="N24" s="27" t="str">
        <f aca="false" t="array" ref="N24:N24">IF($B24="","",IF(COUNTIF($F$14:$H$26,$B24)=0,$B$5-J24,MIN(IF(($F$14:$F$26=$B24)+($G$14:$G$26=$B24)+($H$14:$H$26=$B24)&gt;0,$I$14:$I$26))-J24))</f>
        <v/>
      </c>
      <c r="O24" s="28" t="str">
        <f aca="false">IF($B24="","",IF(M24=0,"kritisch","unkritisch"))</f>
        <v/>
      </c>
      <c r="P24" s="29" t="str">
        <f aca="false">IF($B24="","",$D$10+I24)</f>
        <v/>
      </c>
      <c r="Q24" s="29" t="str">
        <f aca="false">IF($B24="","",$D$10+J24)</f>
        <v/>
      </c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</row>
    <row r="25" customFormat="false" ht="18.75" hidden="false" customHeight="true" outlineLevel="0" collapsed="false">
      <c r="B25" s="24"/>
      <c r="C25" s="25"/>
      <c r="D25" s="26"/>
      <c r="E25" s="24"/>
      <c r="F25" s="24"/>
      <c r="G25" s="24"/>
      <c r="H25" s="24"/>
      <c r="I25" s="31" t="str">
        <f aca="false">IF($B25="","",MAX(IFERROR(INDEX($J$14:$J$26,MATCH(F25,$B$14:$B$26,0)),0),IFERROR(INDEX($J$14:$J$26,MATCH(G25,$B$14:$B$26,0)),0),IFERROR(INDEX($J$14:$J$26,MATCH(H25,$B$14:$B$26,0)),0)))</f>
        <v/>
      </c>
      <c r="J25" s="31" t="str">
        <f aca="false">IF($B25="","",I25+E25)</f>
        <v/>
      </c>
      <c r="K25" s="31" t="str">
        <f aca="false">IF($B25="","",L25-E25)</f>
        <v/>
      </c>
      <c r="L25" s="31" t="str">
        <f aca="false" t="array" ref="L25:L25">IF($B25="","",IF(COUNTIF($F$14:$H$26,$B25)=0,$B$5,MIN(IF(($F$14:$F$26=$B25)+($G$14:$G$26=$B25)+($H$14:$H$26=$B25)&gt;0,$K$14:$K$26))))</f>
        <v/>
      </c>
      <c r="M25" s="31" t="str">
        <f aca="false">IF($B25="","",K25-I25)</f>
        <v/>
      </c>
      <c r="N25" s="31" t="str">
        <f aca="false" t="array" ref="N25:N25">IF($B25="","",IF(COUNTIF($F$14:$H$26,$B25)=0,$B$5-J25,MIN(IF(($F$14:$F$26=$B25)+($G$14:$G$26=$B25)+($H$14:$H$26=$B25)&gt;0,$I$14:$I$26))-J25))</f>
        <v/>
      </c>
      <c r="O25" s="32" t="str">
        <f aca="false">IF($B25="","",IF(M25=0,"kritisch","unkritisch"))</f>
        <v/>
      </c>
      <c r="P25" s="33" t="str">
        <f aca="false">IF($B25="","",$D$10+I25)</f>
        <v/>
      </c>
      <c r="Q25" s="33" t="str">
        <f aca="false">IF($B25="","",$D$10+J25)</f>
        <v/>
      </c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34"/>
      <c r="AQ25" s="34"/>
      <c r="AR25" s="34"/>
      <c r="AS25" s="34"/>
      <c r="AT25" s="34"/>
      <c r="AU25" s="34"/>
      <c r="AV25" s="34"/>
      <c r="AW25" s="34"/>
      <c r="AX25" s="34"/>
      <c r="AY25" s="34"/>
      <c r="AZ25" s="34"/>
    </row>
    <row r="26" customFormat="false" ht="18.75" hidden="false" customHeight="true" outlineLevel="0" collapsed="false">
      <c r="B26" s="24"/>
      <c r="C26" s="25"/>
      <c r="D26" s="26"/>
      <c r="E26" s="24"/>
      <c r="F26" s="24"/>
      <c r="G26" s="24"/>
      <c r="H26" s="24"/>
      <c r="I26" s="27" t="str">
        <f aca="false">IF($B26="","",MAX(IFERROR(INDEX($J$14:$J$26,MATCH(F26,$B$14:$B$26,0)),0),IFERROR(INDEX($J$14:$J$26,MATCH(G26,$B$14:$B$26,0)),0),IFERROR(INDEX($J$14:$J$26,MATCH(H26,$B$14:$B$26,0)),0)))</f>
        <v/>
      </c>
      <c r="J26" s="27" t="str">
        <f aca="false">IF($B26="","",I26+E26)</f>
        <v/>
      </c>
      <c r="K26" s="27" t="str">
        <f aca="false">IF($B26="","",L26-E26)</f>
        <v/>
      </c>
      <c r="L26" s="27" t="str">
        <f aca="false" t="array" ref="L26:L26">IF($B26="","",IF(COUNTIF($F$14:$H$26,$B26)=0,$B$5,MIN(IF(($F$14:$F$26=$B26)+($G$14:$G$26=$B26)+($H$14:$H$26=$B26)&gt;0,$K$14:$K$26))))</f>
        <v/>
      </c>
      <c r="M26" s="27" t="str">
        <f aca="false">IF($B26="","",K26-I26)</f>
        <v/>
      </c>
      <c r="N26" s="27" t="str">
        <f aca="false" t="array" ref="N26:N26">IF($B26="","",IF(COUNTIF($F$14:$H$26,$B26)=0,$B$5-J26,MIN(IF(($F$14:$F$26=$B26)+($G$14:$G$26=$B26)+($H$14:$H$26=$B26)&gt;0,$I$14:$I$26))-J26))</f>
        <v/>
      </c>
      <c r="O26" s="28" t="str">
        <f aca="false">IF($B26="","",IF(M26=0,"kritisch","unkritisch"))</f>
        <v/>
      </c>
      <c r="P26" s="29" t="str">
        <f aca="false">IF($B26="","",$D$10+I26)</f>
        <v/>
      </c>
      <c r="Q26" s="29" t="str">
        <f aca="false">IF($B26="","",$D$10+J26)</f>
        <v/>
      </c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30"/>
      <c r="AL26" s="30"/>
      <c r="AM26" s="30"/>
      <c r="AN26" s="30"/>
      <c r="AO26" s="30"/>
      <c r="AP26" s="30"/>
      <c r="AQ26" s="30"/>
      <c r="AR26" s="30"/>
      <c r="AS26" s="30"/>
      <c r="AT26" s="30"/>
      <c r="AU26" s="30"/>
      <c r="AV26" s="30"/>
      <c r="AW26" s="30"/>
      <c r="AX26" s="30"/>
      <c r="AY26" s="30"/>
      <c r="AZ26" s="30"/>
    </row>
    <row r="27" customFormat="false" ht="7.5" hidden="false" customHeight="true" outlineLevel="0" collapsed="false"/>
    <row r="28" customFormat="false" ht="15" hidden="false" customHeight="false" outlineLevel="0" collapsed="false">
      <c r="B28" s="11" t="s">
        <v>60</v>
      </c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</row>
    <row r="29" customFormat="false" ht="15" hidden="false" customHeight="false" outlineLevel="0" collapsed="false">
      <c r="B29" s="35" t="s">
        <v>61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</row>
    <row r="30" customFormat="false" ht="15" hidden="false" customHeight="false" outlineLevel="0" collapsed="false">
      <c r="B30" s="35" t="s">
        <v>62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</row>
    <row r="31" customFormat="false" ht="16.5" hidden="false" customHeight="true" outlineLevel="0" collapsed="false">
      <c r="B31" s="36"/>
      <c r="C31" s="35" t="s">
        <v>63</v>
      </c>
      <c r="D31" s="35"/>
      <c r="E31" s="35"/>
      <c r="F31" s="35"/>
      <c r="G31" s="35"/>
      <c r="H31" s="37"/>
      <c r="I31" s="35" t="s">
        <v>64</v>
      </c>
      <c r="J31" s="35"/>
      <c r="K31" s="35"/>
      <c r="L31" s="35"/>
      <c r="M31" s="35"/>
      <c r="N31" s="38"/>
      <c r="O31" s="39" t="s">
        <v>65</v>
      </c>
      <c r="P31" s="39"/>
      <c r="Q31" s="39"/>
      <c r="R31" s="39"/>
      <c r="S31" s="39"/>
    </row>
  </sheetData>
  <mergeCells count="37">
    <mergeCell ref="B1:AZ1"/>
    <mergeCell ref="B2:AZ2"/>
    <mergeCell ref="B4:E4"/>
    <mergeCell ref="F4:I4"/>
    <mergeCell ref="J4:M4"/>
    <mergeCell ref="N4:Q4"/>
    <mergeCell ref="B5:E5"/>
    <mergeCell ref="F5:I5"/>
    <mergeCell ref="J5:M5"/>
    <mergeCell ref="N5:Q5"/>
    <mergeCell ref="B7:E7"/>
    <mergeCell ref="F7:M7"/>
    <mergeCell ref="N7:Q7"/>
    <mergeCell ref="B8:C8"/>
    <mergeCell ref="D8:E8"/>
    <mergeCell ref="F8:M10"/>
    <mergeCell ref="Q8:Q10"/>
    <mergeCell ref="B9:C9"/>
    <mergeCell ref="D9:E9"/>
    <mergeCell ref="N9:P9"/>
    <mergeCell ref="B10:C10"/>
    <mergeCell ref="D10:E10"/>
    <mergeCell ref="B12:D12"/>
    <mergeCell ref="E12:H12"/>
    <mergeCell ref="I12:N12"/>
    <mergeCell ref="O12:Q12"/>
    <mergeCell ref="R12:X12"/>
    <mergeCell ref="Y12:AE12"/>
    <mergeCell ref="AF12:AL12"/>
    <mergeCell ref="AM12:AS12"/>
    <mergeCell ref="AT12:AZ12"/>
    <mergeCell ref="B28:Q28"/>
    <mergeCell ref="B29:Q29"/>
    <mergeCell ref="B30:Q30"/>
    <mergeCell ref="C31:G31"/>
    <mergeCell ref="I31:M31"/>
    <mergeCell ref="O31:S31"/>
  </mergeCells>
  <conditionalFormatting sqref="I14:N26">
    <cfRule type="expression" priority="2" aboveAverage="0" equalAverage="0" bottom="0" percent="0" rank="0" text="" dxfId="0">
      <formula>AND($B14&lt;&gt;"",$M14=0)</formula>
    </cfRule>
  </conditionalFormatting>
  <conditionalFormatting sqref="O14:O26">
    <cfRule type="expression" priority="3" aboveAverage="0" equalAverage="0" bottom="0" percent="0" rank="0" text="" dxfId="1">
      <formula>AND($B14&lt;&gt;"",$M14=0)</formula>
    </cfRule>
  </conditionalFormatting>
  <conditionalFormatting sqref="R14:AZ26">
    <cfRule type="expression" priority="4" aboveAverage="0" equalAverage="0" bottom="0" percent="0" rank="0" text="" dxfId="2">
      <formula>AND($B14&lt;&gt;"",R$13&gt;$I14,R$13&lt;=$J14,$M14=0)</formula>
    </cfRule>
    <cfRule type="expression" priority="5" aboveAverage="0" equalAverage="0" bottom="0" percent="0" rank="0" text="" dxfId="3">
      <formula>AND($B14&lt;&gt;"",R$13&gt;$I14,R$13&lt;=$J14,$M14&gt;0)</formula>
    </cfRule>
    <cfRule type="expression" priority="6" aboveAverage="0" equalAverage="0" bottom="0" percent="0" rank="0" text="" dxfId="4">
      <formula>AND($B14&lt;&gt;"",R$13&gt;$J14,R$13&lt;=$L14)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1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2026-06-25T14:49:49Z</dcterms:created>
  <dc:creator>openpyxl</dc:creator>
  <dc:description/>
  <dc:language>en-US</dc:language>
  <cp:lastModifiedBy/>
  <dcterms:modified xsi:type="dcterms:W3CDTF">2026-06-25T14:49:49Z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