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09B64167-1F13-4803-A4DC-462FA936A41F}" xr6:coauthVersionLast="47" xr6:coauthVersionMax="47" xr10:uidLastSave="{00000000-0000-0000-0000-000000000000}"/>
  <bookViews>
    <workbookView xWindow="1035" yWindow="1035" windowWidth="25500" windowHeight="13500" tabRatio="500" xr2:uid="{00000000-000D-0000-FFFF-FFFF00000000}"/>
  </bookViews>
  <sheets>
    <sheet name="Übersicht" sheetId="1" r:id="rId1"/>
    <sheet name="Mitarbeiterliste" sheetId="2" r:id="rId2"/>
    <sheet name="Listen" sheetId="3" r:id="rId3"/>
  </sheets>
  <definedNames>
    <definedName name="_xlnm._FilterDatabase" localSheetId="1" hidden="1">Mitarbeiterliste!$A$4:$V$40</definedName>
    <definedName name="_xlnm.Print_Titles" localSheetId="1">Mitarbeiterliste!$1:$4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0" i="2" l="1"/>
  <c r="O40" i="2"/>
  <c r="N40" i="2"/>
  <c r="K40" i="2"/>
  <c r="A40" i="2"/>
  <c r="S39" i="2"/>
  <c r="O39" i="2"/>
  <c r="N39" i="2"/>
  <c r="K39" i="2"/>
  <c r="A39" i="2"/>
  <c r="S38" i="2"/>
  <c r="O38" i="2"/>
  <c r="N38" i="2"/>
  <c r="K38" i="2"/>
  <c r="A38" i="2"/>
  <c r="S37" i="2"/>
  <c r="O37" i="2"/>
  <c r="N37" i="2"/>
  <c r="K37" i="2"/>
  <c r="A37" i="2"/>
  <c r="S36" i="2"/>
  <c r="O36" i="2"/>
  <c r="N36" i="2"/>
  <c r="K36" i="2"/>
  <c r="A36" i="2"/>
  <c r="S35" i="2"/>
  <c r="O35" i="2"/>
  <c r="N35" i="2"/>
  <c r="K35" i="2"/>
  <c r="A35" i="2"/>
  <c r="S34" i="2"/>
  <c r="O34" i="2"/>
  <c r="N34" i="2"/>
  <c r="K34" i="2"/>
  <c r="A34" i="2"/>
  <c r="S33" i="2"/>
  <c r="O33" i="2"/>
  <c r="N33" i="2"/>
  <c r="K33" i="2"/>
  <c r="A33" i="2"/>
  <c r="S32" i="2"/>
  <c r="O32" i="2"/>
  <c r="N32" i="2"/>
  <c r="K32" i="2"/>
  <c r="A32" i="2"/>
  <c r="S31" i="2"/>
  <c r="O31" i="2"/>
  <c r="N31" i="2"/>
  <c r="K31" i="2"/>
  <c r="A31" i="2"/>
  <c r="S30" i="2"/>
  <c r="O30" i="2"/>
  <c r="N30" i="2"/>
  <c r="K30" i="2"/>
  <c r="A30" i="2"/>
  <c r="S29" i="2"/>
  <c r="O29" i="2"/>
  <c r="N29" i="2"/>
  <c r="K29" i="2"/>
  <c r="A29" i="2"/>
  <c r="S28" i="2"/>
  <c r="O28" i="2"/>
  <c r="N28" i="2"/>
  <c r="K28" i="2"/>
  <c r="A28" i="2"/>
  <c r="S27" i="2"/>
  <c r="O27" i="2"/>
  <c r="N27" i="2"/>
  <c r="K27" i="2"/>
  <c r="A27" i="2"/>
  <c r="S26" i="2"/>
  <c r="O26" i="2"/>
  <c r="N26" i="2"/>
  <c r="K26" i="2"/>
  <c r="A26" i="2"/>
  <c r="S25" i="2"/>
  <c r="O25" i="2"/>
  <c r="N25" i="2"/>
  <c r="K25" i="2"/>
  <c r="A25" i="2"/>
  <c r="S24" i="2"/>
  <c r="O24" i="2"/>
  <c r="N24" i="2"/>
  <c r="K24" i="2"/>
  <c r="A24" i="2"/>
  <c r="S23" i="2"/>
  <c r="O23" i="2"/>
  <c r="N23" i="2"/>
  <c r="K23" i="2"/>
  <c r="A23" i="2"/>
  <c r="S22" i="2"/>
  <c r="O22" i="2"/>
  <c r="N22" i="2"/>
  <c r="K22" i="2"/>
  <c r="A22" i="2"/>
  <c r="S21" i="2"/>
  <c r="O21" i="2"/>
  <c r="N21" i="2"/>
  <c r="K21" i="2"/>
  <c r="A21" i="2"/>
  <c r="S20" i="2"/>
  <c r="K20" i="2"/>
  <c r="A20" i="2"/>
  <c r="S19" i="2"/>
  <c r="K19" i="2"/>
  <c r="A19" i="2"/>
  <c r="S18" i="2"/>
  <c r="K18" i="2"/>
  <c r="A18" i="2"/>
  <c r="S17" i="2"/>
  <c r="K17" i="2"/>
  <c r="A17" i="2"/>
  <c r="S16" i="2"/>
  <c r="K16" i="2"/>
  <c r="A16" i="2"/>
  <c r="S15" i="2"/>
  <c r="K15" i="2"/>
  <c r="A15" i="2"/>
  <c r="S14" i="2"/>
  <c r="K14" i="2"/>
  <c r="A14" i="2"/>
  <c r="S13" i="2"/>
  <c r="K13" i="2"/>
  <c r="A13" i="2"/>
  <c r="S12" i="2"/>
  <c r="K12" i="2"/>
  <c r="A12" i="2"/>
  <c r="S11" i="2"/>
  <c r="K11" i="2"/>
  <c r="A11" i="2"/>
  <c r="S10" i="2"/>
  <c r="K10" i="2"/>
  <c r="A10" i="2"/>
  <c r="S9" i="2"/>
  <c r="K9" i="2"/>
  <c r="A9" i="2"/>
  <c r="S8" i="2"/>
  <c r="K8" i="2"/>
  <c r="A8" i="2"/>
  <c r="S7" i="2"/>
  <c r="K7" i="2"/>
  <c r="A7" i="2"/>
  <c r="S6" i="2"/>
  <c r="K6" i="2"/>
  <c r="A6" i="2"/>
  <c r="S5" i="2"/>
  <c r="K5" i="2"/>
  <c r="A5" i="2"/>
  <c r="V2" i="2"/>
  <c r="N20" i="2" s="1"/>
  <c r="B21" i="1"/>
  <c r="B20" i="1"/>
  <c r="B19" i="1"/>
  <c r="B18" i="1"/>
  <c r="E17" i="1"/>
  <c r="B17" i="1"/>
  <c r="H16" i="1"/>
  <c r="E16" i="1"/>
  <c r="B16" i="1"/>
  <c r="H15" i="1"/>
  <c r="E15" i="1"/>
  <c r="B15" i="1"/>
  <c r="H14" i="1"/>
  <c r="E14" i="1"/>
  <c r="B14" i="1"/>
  <c r="H13" i="1"/>
  <c r="E13" i="1"/>
  <c r="B13" i="1"/>
  <c r="H12" i="1"/>
  <c r="E12" i="1"/>
  <c r="B12" i="1"/>
  <c r="H11" i="1"/>
  <c r="E11" i="1"/>
  <c r="B11" i="1"/>
  <c r="D8" i="1"/>
  <c r="D5" i="1"/>
  <c r="A5" i="1"/>
  <c r="O8" i="2" l="1"/>
  <c r="N9" i="2"/>
  <c r="O5" i="2"/>
  <c r="O13" i="2"/>
  <c r="N14" i="2"/>
  <c r="O10" i="2"/>
  <c r="J2" i="1"/>
  <c r="N11" i="2"/>
  <c r="G8" i="1"/>
  <c r="O12" i="2"/>
  <c r="N13" i="2"/>
  <c r="O17" i="2"/>
  <c r="N6" i="2"/>
  <c r="O18" i="2"/>
  <c r="O6" i="2"/>
  <c r="O14" i="2"/>
  <c r="N19" i="2"/>
  <c r="N15" i="2"/>
  <c r="O11" i="2"/>
  <c r="O20" i="2"/>
  <c r="O16" i="2"/>
  <c r="N5" i="2"/>
  <c r="N17" i="2"/>
  <c r="O9" i="2"/>
  <c r="N10" i="2"/>
  <c r="N7" i="2"/>
  <c r="O19" i="2"/>
  <c r="O7" i="2"/>
  <c r="O15" i="2"/>
  <c r="N8" i="2"/>
  <c r="N12" i="2"/>
  <c r="N16" i="2"/>
  <c r="N18" i="2"/>
  <c r="G5" i="1" l="1"/>
  <c r="A8" i="1"/>
</calcChain>
</file>

<file path=xl/sharedStrings.xml><?xml version="1.0" encoding="utf-8"?>
<sst xmlns="http://schemas.openxmlformats.org/spreadsheetml/2006/main" count="270" uniqueCount="173">
  <si>
    <t>Kennzahlen · automatisch aus dem Tabellenblatt »Mitarbeiterliste«</t>
  </si>
  <si>
    <t>Stichtag:</t>
  </si>
  <si>
    <t>Mitarbeiter gesamt</t>
  </si>
  <si>
    <t>Vollzeitäquivalente</t>
  </si>
  <si>
    <t>Ø Alter (Jahre)</t>
  </si>
  <si>
    <t>Ø Dienstjahre</t>
  </si>
  <si>
    <t>Befristete Verträge</t>
  </si>
  <si>
    <t>Verträge ≤ 90 Tage</t>
  </si>
  <si>
    <t>Mitarbeiter je Abteilung</t>
  </si>
  <si>
    <t>Anzahl</t>
  </si>
  <si>
    <t>je Beschäftigungsart</t>
  </si>
  <si>
    <t>je Status</t>
  </si>
  <si>
    <t>Geschäftsführung</t>
  </si>
  <si>
    <t>Vollzeit</t>
  </si>
  <si>
    <t>Aktiv</t>
  </si>
  <si>
    <t>Personal</t>
  </si>
  <si>
    <t>Teilzeit</t>
  </si>
  <si>
    <t>Probezeit</t>
  </si>
  <si>
    <t>Finanzen</t>
  </si>
  <si>
    <t>Minijob</t>
  </si>
  <si>
    <t>Elternzeit</t>
  </si>
  <si>
    <t>Vertrieb</t>
  </si>
  <si>
    <t>Werkstudent</t>
  </si>
  <si>
    <t>Ruhend</t>
  </si>
  <si>
    <t>Marketing</t>
  </si>
  <si>
    <t>Auszubildende</t>
  </si>
  <si>
    <t>Austritt geplant</t>
  </si>
  <si>
    <t>IT</t>
  </si>
  <si>
    <t>Praktikum</t>
  </si>
  <si>
    <t>Ausgeschieden</t>
  </si>
  <si>
    <t>Produktion</t>
  </si>
  <si>
    <t>Freier Mitarbeiter</t>
  </si>
  <si>
    <t>Einkauf</t>
  </si>
  <si>
    <t>Logistik</t>
  </si>
  <si>
    <t>Kundenservice</t>
  </si>
  <si>
    <t>Forschung &amp; Entwicklung</t>
  </si>
  <si>
    <t>Alle Kennzahlen aktualisieren sich automatisch. Pflege die Daten ausschließlich im Tabellenblatt »Mitarbeiterliste«.</t>
  </si>
  <si>
    <t>Mitarbeiterliste</t>
  </si>
  <si>
    <t>Personalstammdaten · Musterbetrieb GmbH (Beispieldaten)</t>
  </si>
  <si>
    <t>Nr.</t>
  </si>
  <si>
    <t>Personalnummer</t>
  </si>
  <si>
    <t>Vorname</t>
  </si>
  <si>
    <t>Nachname</t>
  </si>
  <si>
    <t>Abteilung</t>
  </si>
  <si>
    <t>Position</t>
  </si>
  <si>
    <t>Standort</t>
  </si>
  <si>
    <t>Beschäftigungsart</t>
  </si>
  <si>
    <t>Status</t>
  </si>
  <si>
    <t>Eintrittsdatum</t>
  </si>
  <si>
    <t>Probezeit-Ende</t>
  </si>
  <si>
    <t>Vertragsende</t>
  </si>
  <si>
    <t>Geburtsdatum</t>
  </si>
  <si>
    <t>Alter</t>
  </si>
  <si>
    <t>Dienstjahre</t>
  </si>
  <si>
    <t>Pensum</t>
  </si>
  <si>
    <t>Urlaub/Jahr</t>
  </si>
  <si>
    <t>Genommen</t>
  </si>
  <si>
    <t>Resturlaub</t>
  </si>
  <si>
    <t>E-Mail</t>
  </si>
  <si>
    <t>Telefon</t>
  </si>
  <si>
    <t>Notizen</t>
  </si>
  <si>
    <t>MA-1001</t>
  </si>
  <si>
    <t>Andreas</t>
  </si>
  <si>
    <t>Brandt</t>
  </si>
  <si>
    <t>Geschäftsführer</t>
  </si>
  <si>
    <t>Berlin</t>
  </si>
  <si>
    <t>a.brandt@musterbetrieb.de</t>
  </si>
  <si>
    <t>+49 30 5550101</t>
  </si>
  <si>
    <t>MA-1002</t>
  </si>
  <si>
    <t>Petra</t>
  </si>
  <si>
    <t>Hoffmann</t>
  </si>
  <si>
    <t>HR-Leiterin</t>
  </si>
  <si>
    <t>p.hoffmann@musterbetrieb.de</t>
  </si>
  <si>
    <t>+49 30 5550102</t>
  </si>
  <si>
    <t>MA-1003</t>
  </si>
  <si>
    <t>Stefan</t>
  </si>
  <si>
    <t>Köhler</t>
  </si>
  <si>
    <t>Buchhalter</t>
  </si>
  <si>
    <t>Hamburg</t>
  </si>
  <si>
    <t>s.koehler@musterbetrieb.de</t>
  </si>
  <si>
    <t>+49 40 5550103</t>
  </si>
  <si>
    <t>MA-1004</t>
  </si>
  <si>
    <t>Julia</t>
  </si>
  <si>
    <t>Neumann</t>
  </si>
  <si>
    <t>Marketing-Managerin</t>
  </si>
  <si>
    <t>München</t>
  </si>
  <si>
    <t>j.neumann@musterbetrieb.de</t>
  </si>
  <si>
    <t>+49 89 5550104</t>
  </si>
  <si>
    <t>Homeoffice 2 Tage/Woche</t>
  </si>
  <si>
    <t>MA-1005</t>
  </si>
  <si>
    <t>Thomas</t>
  </si>
  <si>
    <t>Wagner</t>
  </si>
  <si>
    <t>Vertriebsleiter</t>
  </si>
  <si>
    <t>Frankfurt</t>
  </si>
  <si>
    <t>t.wagner@musterbetrieb.de</t>
  </si>
  <si>
    <t>+49 69 5550105</t>
  </si>
  <si>
    <t>MA-1006</t>
  </si>
  <si>
    <t>Sandra</t>
  </si>
  <si>
    <t>Fischer</t>
  </si>
  <si>
    <t>Systemadministratorin</t>
  </si>
  <si>
    <t>s.fischer@musterbetrieb.de</t>
  </si>
  <si>
    <t>+49 30 5550106</t>
  </si>
  <si>
    <t>MA-1007</t>
  </si>
  <si>
    <t>Michael</t>
  </si>
  <si>
    <t>Weber</t>
  </si>
  <si>
    <t>Produktionsleiter</t>
  </si>
  <si>
    <t>Leipzig</t>
  </si>
  <si>
    <t>m.weber@musterbetrieb.de</t>
  </si>
  <si>
    <t>+49 341 5550107</t>
  </si>
  <si>
    <t>MA-1008</t>
  </si>
  <si>
    <t>Lena</t>
  </si>
  <si>
    <t>Schäfer</t>
  </si>
  <si>
    <t>Sachbearbeiterin</t>
  </si>
  <si>
    <t>Köln</t>
  </si>
  <si>
    <t>l.schaefer@musterbetrieb.de</t>
  </si>
  <si>
    <t>+49 221 5550108</t>
  </si>
  <si>
    <t>Elternzeit bis 03/2027</t>
  </si>
  <si>
    <t>MA-1009</t>
  </si>
  <si>
    <t>Daniel</t>
  </si>
  <si>
    <t>Richter</t>
  </si>
  <si>
    <t>Softwareentwickler</t>
  </si>
  <si>
    <t>d.richter@musterbetrieb.de</t>
  </si>
  <si>
    <t>+49 30 5550109</t>
  </si>
  <si>
    <t>MA-1010</t>
  </si>
  <si>
    <t>Nicole</t>
  </si>
  <si>
    <t>Krause</t>
  </si>
  <si>
    <t>Account-Managerin</t>
  </si>
  <si>
    <t>n.krause@musterbetrieb.de</t>
  </si>
  <si>
    <t>+49 69 5550110</t>
  </si>
  <si>
    <t>Befristet</t>
  </si>
  <si>
    <t>MA-1011</t>
  </si>
  <si>
    <t>Markus</t>
  </si>
  <si>
    <t>Lang</t>
  </si>
  <si>
    <t>Einkäufer</t>
  </si>
  <si>
    <t>Stuttgart</t>
  </si>
  <si>
    <t>m.lang@musterbetrieb.de</t>
  </si>
  <si>
    <t>+49 711 5550111</t>
  </si>
  <si>
    <t>MA-1012</t>
  </si>
  <si>
    <t>Sabine</t>
  </si>
  <si>
    <t>Wolf</t>
  </si>
  <si>
    <t>Controllerin</t>
  </si>
  <si>
    <t>s.wolf@musterbetrieb.de</t>
  </si>
  <si>
    <t>+49 40 5550112</t>
  </si>
  <si>
    <t>MA-1013</t>
  </si>
  <si>
    <t>Tobias</t>
  </si>
  <si>
    <t>Schmitt</t>
  </si>
  <si>
    <t>t.schmitt@musterbetrieb.de</t>
  </si>
  <si>
    <t>+49 89 5550113</t>
  </si>
  <si>
    <t>20 Std./Woche</t>
  </si>
  <si>
    <t>MA-1014</t>
  </si>
  <si>
    <t>Christina</t>
  </si>
  <si>
    <t>Bauer</t>
  </si>
  <si>
    <t>Personalreferentin</t>
  </si>
  <si>
    <t>c.bauer@musterbetrieb.de</t>
  </si>
  <si>
    <t>+49 30 5550114</t>
  </si>
  <si>
    <t>MA-1015</t>
  </si>
  <si>
    <t>Florian</t>
  </si>
  <si>
    <t>Huber</t>
  </si>
  <si>
    <t>Facharbeiter</t>
  </si>
  <si>
    <t>f.huber@musterbetrieb.de</t>
  </si>
  <si>
    <t>+49 341 5550115</t>
  </si>
  <si>
    <t>Austritt zum 30.09.2026</t>
  </si>
  <si>
    <t>MA-1016</t>
  </si>
  <si>
    <t>Miriam</t>
  </si>
  <si>
    <t>Schulz</t>
  </si>
  <si>
    <t>m.schulz@musterbetrieb.de</t>
  </si>
  <si>
    <t>+49 221 5550116</t>
  </si>
  <si>
    <t>Ausbildung 3 Jahre</t>
  </si>
  <si>
    <t>Legende:  Blau hinterlegte Spalten = manuelle Eingabe   ·   graue Spalten (Nr., Probezeit-Ende, Alter, Dienstjahre, Resturlaub) = automatisch berechnet.  Auswahlfelder pflegst du im Blatt »Listen«.</t>
  </si>
  <si>
    <t>Farbhinweise automatisch:  rot = Duplikat/abgelaufen   ·   gelb = Vertrag läuft in ≤ 90 Tagen / Austritt geplant   ·   blau = Probezeit bzw. Probezeit-Ende in ≤ 30 Tagen.</t>
  </si>
  <si>
    <t>Auswahllisten</t>
  </si>
  <si>
    <t>Werte hier ergänzen oder anpassen – sie erscheinen automatisch in den Drop-downs der Mitarbeiterliste.</t>
  </si>
  <si>
    <t>Mitarbeiterliste - Personalübersicht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</si>
</sst>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12" x14ac:knownFonts="1"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sz val="10"/>
      <color rgb="FF5A6478"/>
      <name val="Calibri"/>
      <charset val="1"/>
    </font>
    <font>
      <b/>
      <sz val="10"/>
      <color rgb="FF1F2530"/>
      <name val="Calibri"/>
      <charset val="1"/>
    </font>
    <font>
      <b/>
      <sz val="10"/>
      <color rgb="FFC0822C"/>
      <name val="Calibri"/>
      <charset val="1"/>
    </font>
    <font>
      <b/>
      <sz val="9"/>
      <color rgb="FF6B7484"/>
      <name val="Calibri"/>
      <charset val="1"/>
    </font>
    <font>
      <b/>
      <sz val="22"/>
      <color rgb="FF23314F"/>
      <name val="Calibri"/>
      <charset val="1"/>
    </font>
    <font>
      <b/>
      <sz val="10"/>
      <color rgb="FFFFFFFF"/>
      <name val="Calibri"/>
      <charset val="1"/>
    </font>
    <font>
      <sz val="10"/>
      <color rgb="FF1F2530"/>
      <name val="Calibri"/>
      <charset val="1"/>
    </font>
    <font>
      <i/>
      <sz val="9"/>
      <color rgb="FF8A92A0"/>
      <name val="Calibri"/>
      <charset val="1"/>
    </font>
    <font>
      <sz val="10"/>
      <color rgb="FF0000CC"/>
      <name val="Calibri"/>
      <charset val="1"/>
    </font>
    <font>
      <b/>
      <sz val="16"/>
      <color rgb="FFFFFFFF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23314F"/>
        <bgColor rgb="FF1F2530"/>
      </patternFill>
    </fill>
    <fill>
      <patternFill patternType="solid">
        <fgColor rgb="FFF4F6FB"/>
        <bgColor rgb="FFEEF1F7"/>
      </patternFill>
    </fill>
    <fill>
      <patternFill patternType="solid">
        <fgColor rgb="FF37496F"/>
        <bgColor rgb="FF1F4E79"/>
      </patternFill>
    </fill>
    <fill>
      <patternFill patternType="solid">
        <fgColor rgb="FFFFFFFF"/>
        <bgColor rgb="FFF4F6FB"/>
      </patternFill>
    </fill>
    <fill>
      <patternFill patternType="solid">
        <fgColor rgb="FFEEF1F7"/>
        <bgColor rgb="FFF4F6FB"/>
      </patternFill>
    </fill>
    <fill>
      <patternFill patternType="solid">
        <fgColor rgb="FF6A7894"/>
        <bgColor rgb="FF6B7484"/>
      </patternFill>
    </fill>
  </fills>
  <borders count="4">
    <border>
      <left/>
      <right/>
      <top/>
      <bottom/>
      <diagonal/>
    </border>
    <border>
      <left style="thin">
        <color rgb="FFD2D8E4"/>
      </left>
      <right style="thin">
        <color rgb="FFD2D8E4"/>
      </right>
      <top style="thin">
        <color rgb="FFD2D8E4"/>
      </top>
      <bottom/>
      <diagonal/>
    </border>
    <border>
      <left style="thin">
        <color rgb="FFD2D8E4"/>
      </left>
      <right style="thin">
        <color rgb="FFD2D8E4"/>
      </right>
      <top/>
      <bottom style="thick">
        <color rgb="FFC0822C"/>
      </bottom>
      <diagonal/>
    </border>
    <border>
      <left style="thin">
        <color rgb="FFD2D8E4"/>
      </left>
      <right style="thin">
        <color rgb="FFD2D8E4"/>
      </right>
      <top style="thin">
        <color rgb="FFD2D8E4"/>
      </top>
      <bottom style="thin">
        <color rgb="FFD2D8E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1" fillId="2" borderId="0" xfId="0" applyFont="1" applyFill="1" applyAlignment="1">
      <alignment vertical="center" indent="1"/>
    </xf>
    <xf numFmtId="0" fontId="1" fillId="2" borderId="0" xfId="0" applyFont="1" applyFill="1" applyAlignment="1">
      <alignment vertical="center" indent="1"/>
    </xf>
    <xf numFmtId="0" fontId="9" fillId="0" borderId="0" xfId="0" applyFont="1"/>
    <xf numFmtId="165" fontId="6" fillId="3" borderId="2" xfId="0" applyNumberFormat="1" applyFont="1" applyFill="1" applyBorder="1" applyAlignment="1">
      <alignment horizontal="left" vertical="center" indent="1"/>
    </xf>
    <xf numFmtId="1" fontId="6" fillId="3" borderId="2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0" fontId="7" fillId="4" borderId="3" xfId="0" applyFont="1" applyFill="1" applyBorder="1" applyAlignment="1">
      <alignment horizontal="left" vertical="center" indent="1"/>
    </xf>
    <xf numFmtId="0" fontId="7" fillId="4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indent="1"/>
    </xf>
    <xf numFmtId="0" fontId="8" fillId="5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indent="1"/>
    </xf>
    <xf numFmtId="0" fontId="8" fillId="6" borderId="3" xfId="0" applyFont="1" applyFill="1" applyBorder="1" applyAlignment="1">
      <alignment horizontal="center"/>
    </xf>
    <xf numFmtId="164" fontId="4" fillId="0" borderId="0" xfId="0" applyNumberFormat="1" applyFont="1"/>
    <xf numFmtId="0" fontId="7" fillId="7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left" indent="1"/>
    </xf>
    <xf numFmtId="164" fontId="10" fillId="5" borderId="3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9" fontId="10" fillId="5" borderId="3" xfId="0" applyNumberFormat="1" applyFont="1" applyFill="1" applyBorder="1" applyAlignment="1">
      <alignment horizontal="center"/>
    </xf>
    <xf numFmtId="1" fontId="10" fillId="5" borderId="3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left" indent="1"/>
    </xf>
    <xf numFmtId="1" fontId="8" fillId="6" borderId="3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 indent="1"/>
    </xf>
    <xf numFmtId="164" fontId="10" fillId="6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9" fontId="10" fillId="6" borderId="3" xfId="0" applyNumberFormat="1" applyFont="1" applyFill="1" applyBorder="1" applyAlignment="1">
      <alignment horizontal="center"/>
    </xf>
    <xf numFmtId="1" fontId="10" fillId="6" borderId="3" xfId="0" applyNumberFormat="1" applyFont="1" applyFill="1" applyBorder="1" applyAlignment="1">
      <alignment horizontal="center"/>
    </xf>
    <xf numFmtId="49" fontId="10" fillId="6" borderId="3" xfId="0" applyNumberFormat="1" applyFont="1" applyFill="1" applyBorder="1" applyAlignment="1">
      <alignment horizontal="left" indent="1"/>
    </xf>
    <xf numFmtId="0" fontId="7" fillId="4" borderId="3" xfId="0" applyFont="1" applyFill="1" applyBorder="1" applyAlignment="1">
      <alignment vertical="center" indent="1"/>
    </xf>
    <xf numFmtId="0" fontId="10" fillId="5" borderId="3" xfId="0" applyFont="1" applyFill="1" applyBorder="1" applyAlignment="1">
      <alignment indent="1"/>
    </xf>
    <xf numFmtId="0" fontId="10" fillId="6" borderId="3" xfId="0" applyFont="1" applyFill="1" applyBorder="1" applyAlignment="1">
      <alignment indent="1"/>
    </xf>
  </cellXfs>
  <cellStyles count="1">
    <cellStyle name="Standard" xfId="0" builtinId="0"/>
  </cellStyles>
  <dxfs count="10">
    <dxf>
      <font>
        <b/>
        <sz val="10"/>
        <color rgb="FFA12121"/>
        <name val="Calibri"/>
        <charset val="1"/>
      </font>
      <fill>
        <patternFill>
          <bgColor rgb="FFF7D4D4"/>
        </patternFill>
      </fill>
    </dxf>
    <dxf>
      <font>
        <b/>
        <sz val="10"/>
        <color rgb="FFA12121"/>
        <name val="Calibri"/>
        <charset val="1"/>
      </font>
      <fill>
        <patternFill>
          <bgColor rgb="FFF7D4D4"/>
        </patternFill>
      </fill>
    </dxf>
    <dxf>
      <font>
        <sz val="10"/>
        <color rgb="FF8A5A00"/>
        <name val="Calibri"/>
        <charset val="1"/>
      </font>
      <fill>
        <patternFill>
          <bgColor rgb="FFFCE7BE"/>
        </patternFill>
      </fill>
    </dxf>
    <dxf>
      <font>
        <b/>
        <sz val="10"/>
        <color rgb="FFA12121"/>
        <name val="Calibri"/>
        <charset val="1"/>
      </font>
      <fill>
        <patternFill>
          <bgColor rgb="FFF7D4D4"/>
        </patternFill>
      </fill>
    </dxf>
    <dxf>
      <font>
        <sz val="10"/>
        <color rgb="FF1F4E79"/>
        <name val="Calibri"/>
        <charset val="1"/>
      </font>
      <fill>
        <patternFill>
          <bgColor rgb="FFDCE7F6"/>
        </patternFill>
      </fill>
    </dxf>
    <dxf>
      <font>
        <sz val="10"/>
        <color rgb="FF5B3F8C"/>
        <name val="Calibri"/>
        <charset val="1"/>
      </font>
      <fill>
        <patternFill>
          <bgColor rgb="FFE7E0F2"/>
        </patternFill>
      </fill>
    </dxf>
    <dxf>
      <font>
        <sz val="10"/>
        <color rgb="FF1F4E79"/>
        <name val="Calibri"/>
        <charset val="1"/>
      </font>
      <fill>
        <patternFill>
          <bgColor rgb="FFDCE7F6"/>
        </patternFill>
      </fill>
    </dxf>
    <dxf>
      <font>
        <i/>
        <sz val="10"/>
        <color rgb="FF6B7280"/>
        <name val="Calibri"/>
        <charset val="1"/>
      </font>
      <fill>
        <patternFill>
          <bgColor rgb="FFE4E7EC"/>
        </patternFill>
      </fill>
    </dxf>
    <dxf>
      <font>
        <sz val="10"/>
        <color rgb="FF8A5A00"/>
        <name val="Calibri"/>
        <charset val="1"/>
      </font>
      <fill>
        <patternFill>
          <bgColor rgb="FFFCE7BE"/>
        </patternFill>
      </fill>
    </dxf>
    <dxf>
      <font>
        <b/>
        <sz val="10"/>
        <color rgb="FFA12121"/>
        <name val="Calibri"/>
        <charset val="1"/>
      </font>
      <fill>
        <patternFill>
          <bgColor rgb="FFF7D4D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A5A00"/>
      <rgbColor rgb="FF800080"/>
      <rgbColor rgb="FF008080"/>
      <rgbColor rgb="FFE7E0F2"/>
      <rgbColor rgb="FF6B7484"/>
      <rgbColor rgb="FF9999FF"/>
      <rgbColor rgb="FF5B3F8C"/>
      <rgbColor rgb="FFF4F6FB"/>
      <rgbColor rgb="FFDCE7F6"/>
      <rgbColor rgb="FF660066"/>
      <rgbColor rgb="FFFF8080"/>
      <rgbColor rgb="FF0066CC"/>
      <rgbColor rgb="FFD2D8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1F7"/>
      <rgbColor rgb="FFE4E7EC"/>
      <rgbColor rgb="FFFCE7BE"/>
      <rgbColor rgb="FF99CCFF"/>
      <rgbColor rgb="FFFF99CC"/>
      <rgbColor rgb="FFCC99FF"/>
      <rgbColor rgb="FFF7D4D4"/>
      <rgbColor rgb="FF5A6478"/>
      <rgbColor rgb="FF33CCCC"/>
      <rgbColor rgb="FF99CC00"/>
      <rgbColor rgb="FFFFCC00"/>
      <rgbColor rgb="FFC0822C"/>
      <rgbColor rgb="FFFF6600"/>
      <rgbColor rgb="FF6B7280"/>
      <rgbColor rgb="FF8A92A0"/>
      <rgbColor rgb="FF1F4E79"/>
      <rgbColor rgb="FF6A7894"/>
      <rgbColor rgb="FF003300"/>
      <rgbColor rgb="FF1F2530"/>
      <rgbColor rgb="FFA12121"/>
      <rgbColor rgb="FF993366"/>
      <rgbColor rgb="FF37496F"/>
      <rgbColor rgb="FF2331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showGridLines="0" tabSelected="1" zoomScaleNormal="100" workbookViewId="0">
      <selection activeCell="S33" sqref="S33"/>
    </sheetView>
  </sheetViews>
  <sheetFormatPr baseColWidth="10" defaultColWidth="8.7109375" defaultRowHeight="15" x14ac:dyDescent="0.25"/>
  <cols>
    <col min="1" max="1" width="21" customWidth="1"/>
    <col min="2" max="2" width="11" customWidth="1"/>
    <col min="3" max="3" width="3" customWidth="1"/>
    <col min="4" max="4" width="21" customWidth="1"/>
    <col min="5" max="5" width="11" customWidth="1"/>
    <col min="6" max="6" width="3" customWidth="1"/>
    <col min="7" max="7" width="18" customWidth="1"/>
    <col min="8" max="8" width="11" customWidth="1"/>
    <col min="9" max="9" width="3" customWidth="1"/>
    <col min="10" max="10" width="13" customWidth="1"/>
    <col min="11" max="11" width="4" customWidth="1"/>
  </cols>
  <sheetData>
    <row r="1" spans="1:11" ht="33.75" customHeight="1" x14ac:dyDescent="0.25">
      <c r="A1" s="9" t="s">
        <v>172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8" customHeight="1" x14ac:dyDescent="0.25">
      <c r="A2" s="8" t="s">
        <v>0</v>
      </c>
      <c r="B2" s="8"/>
      <c r="C2" s="8"/>
      <c r="D2" s="8"/>
      <c r="E2" s="8"/>
      <c r="F2" s="8"/>
      <c r="H2" s="7" t="s">
        <v>1</v>
      </c>
      <c r="I2" s="7"/>
      <c r="J2" s="11">
        <f ca="1">Mitarbeiterliste!$V$2</f>
        <v>46198</v>
      </c>
    </row>
    <row r="4" spans="1:11" ht="15.75" customHeight="1" x14ac:dyDescent="0.25">
      <c r="A4" s="6" t="s">
        <v>2</v>
      </c>
      <c r="B4" s="6"/>
      <c r="D4" s="6" t="s">
        <v>3</v>
      </c>
      <c r="E4" s="6"/>
      <c r="G4" s="6" t="s">
        <v>4</v>
      </c>
      <c r="H4" s="6"/>
    </row>
    <row r="5" spans="1:11" ht="30" customHeight="1" x14ac:dyDescent="0.25">
      <c r="A5" s="5">
        <f>COUNTA(Mitarbeiterliste!$B$5:$B$40)</f>
        <v>16</v>
      </c>
      <c r="B5" s="5"/>
      <c r="D5" s="4">
        <f>SUM(Mitarbeiterliste!$P$5:$P$40)</f>
        <v>14.549999999999999</v>
      </c>
      <c r="E5" s="4"/>
      <c r="G5" s="4">
        <f ca="1">IFERROR(AVERAGE(Mitarbeiterliste!$N$5:$N$40),0)</f>
        <v>37.125</v>
      </c>
      <c r="H5" s="4"/>
    </row>
    <row r="7" spans="1:11" ht="15.75" customHeight="1" x14ac:dyDescent="0.25">
      <c r="A7" s="6" t="s">
        <v>5</v>
      </c>
      <c r="B7" s="6"/>
      <c r="D7" s="6" t="s">
        <v>6</v>
      </c>
      <c r="E7" s="6"/>
      <c r="G7" s="6" t="s">
        <v>7</v>
      </c>
      <c r="H7" s="6"/>
    </row>
    <row r="8" spans="1:11" ht="30" customHeight="1" x14ac:dyDescent="0.25">
      <c r="A8" s="4">
        <f ca="1">IFERROR(AVERAGE(Mitarbeiterliste!$O$5:$O$40),0)</f>
        <v>5.6875</v>
      </c>
      <c r="B8" s="4"/>
      <c r="D8" s="5">
        <f>COUNT(Mitarbeiterliste!$L$5:$L$40)</f>
        <v>3</v>
      </c>
      <c r="E8" s="5"/>
      <c r="G8" s="5">
        <f ca="1">COUNTIFS(Mitarbeiterliste!$L$5:$L$40,"&gt;="&amp;Mitarbeiterliste!$V$2,Mitarbeiterliste!$L$5:$L$40,"&lt;="&amp;(Mitarbeiterliste!$V$2+90))</f>
        <v>1</v>
      </c>
      <c r="H8" s="5"/>
    </row>
    <row r="10" spans="1:11" ht="18" customHeight="1" x14ac:dyDescent="0.25">
      <c r="A10" s="12" t="s">
        <v>8</v>
      </c>
      <c r="B10" s="13" t="s">
        <v>9</v>
      </c>
      <c r="D10" s="12" t="s">
        <v>10</v>
      </c>
      <c r="E10" s="13" t="s">
        <v>9</v>
      </c>
      <c r="G10" s="12" t="s">
        <v>11</v>
      </c>
      <c r="H10" s="13" t="s">
        <v>9</v>
      </c>
    </row>
    <row r="11" spans="1:11" x14ac:dyDescent="0.25">
      <c r="A11" s="14" t="s">
        <v>12</v>
      </c>
      <c r="B11" s="15">
        <f>COUNTIF(Mitarbeiterliste!$E$5:$E$40,A11)</f>
        <v>1</v>
      </c>
      <c r="D11" s="14" t="s">
        <v>13</v>
      </c>
      <c r="E11" s="15">
        <f>COUNTIF(Mitarbeiterliste!$H$5:$H$40,D11)</f>
        <v>11</v>
      </c>
      <c r="G11" s="14" t="s">
        <v>14</v>
      </c>
      <c r="H11" s="15">
        <f>COUNTIF(Mitarbeiterliste!$I$5:$I$40,G11)</f>
        <v>13</v>
      </c>
    </row>
    <row r="12" spans="1:11" x14ac:dyDescent="0.25">
      <c r="A12" s="16" t="s">
        <v>15</v>
      </c>
      <c r="B12" s="17">
        <f>COUNTIF(Mitarbeiterliste!$E$5:$E$40,A12)</f>
        <v>2</v>
      </c>
      <c r="D12" s="16" t="s">
        <v>16</v>
      </c>
      <c r="E12" s="17">
        <f>COUNTIF(Mitarbeiterliste!$H$5:$H$40,D12)</f>
        <v>3</v>
      </c>
      <c r="G12" s="16" t="s">
        <v>17</v>
      </c>
      <c r="H12" s="17">
        <f>COUNTIF(Mitarbeiterliste!$I$5:$I$40,G12)</f>
        <v>1</v>
      </c>
    </row>
    <row r="13" spans="1:11" x14ac:dyDescent="0.25">
      <c r="A13" s="14" t="s">
        <v>18</v>
      </c>
      <c r="B13" s="15">
        <f>COUNTIF(Mitarbeiterliste!$E$5:$E$40,A13)</f>
        <v>2</v>
      </c>
      <c r="D13" s="14" t="s">
        <v>19</v>
      </c>
      <c r="E13" s="15">
        <f>COUNTIF(Mitarbeiterliste!$H$5:$H$40,D13)</f>
        <v>0</v>
      </c>
      <c r="G13" s="14" t="s">
        <v>20</v>
      </c>
      <c r="H13" s="15">
        <f>COUNTIF(Mitarbeiterliste!$I$5:$I$40,G13)</f>
        <v>1</v>
      </c>
    </row>
    <row r="14" spans="1:11" x14ac:dyDescent="0.25">
      <c r="A14" s="16" t="s">
        <v>21</v>
      </c>
      <c r="B14" s="17">
        <f>COUNTIF(Mitarbeiterliste!$E$5:$E$40,A14)</f>
        <v>2</v>
      </c>
      <c r="D14" s="16" t="s">
        <v>22</v>
      </c>
      <c r="E14" s="17">
        <f>COUNTIF(Mitarbeiterliste!$H$5:$H$40,D14)</f>
        <v>1</v>
      </c>
      <c r="G14" s="16" t="s">
        <v>23</v>
      </c>
      <c r="H14" s="17">
        <f>COUNTIF(Mitarbeiterliste!$I$5:$I$40,G14)</f>
        <v>0</v>
      </c>
    </row>
    <row r="15" spans="1:11" x14ac:dyDescent="0.25">
      <c r="A15" s="14" t="s">
        <v>24</v>
      </c>
      <c r="B15" s="15">
        <f>COUNTIF(Mitarbeiterliste!$E$5:$E$40,A15)</f>
        <v>2</v>
      </c>
      <c r="D15" s="14" t="s">
        <v>25</v>
      </c>
      <c r="E15" s="15">
        <f>COUNTIF(Mitarbeiterliste!$H$5:$H$40,D15)</f>
        <v>1</v>
      </c>
      <c r="G15" s="14" t="s">
        <v>26</v>
      </c>
      <c r="H15" s="15">
        <f>COUNTIF(Mitarbeiterliste!$I$5:$I$40,G15)</f>
        <v>1</v>
      </c>
    </row>
    <row r="16" spans="1:11" x14ac:dyDescent="0.25">
      <c r="A16" s="16" t="s">
        <v>27</v>
      </c>
      <c r="B16" s="17">
        <f>COUNTIF(Mitarbeiterliste!$E$5:$E$40,A16)</f>
        <v>2</v>
      </c>
      <c r="D16" s="16" t="s">
        <v>28</v>
      </c>
      <c r="E16" s="17">
        <f>COUNTIF(Mitarbeiterliste!$H$5:$H$40,D16)</f>
        <v>0</v>
      </c>
      <c r="G16" s="16" t="s">
        <v>29</v>
      </c>
      <c r="H16" s="17">
        <f>COUNTIF(Mitarbeiterliste!$I$5:$I$40,G16)</f>
        <v>0</v>
      </c>
    </row>
    <row r="17" spans="1:11" x14ac:dyDescent="0.25">
      <c r="A17" s="14" t="s">
        <v>30</v>
      </c>
      <c r="B17" s="15">
        <f>COUNTIF(Mitarbeiterliste!$E$5:$E$40,A17)</f>
        <v>2</v>
      </c>
      <c r="D17" s="14" t="s">
        <v>31</v>
      </c>
      <c r="E17" s="15">
        <f>COUNTIF(Mitarbeiterliste!$H$5:$H$40,D17)</f>
        <v>0</v>
      </c>
    </row>
    <row r="18" spans="1:11" x14ac:dyDescent="0.25">
      <c r="A18" s="16" t="s">
        <v>32</v>
      </c>
      <c r="B18" s="17">
        <f>COUNTIF(Mitarbeiterliste!$E$5:$E$40,A18)</f>
        <v>1</v>
      </c>
    </row>
    <row r="19" spans="1:11" x14ac:dyDescent="0.25">
      <c r="A19" s="14" t="s">
        <v>33</v>
      </c>
      <c r="B19" s="15">
        <f>COUNTIF(Mitarbeiterliste!$E$5:$E$40,A19)</f>
        <v>1</v>
      </c>
    </row>
    <row r="20" spans="1:11" x14ac:dyDescent="0.25">
      <c r="A20" s="16" t="s">
        <v>34</v>
      </c>
      <c r="B20" s="17">
        <f>COUNTIF(Mitarbeiterliste!$E$5:$E$40,A20)</f>
        <v>1</v>
      </c>
    </row>
    <row r="21" spans="1:11" x14ac:dyDescent="0.25">
      <c r="A21" s="14" t="s">
        <v>35</v>
      </c>
      <c r="B21" s="15">
        <f>COUNTIF(Mitarbeiterliste!$E$5:$E$40,A21)</f>
        <v>0</v>
      </c>
    </row>
    <row r="23" spans="1:11" x14ac:dyDescent="0.25">
      <c r="A23" s="3" t="s">
        <v>36</v>
      </c>
      <c r="B23" s="3"/>
      <c r="C23" s="3"/>
      <c r="D23" s="3"/>
      <c r="E23" s="3"/>
      <c r="F23" s="3"/>
      <c r="G23" s="3"/>
      <c r="H23" s="3"/>
      <c r="I23" s="3"/>
      <c r="J23" s="3"/>
      <c r="K23" s="3"/>
    </row>
  </sheetData>
  <mergeCells count="16">
    <mergeCell ref="A8:B8"/>
    <mergeCell ref="D8:E8"/>
    <mergeCell ref="G8:H8"/>
    <mergeCell ref="A23:K23"/>
    <mergeCell ref="A5:B5"/>
    <mergeCell ref="D5:E5"/>
    <mergeCell ref="G5:H5"/>
    <mergeCell ref="A7:B7"/>
    <mergeCell ref="D7:E7"/>
    <mergeCell ref="G7:H7"/>
    <mergeCell ref="A1:K1"/>
    <mergeCell ref="A2:F2"/>
    <mergeCell ref="H2:I2"/>
    <mergeCell ref="A4:B4"/>
    <mergeCell ref="D4:E4"/>
    <mergeCell ref="G4:H4"/>
  </mergeCells>
  <conditionalFormatting sqref="B11:B21">
    <cfRule type="dataBar" priority="2">
      <dataBar>
        <cfvo type="num" val="0"/>
        <cfvo type="max"/>
        <color rgb="FFC0822C"/>
      </dataBar>
      <extLst>
        <ext xmlns:x14="http://schemas.microsoft.com/office/spreadsheetml/2009/9/main" uri="{B025F937-C7B1-47D3-B67F-A62EFF666E3E}">
          <x14:id>{4362BDFB-B794-43EE-B968-D28260B6EB1A}</x14:id>
        </ext>
      </extLst>
    </cfRule>
  </conditionalFormatting>
  <conditionalFormatting sqref="E11:E17">
    <cfRule type="dataBar" priority="3">
      <dataBar>
        <cfvo type="num" val="0"/>
        <cfvo type="max"/>
        <color rgb="FFC0822C"/>
      </dataBar>
      <extLst>
        <ext xmlns:x14="http://schemas.microsoft.com/office/spreadsheetml/2009/9/main" uri="{B025F937-C7B1-47D3-B67F-A62EFF666E3E}">
          <x14:id>{E8F758D6-CAB4-4498-B610-D132AF3B22A0}</x14:id>
        </ext>
      </extLst>
    </cfRule>
  </conditionalFormatting>
  <conditionalFormatting sqref="H11:H16">
    <cfRule type="dataBar" priority="4">
      <dataBar>
        <cfvo type="num" val="0"/>
        <cfvo type="max"/>
        <color rgb="FFC0822C"/>
      </dataBar>
      <extLst>
        <ext xmlns:x14="http://schemas.microsoft.com/office/spreadsheetml/2009/9/main" uri="{B025F937-C7B1-47D3-B67F-A62EFF666E3E}">
          <x14:id>{1CC770B7-661E-4D1C-B189-B63F85CEC080}</x14:id>
        </ext>
      </extLst>
    </cfRule>
  </conditionalFormatting>
  <pageMargins left="0.4" right="0.4" top="0.5" bottom="0.5" header="0.511811023622047" footer="0.511811023622047"/>
  <pageSetup fitToHeight="0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62BDFB-B794-43EE-B968-D28260B6EB1A}">
            <x14:dataBar axisPosition="none">
              <x14:cfvo type="num">
                <xm:f>0</xm:f>
              </x14:cfvo>
              <x14:cfvo type="max"/>
              <x14:negativeFillColor rgb="FFC0822C"/>
            </x14:dataBar>
          </x14:cfRule>
          <xm:sqref>B11:B21</xm:sqref>
        </x14:conditionalFormatting>
        <x14:conditionalFormatting xmlns:xm="http://schemas.microsoft.com/office/excel/2006/main">
          <x14:cfRule type="dataBar" id="{E8F758D6-CAB4-4498-B610-D132AF3B22A0}">
            <x14:dataBar axisPosition="none">
              <x14:cfvo type="num">
                <xm:f>0</xm:f>
              </x14:cfvo>
              <x14:cfvo type="max"/>
              <x14:negativeFillColor rgb="FFC0822C"/>
            </x14:dataBar>
          </x14:cfRule>
          <xm:sqref>E11:E17</xm:sqref>
        </x14:conditionalFormatting>
        <x14:conditionalFormatting xmlns:xm="http://schemas.microsoft.com/office/excel/2006/main">
          <x14:cfRule type="dataBar" id="{1CC770B7-661E-4D1C-B189-B63F85CEC080}">
            <x14:dataBar axisPosition="none">
              <x14:cfvo type="num">
                <xm:f>0</xm:f>
              </x14:cfvo>
              <x14:cfvo type="max"/>
              <x14:negativeFillColor rgb="FFC0822C"/>
            </x14:dataBar>
          </x14:cfRule>
          <xm:sqref>H11:H16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3"/>
  <sheetViews>
    <sheetView showGridLines="0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V1"/>
    </sheetView>
  </sheetViews>
  <sheetFormatPr baseColWidth="10" defaultColWidth="8.7109375" defaultRowHeight="15" x14ac:dyDescent="0.25"/>
  <cols>
    <col min="1" max="1" width="5" customWidth="1"/>
    <col min="2" max="3" width="13" customWidth="1"/>
    <col min="4" max="4" width="14" customWidth="1"/>
    <col min="5" max="5" width="16" customWidth="1"/>
    <col min="6" max="6" width="20" customWidth="1"/>
    <col min="7" max="7" width="12" customWidth="1"/>
    <col min="8" max="8" width="16" customWidth="1"/>
    <col min="9" max="9" width="14" customWidth="1"/>
    <col min="10" max="13" width="13" customWidth="1"/>
    <col min="14" max="14" width="7" customWidth="1"/>
    <col min="15" max="15" width="10" customWidth="1"/>
    <col min="16" max="16" width="9" customWidth="1"/>
    <col min="17" max="17" width="11" customWidth="1"/>
    <col min="18" max="18" width="10" customWidth="1"/>
    <col min="19" max="19" width="11" customWidth="1"/>
    <col min="20" max="20" width="28" customWidth="1"/>
    <col min="21" max="21" width="17" customWidth="1"/>
    <col min="22" max="22" width="26" customWidth="1"/>
  </cols>
  <sheetData>
    <row r="1" spans="1:22" ht="33.75" customHeight="1" x14ac:dyDescent="0.25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" customHeight="1" x14ac:dyDescent="0.25">
      <c r="A2" s="8" t="s">
        <v>38</v>
      </c>
      <c r="B2" s="8"/>
      <c r="C2" s="8"/>
      <c r="D2" s="8"/>
      <c r="E2" s="8"/>
      <c r="F2" s="8"/>
      <c r="G2" s="8"/>
      <c r="H2" s="8"/>
      <c r="U2" s="10" t="s">
        <v>1</v>
      </c>
      <c r="V2" s="18">
        <f ca="1">TODAY()</f>
        <v>46198</v>
      </c>
    </row>
    <row r="3" spans="1:22" ht="6" customHeight="1" x14ac:dyDescent="0.25"/>
    <row r="4" spans="1:22" ht="30" customHeight="1" x14ac:dyDescent="0.25">
      <c r="A4" s="19" t="s">
        <v>39</v>
      </c>
      <c r="B4" s="20" t="s">
        <v>40</v>
      </c>
      <c r="C4" s="20" t="s">
        <v>41</v>
      </c>
      <c r="D4" s="20" t="s">
        <v>42</v>
      </c>
      <c r="E4" s="20" t="s">
        <v>43</v>
      </c>
      <c r="F4" s="20" t="s">
        <v>44</v>
      </c>
      <c r="G4" s="20" t="s">
        <v>45</v>
      </c>
      <c r="H4" s="20" t="s">
        <v>46</v>
      </c>
      <c r="I4" s="20" t="s">
        <v>47</v>
      </c>
      <c r="J4" s="20" t="s">
        <v>48</v>
      </c>
      <c r="K4" s="19" t="s">
        <v>49</v>
      </c>
      <c r="L4" s="20" t="s">
        <v>50</v>
      </c>
      <c r="M4" s="20" t="s">
        <v>51</v>
      </c>
      <c r="N4" s="19" t="s">
        <v>52</v>
      </c>
      <c r="O4" s="19" t="s">
        <v>53</v>
      </c>
      <c r="P4" s="20" t="s">
        <v>54</v>
      </c>
      <c r="Q4" s="20" t="s">
        <v>55</v>
      </c>
      <c r="R4" s="20" t="s">
        <v>56</v>
      </c>
      <c r="S4" s="19" t="s">
        <v>57</v>
      </c>
      <c r="T4" s="20" t="s">
        <v>58</v>
      </c>
      <c r="U4" s="20" t="s">
        <v>59</v>
      </c>
      <c r="V4" s="20" t="s">
        <v>60</v>
      </c>
    </row>
    <row r="5" spans="1:22" ht="18" customHeight="1" x14ac:dyDescent="0.25">
      <c r="A5" s="21">
        <f>IF($B5="","",COUNTA($B$5:$B5))</f>
        <v>1</v>
      </c>
      <c r="B5" s="22" t="s">
        <v>61</v>
      </c>
      <c r="C5" s="23" t="s">
        <v>62</v>
      </c>
      <c r="D5" s="23" t="s">
        <v>63</v>
      </c>
      <c r="E5" s="23" t="s">
        <v>12</v>
      </c>
      <c r="F5" s="23" t="s">
        <v>64</v>
      </c>
      <c r="G5" s="23" t="s">
        <v>65</v>
      </c>
      <c r="H5" s="23" t="s">
        <v>13</v>
      </c>
      <c r="I5" s="23" t="s">
        <v>14</v>
      </c>
      <c r="J5" s="24">
        <v>42064</v>
      </c>
      <c r="K5" s="25">
        <f t="shared" ref="K5:K40" si="0">IF($J5="","",EDATE($J5,6))</f>
        <v>42248</v>
      </c>
      <c r="L5" s="24"/>
      <c r="M5" s="24">
        <v>27925</v>
      </c>
      <c r="N5" s="21">
        <f t="shared" ref="N5:N40" ca="1" si="1">IF($M5="","",DATEDIF($M5,$V$2,"Y"))</f>
        <v>50</v>
      </c>
      <c r="O5" s="21">
        <f t="shared" ref="O5:O40" ca="1" si="2">IF($J5="","",DATEDIF($J5,$V$2,"Y"))</f>
        <v>11</v>
      </c>
      <c r="P5" s="26">
        <v>1</v>
      </c>
      <c r="Q5" s="27">
        <v>30</v>
      </c>
      <c r="R5" s="27">
        <v>11</v>
      </c>
      <c r="S5" s="21">
        <f t="shared" ref="S5:S40" si="3">IF($Q5="","",$Q5-$R5)</f>
        <v>19</v>
      </c>
      <c r="T5" s="23" t="s">
        <v>66</v>
      </c>
      <c r="U5" s="28" t="s">
        <v>67</v>
      </c>
      <c r="V5" s="23"/>
    </row>
    <row r="6" spans="1:22" ht="18" customHeight="1" x14ac:dyDescent="0.25">
      <c r="A6" s="29">
        <f>IF($B6="","",COUNTA($B$5:$B6))</f>
        <v>2</v>
      </c>
      <c r="B6" s="30" t="s">
        <v>68</v>
      </c>
      <c r="C6" s="31" t="s">
        <v>69</v>
      </c>
      <c r="D6" s="31" t="s">
        <v>70</v>
      </c>
      <c r="E6" s="31" t="s">
        <v>15</v>
      </c>
      <c r="F6" s="31" t="s">
        <v>71</v>
      </c>
      <c r="G6" s="31" t="s">
        <v>65</v>
      </c>
      <c r="H6" s="31" t="s">
        <v>13</v>
      </c>
      <c r="I6" s="31" t="s">
        <v>14</v>
      </c>
      <c r="J6" s="32">
        <v>42962</v>
      </c>
      <c r="K6" s="33">
        <f t="shared" si="0"/>
        <v>43146</v>
      </c>
      <c r="L6" s="32"/>
      <c r="M6" s="32">
        <v>30642</v>
      </c>
      <c r="N6" s="29">
        <f t="shared" ca="1" si="1"/>
        <v>42</v>
      </c>
      <c r="O6" s="29">
        <f t="shared" ca="1" si="2"/>
        <v>8</v>
      </c>
      <c r="P6" s="34">
        <v>1</v>
      </c>
      <c r="Q6" s="35">
        <v>30</v>
      </c>
      <c r="R6" s="35">
        <v>8</v>
      </c>
      <c r="S6" s="29">
        <f t="shared" si="3"/>
        <v>22</v>
      </c>
      <c r="T6" s="31" t="s">
        <v>72</v>
      </c>
      <c r="U6" s="36" t="s">
        <v>73</v>
      </c>
      <c r="V6" s="31"/>
    </row>
    <row r="7" spans="1:22" ht="18" customHeight="1" x14ac:dyDescent="0.25">
      <c r="A7" s="21">
        <f>IF($B7="","",COUNTA($B$5:$B7))</f>
        <v>3</v>
      </c>
      <c r="B7" s="22" t="s">
        <v>74</v>
      </c>
      <c r="C7" s="23" t="s">
        <v>75</v>
      </c>
      <c r="D7" s="23" t="s">
        <v>76</v>
      </c>
      <c r="E7" s="23" t="s">
        <v>18</v>
      </c>
      <c r="F7" s="23" t="s">
        <v>77</v>
      </c>
      <c r="G7" s="23" t="s">
        <v>78</v>
      </c>
      <c r="H7" s="23" t="s">
        <v>13</v>
      </c>
      <c r="I7" s="23" t="s">
        <v>14</v>
      </c>
      <c r="J7" s="24">
        <v>43617</v>
      </c>
      <c r="K7" s="25">
        <f t="shared" si="0"/>
        <v>43800</v>
      </c>
      <c r="L7" s="24"/>
      <c r="M7" s="24">
        <v>33119</v>
      </c>
      <c r="N7" s="21">
        <f t="shared" ca="1" si="1"/>
        <v>35</v>
      </c>
      <c r="O7" s="21">
        <f t="shared" ca="1" si="2"/>
        <v>7</v>
      </c>
      <c r="P7" s="26">
        <v>1</v>
      </c>
      <c r="Q7" s="27">
        <v>30</v>
      </c>
      <c r="R7" s="27">
        <v>15</v>
      </c>
      <c r="S7" s="21">
        <f t="shared" si="3"/>
        <v>15</v>
      </c>
      <c r="T7" s="23" t="s">
        <v>79</v>
      </c>
      <c r="U7" s="28" t="s">
        <v>80</v>
      </c>
      <c r="V7" s="23"/>
    </row>
    <row r="8" spans="1:22" ht="18" customHeight="1" x14ac:dyDescent="0.25">
      <c r="A8" s="29">
        <f>IF($B8="","",COUNTA($B$5:$B8))</f>
        <v>4</v>
      </c>
      <c r="B8" s="30" t="s">
        <v>81</v>
      </c>
      <c r="C8" s="31" t="s">
        <v>82</v>
      </c>
      <c r="D8" s="31" t="s">
        <v>83</v>
      </c>
      <c r="E8" s="31" t="s">
        <v>24</v>
      </c>
      <c r="F8" s="31" t="s">
        <v>84</v>
      </c>
      <c r="G8" s="31" t="s">
        <v>85</v>
      </c>
      <c r="H8" s="31" t="s">
        <v>16</v>
      </c>
      <c r="I8" s="31" t="s">
        <v>14</v>
      </c>
      <c r="J8" s="32">
        <v>44208</v>
      </c>
      <c r="K8" s="33">
        <f t="shared" si="0"/>
        <v>44389</v>
      </c>
      <c r="L8" s="32"/>
      <c r="M8" s="32">
        <v>33721</v>
      </c>
      <c r="N8" s="29">
        <f t="shared" ca="1" si="1"/>
        <v>34</v>
      </c>
      <c r="O8" s="29">
        <f t="shared" ca="1" si="2"/>
        <v>5</v>
      </c>
      <c r="P8" s="34">
        <v>0.8</v>
      </c>
      <c r="Q8" s="35">
        <v>30</v>
      </c>
      <c r="R8" s="35">
        <v>10</v>
      </c>
      <c r="S8" s="29">
        <f t="shared" si="3"/>
        <v>20</v>
      </c>
      <c r="T8" s="31" t="s">
        <v>86</v>
      </c>
      <c r="U8" s="36" t="s">
        <v>87</v>
      </c>
      <c r="V8" s="31" t="s">
        <v>88</v>
      </c>
    </row>
    <row r="9" spans="1:22" ht="18" customHeight="1" x14ac:dyDescent="0.25">
      <c r="A9" s="21">
        <f>IF($B9="","",COUNTA($B$5:$B9))</f>
        <v>5</v>
      </c>
      <c r="B9" s="22" t="s">
        <v>89</v>
      </c>
      <c r="C9" s="23" t="s">
        <v>90</v>
      </c>
      <c r="D9" s="23" t="s">
        <v>91</v>
      </c>
      <c r="E9" s="23" t="s">
        <v>21</v>
      </c>
      <c r="F9" s="23" t="s">
        <v>92</v>
      </c>
      <c r="G9" s="23" t="s">
        <v>93</v>
      </c>
      <c r="H9" s="23" t="s">
        <v>13</v>
      </c>
      <c r="I9" s="23" t="s">
        <v>14</v>
      </c>
      <c r="J9" s="24">
        <v>42614</v>
      </c>
      <c r="K9" s="25">
        <f t="shared" si="0"/>
        <v>42795</v>
      </c>
      <c r="L9" s="24"/>
      <c r="M9" s="24">
        <v>29269</v>
      </c>
      <c r="N9" s="21">
        <f t="shared" ca="1" si="1"/>
        <v>46</v>
      </c>
      <c r="O9" s="21">
        <f t="shared" ca="1" si="2"/>
        <v>9</v>
      </c>
      <c r="P9" s="26">
        <v>1</v>
      </c>
      <c r="Q9" s="27">
        <v>30</v>
      </c>
      <c r="R9" s="27">
        <v>5</v>
      </c>
      <c r="S9" s="21">
        <f t="shared" si="3"/>
        <v>25</v>
      </c>
      <c r="T9" s="23" t="s">
        <v>94</v>
      </c>
      <c r="U9" s="28" t="s">
        <v>95</v>
      </c>
      <c r="V9" s="23"/>
    </row>
    <row r="10" spans="1:22" ht="18" customHeight="1" x14ac:dyDescent="0.25">
      <c r="A10" s="29">
        <f>IF($B10="","",COUNTA($B$5:$B10))</f>
        <v>6</v>
      </c>
      <c r="B10" s="30" t="s">
        <v>96</v>
      </c>
      <c r="C10" s="31" t="s">
        <v>97</v>
      </c>
      <c r="D10" s="31" t="s">
        <v>98</v>
      </c>
      <c r="E10" s="31" t="s">
        <v>27</v>
      </c>
      <c r="F10" s="31" t="s">
        <v>99</v>
      </c>
      <c r="G10" s="31" t="s">
        <v>65</v>
      </c>
      <c r="H10" s="31" t="s">
        <v>13</v>
      </c>
      <c r="I10" s="31" t="s">
        <v>14</v>
      </c>
      <c r="J10" s="32">
        <v>44684</v>
      </c>
      <c r="K10" s="33">
        <f t="shared" si="0"/>
        <v>44868</v>
      </c>
      <c r="L10" s="32"/>
      <c r="M10" s="32">
        <v>34889</v>
      </c>
      <c r="N10" s="29">
        <f t="shared" ca="1" si="1"/>
        <v>30</v>
      </c>
      <c r="O10" s="29">
        <f t="shared" ca="1" si="2"/>
        <v>4</v>
      </c>
      <c r="P10" s="34">
        <v>1</v>
      </c>
      <c r="Q10" s="35">
        <v>28</v>
      </c>
      <c r="R10" s="35">
        <v>18</v>
      </c>
      <c r="S10" s="29">
        <f t="shared" si="3"/>
        <v>10</v>
      </c>
      <c r="T10" s="31" t="s">
        <v>100</v>
      </c>
      <c r="U10" s="36" t="s">
        <v>101</v>
      </c>
      <c r="V10" s="31"/>
    </row>
    <row r="11" spans="1:22" ht="18" customHeight="1" x14ac:dyDescent="0.25">
      <c r="A11" s="21">
        <f>IF($B11="","",COUNTA($B$5:$B11))</f>
        <v>7</v>
      </c>
      <c r="B11" s="22" t="s">
        <v>102</v>
      </c>
      <c r="C11" s="23" t="s">
        <v>103</v>
      </c>
      <c r="D11" s="23" t="s">
        <v>104</v>
      </c>
      <c r="E11" s="23" t="s">
        <v>30</v>
      </c>
      <c r="F11" s="23" t="s">
        <v>105</v>
      </c>
      <c r="G11" s="23" t="s">
        <v>106</v>
      </c>
      <c r="H11" s="23" t="s">
        <v>13</v>
      </c>
      <c r="I11" s="23" t="s">
        <v>14</v>
      </c>
      <c r="J11" s="24">
        <v>41958</v>
      </c>
      <c r="K11" s="25">
        <f t="shared" si="0"/>
        <v>42139</v>
      </c>
      <c r="L11" s="24"/>
      <c r="M11" s="24">
        <v>28793</v>
      </c>
      <c r="N11" s="21">
        <f t="shared" ca="1" si="1"/>
        <v>47</v>
      </c>
      <c r="O11" s="21">
        <f t="shared" ca="1" si="2"/>
        <v>11</v>
      </c>
      <c r="P11" s="26">
        <v>1</v>
      </c>
      <c r="Q11" s="27">
        <v>30</v>
      </c>
      <c r="R11" s="27">
        <v>20</v>
      </c>
      <c r="S11" s="21">
        <f t="shared" si="3"/>
        <v>10</v>
      </c>
      <c r="T11" s="23" t="s">
        <v>107</v>
      </c>
      <c r="U11" s="28" t="s">
        <v>108</v>
      </c>
      <c r="V11" s="23"/>
    </row>
    <row r="12" spans="1:22" ht="18" customHeight="1" x14ac:dyDescent="0.25">
      <c r="A12" s="29">
        <f>IF($B12="","",COUNTA($B$5:$B12))</f>
        <v>8</v>
      </c>
      <c r="B12" s="30" t="s">
        <v>109</v>
      </c>
      <c r="C12" s="31" t="s">
        <v>110</v>
      </c>
      <c r="D12" s="31" t="s">
        <v>111</v>
      </c>
      <c r="E12" s="31" t="s">
        <v>34</v>
      </c>
      <c r="F12" s="31" t="s">
        <v>112</v>
      </c>
      <c r="G12" s="31" t="s">
        <v>113</v>
      </c>
      <c r="H12" s="31" t="s">
        <v>16</v>
      </c>
      <c r="I12" s="31" t="s">
        <v>20</v>
      </c>
      <c r="J12" s="32">
        <v>43191</v>
      </c>
      <c r="K12" s="33">
        <f t="shared" si="0"/>
        <v>43374</v>
      </c>
      <c r="L12" s="32"/>
      <c r="M12" s="32">
        <v>32489</v>
      </c>
      <c r="N12" s="29">
        <f t="shared" ca="1" si="1"/>
        <v>37</v>
      </c>
      <c r="O12" s="29">
        <f t="shared" ca="1" si="2"/>
        <v>8</v>
      </c>
      <c r="P12" s="34">
        <v>0.6</v>
      </c>
      <c r="Q12" s="35">
        <v>30</v>
      </c>
      <c r="R12" s="35">
        <v>6</v>
      </c>
      <c r="S12" s="29">
        <f t="shared" si="3"/>
        <v>24</v>
      </c>
      <c r="T12" s="31" t="s">
        <v>114</v>
      </c>
      <c r="U12" s="36" t="s">
        <v>115</v>
      </c>
      <c r="V12" s="31" t="s">
        <v>116</v>
      </c>
    </row>
    <row r="13" spans="1:22" ht="18" customHeight="1" x14ac:dyDescent="0.25">
      <c r="A13" s="21">
        <f>IF($B13="","",COUNTA($B$5:$B13))</f>
        <v>9</v>
      </c>
      <c r="B13" s="22" t="s">
        <v>117</v>
      </c>
      <c r="C13" s="23" t="s">
        <v>118</v>
      </c>
      <c r="D13" s="23" t="s">
        <v>119</v>
      </c>
      <c r="E13" s="23" t="s">
        <v>27</v>
      </c>
      <c r="F13" s="23" t="s">
        <v>120</v>
      </c>
      <c r="G13" s="23" t="s">
        <v>65</v>
      </c>
      <c r="H13" s="23" t="s">
        <v>13</v>
      </c>
      <c r="I13" s="23" t="s">
        <v>17</v>
      </c>
      <c r="J13" s="24">
        <v>46024</v>
      </c>
      <c r="K13" s="25">
        <f t="shared" si="0"/>
        <v>46205</v>
      </c>
      <c r="L13" s="24"/>
      <c r="M13" s="24">
        <v>35190</v>
      </c>
      <c r="N13" s="21">
        <f t="shared" ca="1" si="1"/>
        <v>30</v>
      </c>
      <c r="O13" s="21">
        <f t="shared" ca="1" si="2"/>
        <v>0</v>
      </c>
      <c r="P13" s="26">
        <v>1</v>
      </c>
      <c r="Q13" s="27">
        <v>28</v>
      </c>
      <c r="R13" s="27">
        <v>2</v>
      </c>
      <c r="S13" s="21">
        <f t="shared" si="3"/>
        <v>26</v>
      </c>
      <c r="T13" s="23" t="s">
        <v>121</v>
      </c>
      <c r="U13" s="28" t="s">
        <v>122</v>
      </c>
      <c r="V13" s="23"/>
    </row>
    <row r="14" spans="1:22" ht="18" customHeight="1" x14ac:dyDescent="0.25">
      <c r="A14" s="29">
        <f>IF($B14="","",COUNTA($B$5:$B14))</f>
        <v>10</v>
      </c>
      <c r="B14" s="30" t="s">
        <v>123</v>
      </c>
      <c r="C14" s="31" t="s">
        <v>124</v>
      </c>
      <c r="D14" s="31" t="s">
        <v>125</v>
      </c>
      <c r="E14" s="31" t="s">
        <v>21</v>
      </c>
      <c r="F14" s="31" t="s">
        <v>126</v>
      </c>
      <c r="G14" s="31" t="s">
        <v>93</v>
      </c>
      <c r="H14" s="31" t="s">
        <v>13</v>
      </c>
      <c r="I14" s="31" t="s">
        <v>14</v>
      </c>
      <c r="J14" s="32">
        <v>44958</v>
      </c>
      <c r="K14" s="33">
        <f t="shared" si="0"/>
        <v>45139</v>
      </c>
      <c r="L14" s="32">
        <v>46418</v>
      </c>
      <c r="M14" s="32">
        <v>34202</v>
      </c>
      <c r="N14" s="29">
        <f t="shared" ca="1" si="1"/>
        <v>32</v>
      </c>
      <c r="O14" s="29">
        <f t="shared" ca="1" si="2"/>
        <v>3</v>
      </c>
      <c r="P14" s="34">
        <v>1</v>
      </c>
      <c r="Q14" s="35">
        <v>28</v>
      </c>
      <c r="R14" s="35">
        <v>14</v>
      </c>
      <c r="S14" s="29">
        <f t="shared" si="3"/>
        <v>14</v>
      </c>
      <c r="T14" s="31" t="s">
        <v>127</v>
      </c>
      <c r="U14" s="36" t="s">
        <v>128</v>
      </c>
      <c r="V14" s="31" t="s">
        <v>129</v>
      </c>
    </row>
    <row r="15" spans="1:22" ht="18" customHeight="1" x14ac:dyDescent="0.25">
      <c r="A15" s="21">
        <f>IF($B15="","",COUNTA($B$5:$B15))</f>
        <v>11</v>
      </c>
      <c r="B15" s="22" t="s">
        <v>130</v>
      </c>
      <c r="C15" s="23" t="s">
        <v>131</v>
      </c>
      <c r="D15" s="23" t="s">
        <v>132</v>
      </c>
      <c r="E15" s="23" t="s">
        <v>32</v>
      </c>
      <c r="F15" s="23" t="s">
        <v>133</v>
      </c>
      <c r="G15" s="23" t="s">
        <v>134</v>
      </c>
      <c r="H15" s="23" t="s">
        <v>13</v>
      </c>
      <c r="I15" s="23" t="s">
        <v>14</v>
      </c>
      <c r="J15" s="24">
        <v>44114</v>
      </c>
      <c r="K15" s="25">
        <f t="shared" si="0"/>
        <v>44296</v>
      </c>
      <c r="L15" s="24"/>
      <c r="M15" s="24">
        <v>31121</v>
      </c>
      <c r="N15" s="21">
        <f t="shared" ca="1" si="1"/>
        <v>41</v>
      </c>
      <c r="O15" s="21">
        <f t="shared" ca="1" si="2"/>
        <v>5</v>
      </c>
      <c r="P15" s="26">
        <v>1</v>
      </c>
      <c r="Q15" s="27">
        <v>30</v>
      </c>
      <c r="R15" s="27">
        <v>9</v>
      </c>
      <c r="S15" s="21">
        <f t="shared" si="3"/>
        <v>21</v>
      </c>
      <c r="T15" s="23" t="s">
        <v>135</v>
      </c>
      <c r="U15" s="28" t="s">
        <v>136</v>
      </c>
      <c r="V15" s="23"/>
    </row>
    <row r="16" spans="1:22" ht="18" customHeight="1" x14ac:dyDescent="0.25">
      <c r="A16" s="29">
        <f>IF($B16="","",COUNTA($B$5:$B16))</f>
        <v>12</v>
      </c>
      <c r="B16" s="30" t="s">
        <v>137</v>
      </c>
      <c r="C16" s="31" t="s">
        <v>138</v>
      </c>
      <c r="D16" s="31" t="s">
        <v>139</v>
      </c>
      <c r="E16" s="31" t="s">
        <v>18</v>
      </c>
      <c r="F16" s="31" t="s">
        <v>140</v>
      </c>
      <c r="G16" s="31" t="s">
        <v>78</v>
      </c>
      <c r="H16" s="31" t="s">
        <v>16</v>
      </c>
      <c r="I16" s="31" t="s">
        <v>14</v>
      </c>
      <c r="J16" s="32">
        <v>43647</v>
      </c>
      <c r="K16" s="33">
        <f t="shared" si="0"/>
        <v>43831</v>
      </c>
      <c r="L16" s="32"/>
      <c r="M16" s="32">
        <v>30104</v>
      </c>
      <c r="N16" s="29">
        <f t="shared" ca="1" si="1"/>
        <v>44</v>
      </c>
      <c r="O16" s="29">
        <f t="shared" ca="1" si="2"/>
        <v>6</v>
      </c>
      <c r="P16" s="34">
        <v>0.75</v>
      </c>
      <c r="Q16" s="35">
        <v>30</v>
      </c>
      <c r="R16" s="35">
        <v>11</v>
      </c>
      <c r="S16" s="29">
        <f t="shared" si="3"/>
        <v>19</v>
      </c>
      <c r="T16" s="31" t="s">
        <v>141</v>
      </c>
      <c r="U16" s="36" t="s">
        <v>142</v>
      </c>
      <c r="V16" s="31"/>
    </row>
    <row r="17" spans="1:22" ht="18" customHeight="1" x14ac:dyDescent="0.25">
      <c r="A17" s="21">
        <f>IF($B17="","",COUNTA($B$5:$B17))</f>
        <v>13</v>
      </c>
      <c r="B17" s="22" t="s">
        <v>143</v>
      </c>
      <c r="C17" s="23" t="s">
        <v>144</v>
      </c>
      <c r="D17" s="23" t="s">
        <v>145</v>
      </c>
      <c r="E17" s="23" t="s">
        <v>24</v>
      </c>
      <c r="F17" s="23" t="s">
        <v>22</v>
      </c>
      <c r="G17" s="23" t="s">
        <v>85</v>
      </c>
      <c r="H17" s="23" t="s">
        <v>22</v>
      </c>
      <c r="I17" s="23" t="s">
        <v>14</v>
      </c>
      <c r="J17" s="24">
        <v>45931</v>
      </c>
      <c r="K17" s="25">
        <f t="shared" si="0"/>
        <v>46113</v>
      </c>
      <c r="L17" s="24">
        <v>46265</v>
      </c>
      <c r="M17" s="24">
        <v>36910</v>
      </c>
      <c r="N17" s="21">
        <f t="shared" ca="1" si="1"/>
        <v>25</v>
      </c>
      <c r="O17" s="21">
        <f t="shared" ca="1" si="2"/>
        <v>0</v>
      </c>
      <c r="P17" s="26">
        <v>0.4</v>
      </c>
      <c r="Q17" s="27">
        <v>20</v>
      </c>
      <c r="R17" s="27">
        <v>4</v>
      </c>
      <c r="S17" s="21">
        <f t="shared" si="3"/>
        <v>16</v>
      </c>
      <c r="T17" s="23" t="s">
        <v>146</v>
      </c>
      <c r="U17" s="28" t="s">
        <v>147</v>
      </c>
      <c r="V17" s="23" t="s">
        <v>148</v>
      </c>
    </row>
    <row r="18" spans="1:22" ht="18" customHeight="1" x14ac:dyDescent="0.25">
      <c r="A18" s="29">
        <f>IF($B18="","",COUNTA($B$5:$B18))</f>
        <v>14</v>
      </c>
      <c r="B18" s="30" t="s">
        <v>149</v>
      </c>
      <c r="C18" s="31" t="s">
        <v>150</v>
      </c>
      <c r="D18" s="31" t="s">
        <v>151</v>
      </c>
      <c r="E18" s="31" t="s">
        <v>15</v>
      </c>
      <c r="F18" s="31" t="s">
        <v>152</v>
      </c>
      <c r="G18" s="31" t="s">
        <v>65</v>
      </c>
      <c r="H18" s="31" t="s">
        <v>13</v>
      </c>
      <c r="I18" s="31" t="s">
        <v>14</v>
      </c>
      <c r="J18" s="32">
        <v>45366</v>
      </c>
      <c r="K18" s="33">
        <f t="shared" si="0"/>
        <v>45550</v>
      </c>
      <c r="L18" s="32"/>
      <c r="M18" s="32">
        <v>34605</v>
      </c>
      <c r="N18" s="29">
        <f t="shared" ca="1" si="1"/>
        <v>31</v>
      </c>
      <c r="O18" s="29">
        <f t="shared" ca="1" si="2"/>
        <v>2</v>
      </c>
      <c r="P18" s="34">
        <v>1</v>
      </c>
      <c r="Q18" s="35">
        <v>30</v>
      </c>
      <c r="R18" s="35">
        <v>16</v>
      </c>
      <c r="S18" s="29">
        <f t="shared" si="3"/>
        <v>14</v>
      </c>
      <c r="T18" s="31" t="s">
        <v>153</v>
      </c>
      <c r="U18" s="36" t="s">
        <v>154</v>
      </c>
      <c r="V18" s="31"/>
    </row>
    <row r="19" spans="1:22" ht="18" customHeight="1" x14ac:dyDescent="0.25">
      <c r="A19" s="21">
        <f>IF($B19="","",COUNTA($B$5:$B19))</f>
        <v>15</v>
      </c>
      <c r="B19" s="22" t="s">
        <v>155</v>
      </c>
      <c r="C19" s="23" t="s">
        <v>156</v>
      </c>
      <c r="D19" s="23" t="s">
        <v>157</v>
      </c>
      <c r="E19" s="23" t="s">
        <v>30</v>
      </c>
      <c r="F19" s="23" t="s">
        <v>158</v>
      </c>
      <c r="G19" s="23" t="s">
        <v>106</v>
      </c>
      <c r="H19" s="23" t="s">
        <v>13</v>
      </c>
      <c r="I19" s="23" t="s">
        <v>26</v>
      </c>
      <c r="J19" s="24">
        <v>41487</v>
      </c>
      <c r="K19" s="25">
        <f t="shared" si="0"/>
        <v>41671</v>
      </c>
      <c r="L19" s="24"/>
      <c r="M19" s="24">
        <v>27709</v>
      </c>
      <c r="N19" s="21">
        <f t="shared" ca="1" si="1"/>
        <v>50</v>
      </c>
      <c r="O19" s="21">
        <f t="shared" ca="1" si="2"/>
        <v>12</v>
      </c>
      <c r="P19" s="26">
        <v>1</v>
      </c>
      <c r="Q19" s="27">
        <v>30</v>
      </c>
      <c r="R19" s="27">
        <v>22</v>
      </c>
      <c r="S19" s="21">
        <f t="shared" si="3"/>
        <v>8</v>
      </c>
      <c r="T19" s="23" t="s">
        <v>159</v>
      </c>
      <c r="U19" s="28" t="s">
        <v>160</v>
      </c>
      <c r="V19" s="23" t="s">
        <v>161</v>
      </c>
    </row>
    <row r="20" spans="1:22" ht="18" customHeight="1" x14ac:dyDescent="0.25">
      <c r="A20" s="29">
        <f>IF($B20="","",COUNTA($B$5:$B20))</f>
        <v>16</v>
      </c>
      <c r="B20" s="30" t="s">
        <v>162</v>
      </c>
      <c r="C20" s="31" t="s">
        <v>163</v>
      </c>
      <c r="D20" s="31" t="s">
        <v>164</v>
      </c>
      <c r="E20" s="31" t="s">
        <v>33</v>
      </c>
      <c r="F20" s="31" t="s">
        <v>25</v>
      </c>
      <c r="G20" s="31" t="s">
        <v>113</v>
      </c>
      <c r="H20" s="31" t="s">
        <v>25</v>
      </c>
      <c r="I20" s="31" t="s">
        <v>14</v>
      </c>
      <c r="J20" s="32">
        <v>45901</v>
      </c>
      <c r="K20" s="33">
        <f t="shared" si="0"/>
        <v>46082</v>
      </c>
      <c r="L20" s="32">
        <v>46996</v>
      </c>
      <c r="M20" s="32">
        <v>38754</v>
      </c>
      <c r="N20" s="29">
        <f t="shared" ca="1" si="1"/>
        <v>20</v>
      </c>
      <c r="O20" s="29">
        <f t="shared" ca="1" si="2"/>
        <v>0</v>
      </c>
      <c r="P20" s="34">
        <v>1</v>
      </c>
      <c r="Q20" s="35">
        <v>25</v>
      </c>
      <c r="R20" s="35">
        <v>3</v>
      </c>
      <c r="S20" s="29">
        <f t="shared" si="3"/>
        <v>22</v>
      </c>
      <c r="T20" s="31" t="s">
        <v>165</v>
      </c>
      <c r="U20" s="36" t="s">
        <v>166</v>
      </c>
      <c r="V20" s="31" t="s">
        <v>167</v>
      </c>
    </row>
    <row r="21" spans="1:22" ht="18" customHeight="1" x14ac:dyDescent="0.25">
      <c r="A21" s="21" t="str">
        <f>IF($B21="","",COUNTA($B$5:$B21))</f>
        <v/>
      </c>
      <c r="B21" s="22"/>
      <c r="C21" s="23"/>
      <c r="D21" s="23"/>
      <c r="E21" s="23"/>
      <c r="F21" s="23"/>
      <c r="G21" s="23"/>
      <c r="H21" s="23"/>
      <c r="I21" s="23"/>
      <c r="J21" s="24"/>
      <c r="K21" s="25" t="str">
        <f t="shared" si="0"/>
        <v/>
      </c>
      <c r="L21" s="24"/>
      <c r="M21" s="24"/>
      <c r="N21" s="21" t="str">
        <f t="shared" si="1"/>
        <v/>
      </c>
      <c r="O21" s="21" t="str">
        <f t="shared" si="2"/>
        <v/>
      </c>
      <c r="P21" s="26"/>
      <c r="Q21" s="27"/>
      <c r="R21" s="27"/>
      <c r="S21" s="21" t="str">
        <f t="shared" si="3"/>
        <v/>
      </c>
      <c r="T21" s="23"/>
      <c r="U21" s="28"/>
      <c r="V21" s="23"/>
    </row>
    <row r="22" spans="1:22" ht="18" customHeight="1" x14ac:dyDescent="0.25">
      <c r="A22" s="29" t="str">
        <f>IF($B22="","",COUNTA($B$5:$B22))</f>
        <v/>
      </c>
      <c r="B22" s="30"/>
      <c r="C22" s="31"/>
      <c r="D22" s="31"/>
      <c r="E22" s="31"/>
      <c r="F22" s="31"/>
      <c r="G22" s="31"/>
      <c r="H22" s="31"/>
      <c r="I22" s="31"/>
      <c r="J22" s="32"/>
      <c r="K22" s="33" t="str">
        <f t="shared" si="0"/>
        <v/>
      </c>
      <c r="L22" s="32"/>
      <c r="M22" s="32"/>
      <c r="N22" s="29" t="str">
        <f t="shared" si="1"/>
        <v/>
      </c>
      <c r="O22" s="29" t="str">
        <f t="shared" si="2"/>
        <v/>
      </c>
      <c r="P22" s="34"/>
      <c r="Q22" s="35"/>
      <c r="R22" s="35"/>
      <c r="S22" s="29" t="str">
        <f t="shared" si="3"/>
        <v/>
      </c>
      <c r="T22" s="31"/>
      <c r="U22" s="36"/>
      <c r="V22" s="31"/>
    </row>
    <row r="23" spans="1:22" ht="18" customHeight="1" x14ac:dyDescent="0.25">
      <c r="A23" s="21" t="str">
        <f>IF($B23="","",COUNTA($B$5:$B23))</f>
        <v/>
      </c>
      <c r="B23" s="22"/>
      <c r="C23" s="23"/>
      <c r="D23" s="23"/>
      <c r="E23" s="23"/>
      <c r="F23" s="23"/>
      <c r="G23" s="23"/>
      <c r="H23" s="23"/>
      <c r="I23" s="23"/>
      <c r="J23" s="24"/>
      <c r="K23" s="25" t="str">
        <f t="shared" si="0"/>
        <v/>
      </c>
      <c r="L23" s="24"/>
      <c r="M23" s="24"/>
      <c r="N23" s="21" t="str">
        <f t="shared" si="1"/>
        <v/>
      </c>
      <c r="O23" s="21" t="str">
        <f t="shared" si="2"/>
        <v/>
      </c>
      <c r="P23" s="26"/>
      <c r="Q23" s="27"/>
      <c r="R23" s="27"/>
      <c r="S23" s="21" t="str">
        <f t="shared" si="3"/>
        <v/>
      </c>
      <c r="T23" s="23"/>
      <c r="U23" s="28"/>
      <c r="V23" s="23"/>
    </row>
    <row r="24" spans="1:22" ht="18" customHeight="1" x14ac:dyDescent="0.25">
      <c r="A24" s="29" t="str">
        <f>IF($B24="","",COUNTA($B$5:$B24))</f>
        <v/>
      </c>
      <c r="B24" s="30"/>
      <c r="C24" s="31"/>
      <c r="D24" s="31"/>
      <c r="E24" s="31"/>
      <c r="F24" s="31"/>
      <c r="G24" s="31"/>
      <c r="H24" s="31"/>
      <c r="I24" s="31"/>
      <c r="J24" s="32"/>
      <c r="K24" s="33" t="str">
        <f t="shared" si="0"/>
        <v/>
      </c>
      <c r="L24" s="32"/>
      <c r="M24" s="32"/>
      <c r="N24" s="29" t="str">
        <f t="shared" si="1"/>
        <v/>
      </c>
      <c r="O24" s="29" t="str">
        <f t="shared" si="2"/>
        <v/>
      </c>
      <c r="P24" s="34"/>
      <c r="Q24" s="35"/>
      <c r="R24" s="35"/>
      <c r="S24" s="29" t="str">
        <f t="shared" si="3"/>
        <v/>
      </c>
      <c r="T24" s="31"/>
      <c r="U24" s="36"/>
      <c r="V24" s="31"/>
    </row>
    <row r="25" spans="1:22" ht="18" customHeight="1" x14ac:dyDescent="0.25">
      <c r="A25" s="21" t="str">
        <f>IF($B25="","",COUNTA($B$5:$B25))</f>
        <v/>
      </c>
      <c r="B25" s="22"/>
      <c r="C25" s="23"/>
      <c r="D25" s="23"/>
      <c r="E25" s="23"/>
      <c r="F25" s="23"/>
      <c r="G25" s="23"/>
      <c r="H25" s="23"/>
      <c r="I25" s="23"/>
      <c r="J25" s="24"/>
      <c r="K25" s="25" t="str">
        <f t="shared" si="0"/>
        <v/>
      </c>
      <c r="L25" s="24"/>
      <c r="M25" s="24"/>
      <c r="N25" s="21" t="str">
        <f t="shared" si="1"/>
        <v/>
      </c>
      <c r="O25" s="21" t="str">
        <f t="shared" si="2"/>
        <v/>
      </c>
      <c r="P25" s="26"/>
      <c r="Q25" s="27"/>
      <c r="R25" s="27"/>
      <c r="S25" s="21" t="str">
        <f t="shared" si="3"/>
        <v/>
      </c>
      <c r="T25" s="23"/>
      <c r="U25" s="28"/>
      <c r="V25" s="23"/>
    </row>
    <row r="26" spans="1:22" ht="18" customHeight="1" x14ac:dyDescent="0.25">
      <c r="A26" s="29" t="str">
        <f>IF($B26="","",COUNTA($B$5:$B26))</f>
        <v/>
      </c>
      <c r="B26" s="30"/>
      <c r="C26" s="31"/>
      <c r="D26" s="31"/>
      <c r="E26" s="31"/>
      <c r="F26" s="31"/>
      <c r="G26" s="31"/>
      <c r="H26" s="31"/>
      <c r="I26" s="31"/>
      <c r="J26" s="32"/>
      <c r="K26" s="33" t="str">
        <f t="shared" si="0"/>
        <v/>
      </c>
      <c r="L26" s="32"/>
      <c r="M26" s="32"/>
      <c r="N26" s="29" t="str">
        <f t="shared" si="1"/>
        <v/>
      </c>
      <c r="O26" s="29" t="str">
        <f t="shared" si="2"/>
        <v/>
      </c>
      <c r="P26" s="34"/>
      <c r="Q26" s="35"/>
      <c r="R26" s="35"/>
      <c r="S26" s="29" t="str">
        <f t="shared" si="3"/>
        <v/>
      </c>
      <c r="T26" s="31"/>
      <c r="U26" s="36"/>
      <c r="V26" s="31"/>
    </row>
    <row r="27" spans="1:22" ht="18" customHeight="1" x14ac:dyDescent="0.25">
      <c r="A27" s="21" t="str">
        <f>IF($B27="","",COUNTA($B$5:$B27))</f>
        <v/>
      </c>
      <c r="B27" s="22"/>
      <c r="C27" s="23"/>
      <c r="D27" s="23"/>
      <c r="E27" s="23"/>
      <c r="F27" s="23"/>
      <c r="G27" s="23"/>
      <c r="H27" s="23"/>
      <c r="I27" s="23"/>
      <c r="J27" s="24"/>
      <c r="K27" s="25" t="str">
        <f t="shared" si="0"/>
        <v/>
      </c>
      <c r="L27" s="24"/>
      <c r="M27" s="24"/>
      <c r="N27" s="21" t="str">
        <f t="shared" si="1"/>
        <v/>
      </c>
      <c r="O27" s="21" t="str">
        <f t="shared" si="2"/>
        <v/>
      </c>
      <c r="P27" s="26"/>
      <c r="Q27" s="27"/>
      <c r="R27" s="27"/>
      <c r="S27" s="21" t="str">
        <f t="shared" si="3"/>
        <v/>
      </c>
      <c r="T27" s="23"/>
      <c r="U27" s="28"/>
      <c r="V27" s="23"/>
    </row>
    <row r="28" spans="1:22" ht="18" customHeight="1" x14ac:dyDescent="0.25">
      <c r="A28" s="29" t="str">
        <f>IF($B28="","",COUNTA($B$5:$B28))</f>
        <v/>
      </c>
      <c r="B28" s="30"/>
      <c r="C28" s="31"/>
      <c r="D28" s="31"/>
      <c r="E28" s="31"/>
      <c r="F28" s="31"/>
      <c r="G28" s="31"/>
      <c r="H28" s="31"/>
      <c r="I28" s="31"/>
      <c r="J28" s="32"/>
      <c r="K28" s="33" t="str">
        <f t="shared" si="0"/>
        <v/>
      </c>
      <c r="L28" s="32"/>
      <c r="M28" s="32"/>
      <c r="N28" s="29" t="str">
        <f t="shared" si="1"/>
        <v/>
      </c>
      <c r="O28" s="29" t="str">
        <f t="shared" si="2"/>
        <v/>
      </c>
      <c r="P28" s="34"/>
      <c r="Q28" s="35"/>
      <c r="R28" s="35"/>
      <c r="S28" s="29" t="str">
        <f t="shared" si="3"/>
        <v/>
      </c>
      <c r="T28" s="31"/>
      <c r="U28" s="36"/>
      <c r="V28" s="31"/>
    </row>
    <row r="29" spans="1:22" ht="18" customHeight="1" x14ac:dyDescent="0.25">
      <c r="A29" s="21" t="str">
        <f>IF($B29="","",COUNTA($B$5:$B29))</f>
        <v/>
      </c>
      <c r="B29" s="22"/>
      <c r="C29" s="23"/>
      <c r="D29" s="23"/>
      <c r="E29" s="23"/>
      <c r="F29" s="23"/>
      <c r="G29" s="23"/>
      <c r="H29" s="23"/>
      <c r="I29" s="23"/>
      <c r="J29" s="24"/>
      <c r="K29" s="25" t="str">
        <f t="shared" si="0"/>
        <v/>
      </c>
      <c r="L29" s="24"/>
      <c r="M29" s="24"/>
      <c r="N29" s="21" t="str">
        <f t="shared" si="1"/>
        <v/>
      </c>
      <c r="O29" s="21" t="str">
        <f t="shared" si="2"/>
        <v/>
      </c>
      <c r="P29" s="26"/>
      <c r="Q29" s="27"/>
      <c r="R29" s="27"/>
      <c r="S29" s="21" t="str">
        <f t="shared" si="3"/>
        <v/>
      </c>
      <c r="T29" s="23"/>
      <c r="U29" s="28"/>
      <c r="V29" s="23"/>
    </row>
    <row r="30" spans="1:22" ht="18" customHeight="1" x14ac:dyDescent="0.25">
      <c r="A30" s="29" t="str">
        <f>IF($B30="","",COUNTA($B$5:$B30))</f>
        <v/>
      </c>
      <c r="B30" s="30"/>
      <c r="C30" s="31"/>
      <c r="D30" s="31"/>
      <c r="E30" s="31"/>
      <c r="F30" s="31"/>
      <c r="G30" s="31"/>
      <c r="H30" s="31"/>
      <c r="I30" s="31"/>
      <c r="J30" s="32"/>
      <c r="K30" s="33" t="str">
        <f t="shared" si="0"/>
        <v/>
      </c>
      <c r="L30" s="32"/>
      <c r="M30" s="32"/>
      <c r="N30" s="29" t="str">
        <f t="shared" si="1"/>
        <v/>
      </c>
      <c r="O30" s="29" t="str">
        <f t="shared" si="2"/>
        <v/>
      </c>
      <c r="P30" s="34"/>
      <c r="Q30" s="35"/>
      <c r="R30" s="35"/>
      <c r="S30" s="29" t="str">
        <f t="shared" si="3"/>
        <v/>
      </c>
      <c r="T30" s="31"/>
      <c r="U30" s="36"/>
      <c r="V30" s="31"/>
    </row>
    <row r="31" spans="1:22" ht="18" customHeight="1" x14ac:dyDescent="0.25">
      <c r="A31" s="21" t="str">
        <f>IF($B31="","",COUNTA($B$5:$B31))</f>
        <v/>
      </c>
      <c r="B31" s="22"/>
      <c r="C31" s="23"/>
      <c r="D31" s="23"/>
      <c r="E31" s="23"/>
      <c r="F31" s="23"/>
      <c r="G31" s="23"/>
      <c r="H31" s="23"/>
      <c r="I31" s="23"/>
      <c r="J31" s="24"/>
      <c r="K31" s="25" t="str">
        <f t="shared" si="0"/>
        <v/>
      </c>
      <c r="L31" s="24"/>
      <c r="M31" s="24"/>
      <c r="N31" s="21" t="str">
        <f t="shared" si="1"/>
        <v/>
      </c>
      <c r="O31" s="21" t="str">
        <f t="shared" si="2"/>
        <v/>
      </c>
      <c r="P31" s="26"/>
      <c r="Q31" s="27"/>
      <c r="R31" s="27"/>
      <c r="S31" s="21" t="str">
        <f t="shared" si="3"/>
        <v/>
      </c>
      <c r="T31" s="23"/>
      <c r="U31" s="28"/>
      <c r="V31" s="23"/>
    </row>
    <row r="32" spans="1:22" ht="18" customHeight="1" x14ac:dyDescent="0.25">
      <c r="A32" s="29" t="str">
        <f>IF($B32="","",COUNTA($B$5:$B32))</f>
        <v/>
      </c>
      <c r="B32" s="30"/>
      <c r="C32" s="31"/>
      <c r="D32" s="31"/>
      <c r="E32" s="31"/>
      <c r="F32" s="31"/>
      <c r="G32" s="31"/>
      <c r="H32" s="31"/>
      <c r="I32" s="31"/>
      <c r="J32" s="32"/>
      <c r="K32" s="33" t="str">
        <f t="shared" si="0"/>
        <v/>
      </c>
      <c r="L32" s="32"/>
      <c r="M32" s="32"/>
      <c r="N32" s="29" t="str">
        <f t="shared" si="1"/>
        <v/>
      </c>
      <c r="O32" s="29" t="str">
        <f t="shared" si="2"/>
        <v/>
      </c>
      <c r="P32" s="34"/>
      <c r="Q32" s="35"/>
      <c r="R32" s="35"/>
      <c r="S32" s="29" t="str">
        <f t="shared" si="3"/>
        <v/>
      </c>
      <c r="T32" s="31"/>
      <c r="U32" s="36"/>
      <c r="V32" s="31"/>
    </row>
    <row r="33" spans="1:22" ht="18" customHeight="1" x14ac:dyDescent="0.25">
      <c r="A33" s="21" t="str">
        <f>IF($B33="","",COUNTA($B$5:$B33))</f>
        <v/>
      </c>
      <c r="B33" s="22"/>
      <c r="C33" s="23"/>
      <c r="D33" s="23"/>
      <c r="E33" s="23"/>
      <c r="F33" s="23"/>
      <c r="G33" s="23"/>
      <c r="H33" s="23"/>
      <c r="I33" s="23"/>
      <c r="J33" s="24"/>
      <c r="K33" s="25" t="str">
        <f t="shared" si="0"/>
        <v/>
      </c>
      <c r="L33" s="24"/>
      <c r="M33" s="24"/>
      <c r="N33" s="21" t="str">
        <f t="shared" si="1"/>
        <v/>
      </c>
      <c r="O33" s="21" t="str">
        <f t="shared" si="2"/>
        <v/>
      </c>
      <c r="P33" s="26"/>
      <c r="Q33" s="27"/>
      <c r="R33" s="27"/>
      <c r="S33" s="21" t="str">
        <f t="shared" si="3"/>
        <v/>
      </c>
      <c r="T33" s="23"/>
      <c r="U33" s="28"/>
      <c r="V33" s="23"/>
    </row>
    <row r="34" spans="1:22" ht="18" customHeight="1" x14ac:dyDescent="0.25">
      <c r="A34" s="29" t="str">
        <f>IF($B34="","",COUNTA($B$5:$B34))</f>
        <v/>
      </c>
      <c r="B34" s="30"/>
      <c r="C34" s="31"/>
      <c r="D34" s="31"/>
      <c r="E34" s="31"/>
      <c r="F34" s="31"/>
      <c r="G34" s="31"/>
      <c r="H34" s="31"/>
      <c r="I34" s="31"/>
      <c r="J34" s="32"/>
      <c r="K34" s="33" t="str">
        <f t="shared" si="0"/>
        <v/>
      </c>
      <c r="L34" s="32"/>
      <c r="M34" s="32"/>
      <c r="N34" s="29" t="str">
        <f t="shared" si="1"/>
        <v/>
      </c>
      <c r="O34" s="29" t="str">
        <f t="shared" si="2"/>
        <v/>
      </c>
      <c r="P34" s="34"/>
      <c r="Q34" s="35"/>
      <c r="R34" s="35"/>
      <c r="S34" s="29" t="str">
        <f t="shared" si="3"/>
        <v/>
      </c>
      <c r="T34" s="31"/>
      <c r="U34" s="36"/>
      <c r="V34" s="31"/>
    </row>
    <row r="35" spans="1:22" ht="18" customHeight="1" x14ac:dyDescent="0.25">
      <c r="A35" s="21" t="str">
        <f>IF($B35="","",COUNTA($B$5:$B35))</f>
        <v/>
      </c>
      <c r="B35" s="22"/>
      <c r="C35" s="23"/>
      <c r="D35" s="23"/>
      <c r="E35" s="23"/>
      <c r="F35" s="23"/>
      <c r="G35" s="23"/>
      <c r="H35" s="23"/>
      <c r="I35" s="23"/>
      <c r="J35" s="24"/>
      <c r="K35" s="25" t="str">
        <f t="shared" si="0"/>
        <v/>
      </c>
      <c r="L35" s="24"/>
      <c r="M35" s="24"/>
      <c r="N35" s="21" t="str">
        <f t="shared" si="1"/>
        <v/>
      </c>
      <c r="O35" s="21" t="str">
        <f t="shared" si="2"/>
        <v/>
      </c>
      <c r="P35" s="26"/>
      <c r="Q35" s="27"/>
      <c r="R35" s="27"/>
      <c r="S35" s="21" t="str">
        <f t="shared" si="3"/>
        <v/>
      </c>
      <c r="T35" s="23"/>
      <c r="U35" s="28"/>
      <c r="V35" s="23"/>
    </row>
    <row r="36" spans="1:22" ht="18" customHeight="1" x14ac:dyDescent="0.25">
      <c r="A36" s="29" t="str">
        <f>IF($B36="","",COUNTA($B$5:$B36))</f>
        <v/>
      </c>
      <c r="B36" s="30"/>
      <c r="C36" s="31"/>
      <c r="D36" s="31"/>
      <c r="E36" s="31"/>
      <c r="F36" s="31"/>
      <c r="G36" s="31"/>
      <c r="H36" s="31"/>
      <c r="I36" s="31"/>
      <c r="J36" s="32"/>
      <c r="K36" s="33" t="str">
        <f t="shared" si="0"/>
        <v/>
      </c>
      <c r="L36" s="32"/>
      <c r="M36" s="32"/>
      <c r="N36" s="29" t="str">
        <f t="shared" si="1"/>
        <v/>
      </c>
      <c r="O36" s="29" t="str">
        <f t="shared" si="2"/>
        <v/>
      </c>
      <c r="P36" s="34"/>
      <c r="Q36" s="35"/>
      <c r="R36" s="35"/>
      <c r="S36" s="29" t="str">
        <f t="shared" si="3"/>
        <v/>
      </c>
      <c r="T36" s="31"/>
      <c r="U36" s="36"/>
      <c r="V36" s="31"/>
    </row>
    <row r="37" spans="1:22" ht="18" customHeight="1" x14ac:dyDescent="0.25">
      <c r="A37" s="21" t="str">
        <f>IF($B37="","",COUNTA($B$5:$B37))</f>
        <v/>
      </c>
      <c r="B37" s="22"/>
      <c r="C37" s="23"/>
      <c r="D37" s="23"/>
      <c r="E37" s="23"/>
      <c r="F37" s="23"/>
      <c r="G37" s="23"/>
      <c r="H37" s="23"/>
      <c r="I37" s="23"/>
      <c r="J37" s="24"/>
      <c r="K37" s="25" t="str">
        <f t="shared" si="0"/>
        <v/>
      </c>
      <c r="L37" s="24"/>
      <c r="M37" s="24"/>
      <c r="N37" s="21" t="str">
        <f t="shared" si="1"/>
        <v/>
      </c>
      <c r="O37" s="21" t="str">
        <f t="shared" si="2"/>
        <v/>
      </c>
      <c r="P37" s="26"/>
      <c r="Q37" s="27"/>
      <c r="R37" s="27"/>
      <c r="S37" s="21" t="str">
        <f t="shared" si="3"/>
        <v/>
      </c>
      <c r="T37" s="23"/>
      <c r="U37" s="28"/>
      <c r="V37" s="23"/>
    </row>
    <row r="38" spans="1:22" ht="18" customHeight="1" x14ac:dyDescent="0.25">
      <c r="A38" s="29" t="str">
        <f>IF($B38="","",COUNTA($B$5:$B38))</f>
        <v/>
      </c>
      <c r="B38" s="30"/>
      <c r="C38" s="31"/>
      <c r="D38" s="31"/>
      <c r="E38" s="31"/>
      <c r="F38" s="31"/>
      <c r="G38" s="31"/>
      <c r="H38" s="31"/>
      <c r="I38" s="31"/>
      <c r="J38" s="32"/>
      <c r="K38" s="33" t="str">
        <f t="shared" si="0"/>
        <v/>
      </c>
      <c r="L38" s="32"/>
      <c r="M38" s="32"/>
      <c r="N38" s="29" t="str">
        <f t="shared" si="1"/>
        <v/>
      </c>
      <c r="O38" s="29" t="str">
        <f t="shared" si="2"/>
        <v/>
      </c>
      <c r="P38" s="34"/>
      <c r="Q38" s="35"/>
      <c r="R38" s="35"/>
      <c r="S38" s="29" t="str">
        <f t="shared" si="3"/>
        <v/>
      </c>
      <c r="T38" s="31"/>
      <c r="U38" s="36"/>
      <c r="V38" s="31"/>
    </row>
    <row r="39" spans="1:22" ht="18" customHeight="1" x14ac:dyDescent="0.25">
      <c r="A39" s="21" t="str">
        <f>IF($B39="","",COUNTA($B$5:$B39))</f>
        <v/>
      </c>
      <c r="B39" s="22"/>
      <c r="C39" s="23"/>
      <c r="D39" s="23"/>
      <c r="E39" s="23"/>
      <c r="F39" s="23"/>
      <c r="G39" s="23"/>
      <c r="H39" s="23"/>
      <c r="I39" s="23"/>
      <c r="J39" s="24"/>
      <c r="K39" s="25" t="str">
        <f t="shared" si="0"/>
        <v/>
      </c>
      <c r="L39" s="24"/>
      <c r="M39" s="24"/>
      <c r="N39" s="21" t="str">
        <f t="shared" si="1"/>
        <v/>
      </c>
      <c r="O39" s="21" t="str">
        <f t="shared" si="2"/>
        <v/>
      </c>
      <c r="P39" s="26"/>
      <c r="Q39" s="27"/>
      <c r="R39" s="27"/>
      <c r="S39" s="21" t="str">
        <f t="shared" si="3"/>
        <v/>
      </c>
      <c r="T39" s="23"/>
      <c r="U39" s="28"/>
      <c r="V39" s="23"/>
    </row>
    <row r="40" spans="1:22" ht="18" customHeight="1" x14ac:dyDescent="0.25">
      <c r="A40" s="29" t="str">
        <f>IF($B40="","",COUNTA($B$5:$B40))</f>
        <v/>
      </c>
      <c r="B40" s="30"/>
      <c r="C40" s="31"/>
      <c r="D40" s="31"/>
      <c r="E40" s="31"/>
      <c r="F40" s="31"/>
      <c r="G40" s="31"/>
      <c r="H40" s="31"/>
      <c r="I40" s="31"/>
      <c r="J40" s="32"/>
      <c r="K40" s="33" t="str">
        <f t="shared" si="0"/>
        <v/>
      </c>
      <c r="L40" s="32"/>
      <c r="M40" s="32"/>
      <c r="N40" s="29" t="str">
        <f t="shared" si="1"/>
        <v/>
      </c>
      <c r="O40" s="29" t="str">
        <f t="shared" si="2"/>
        <v/>
      </c>
      <c r="P40" s="34"/>
      <c r="Q40" s="35"/>
      <c r="R40" s="35"/>
      <c r="S40" s="29" t="str">
        <f t="shared" si="3"/>
        <v/>
      </c>
      <c r="T40" s="31"/>
      <c r="U40" s="36"/>
      <c r="V40" s="31"/>
    </row>
    <row r="42" spans="1:22" x14ac:dyDescent="0.25">
      <c r="A42" s="3" t="s">
        <v>168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3" t="s">
        <v>169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</sheetData>
  <autoFilter ref="A4:V40" xr:uid="{00000000-0009-0000-0000-000001000000}"/>
  <mergeCells count="4">
    <mergeCell ref="A1:V1"/>
    <mergeCell ref="A2:H2"/>
    <mergeCell ref="A42:V42"/>
    <mergeCell ref="A43:V43"/>
  </mergeCells>
  <conditionalFormatting sqref="B5:B40">
    <cfRule type="expression" dxfId="9" priority="2">
      <formula>AND($B5&lt;&gt;"",COUNTIF($B$5:$B$40,$B5)&gt;1)</formula>
    </cfRule>
  </conditionalFormatting>
  <conditionalFormatting sqref="I5:I40">
    <cfRule type="expression" dxfId="8" priority="4">
      <formula>$I5="Austritt geplant"</formula>
    </cfRule>
    <cfRule type="expression" dxfId="7" priority="5">
      <formula>$I5="Ausgeschieden"</formula>
    </cfRule>
    <cfRule type="expression" dxfId="6" priority="6">
      <formula>$I5="Probezeit"</formula>
    </cfRule>
    <cfRule type="expression" dxfId="5" priority="7">
      <formula>$I5="Elternzeit"</formula>
    </cfRule>
  </conditionalFormatting>
  <conditionalFormatting sqref="K5:K40">
    <cfRule type="expression" dxfId="4" priority="10">
      <formula>AND($K5&lt;&gt;"",$K5&gt;=$V$2,$K5&lt;=$V$2+30)</formula>
    </cfRule>
  </conditionalFormatting>
  <conditionalFormatting sqref="L5:L40">
    <cfRule type="expression" dxfId="3" priority="8">
      <formula>AND($L5&lt;&gt;"",$L5&lt;$V$2)</formula>
    </cfRule>
    <cfRule type="expression" dxfId="2" priority="9">
      <formula>AND($L5&lt;&gt;"",$L5&gt;=$V$2,$L5&lt;=$V$2+90)</formula>
    </cfRule>
  </conditionalFormatting>
  <conditionalFormatting sqref="S5:S40">
    <cfRule type="expression" dxfId="1" priority="11">
      <formula>AND($S5&lt;&gt;"",$S5&lt;0)</formula>
    </cfRule>
  </conditionalFormatting>
  <conditionalFormatting sqref="T5:T40">
    <cfRule type="expression" dxfId="0" priority="3">
      <formula>AND($T5&lt;&gt;"",ISERROR(SEARCH("@",$T5)))</formula>
    </cfRule>
  </conditionalFormatting>
  <dataValidations count="4">
    <dataValidation type="date" operator="greaterThanOrEqual" allowBlank="1" showErrorMessage="1" errorTitle="Ungültiges Datum" error="Bitte ein gültiges Datum eingeben." sqref="J5:J40 L5:M40" xr:uid="{00000000-0002-0000-0100-000004000000}">
      <formula1>DATE(1950,1,1)</formula1>
      <formula2>0</formula2>
    </dataValidation>
    <dataValidation type="decimal" allowBlank="1" showErrorMessage="1" errorTitle="Pensum" error="Pensum als Prozentwert zwischen 0% und 100% eingeben." sqref="P5:P40" xr:uid="{00000000-0002-0000-0100-000007000000}">
      <formula1>0</formula1>
      <formula2>1</formula2>
    </dataValidation>
    <dataValidation type="whole" operator="greaterThanOrEqual" allowBlank="1" showErrorMessage="1" errorTitle="Urlaubstage" error="Bitte eine ganze Zahl ≥ 0 eingeben." sqref="Q5:R40" xr:uid="{00000000-0002-0000-0100-000008000000}">
      <formula1>0</formula1>
      <formula2>0</formula2>
    </dataValidation>
    <dataValidation type="custom" allowBlank="1" showErrorMessage="1" errorTitle="E-Mail" error="Bitte eine gültige E-Mail-Adresse mit @ eingeben." sqref="T5:T40" xr:uid="{00000000-0002-0000-0100-000009000000}">
      <formula1>ISNUMBER(SEARCH("@",T5))</formula1>
      <formula2>0</formula2>
    </dataValidation>
  </dataValidations>
  <pageMargins left="0.4" right="0.4" top="0.5" bottom="0.5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Title="Ungültige Eingabe" error="Bitte einen Wert aus der Liste wählen." xr:uid="{00000000-0002-0000-0100-000000000000}">
          <x14:formula1>
            <xm:f>Listen!$B$5:$B$20</xm:f>
          </x14:formula1>
          <x14:formula2>
            <xm:f>0</xm:f>
          </x14:formula2>
          <xm:sqref>E5:E40</xm:sqref>
        </x14:dataValidation>
        <x14:dataValidation type="list" allowBlank="1" showErrorMessage="1" errorTitle="Ungültige Eingabe" error="Bitte einen Wert aus der Liste wählen." xr:uid="{00000000-0002-0000-0100-000001000000}">
          <x14:formula1>
            <xm:f>Listen!$D$5:$D$16</xm:f>
          </x14:formula1>
          <x14:formula2>
            <xm:f>0</xm:f>
          </x14:formula2>
          <xm:sqref>G5:G40</xm:sqref>
        </x14:dataValidation>
        <x14:dataValidation type="list" allowBlank="1" showErrorMessage="1" errorTitle="Ungültige Eingabe" error="Bitte einen Wert aus der Liste wählen." xr:uid="{00000000-0002-0000-0100-000002000000}">
          <x14:formula1>
            <xm:f>Listen!$F$5:$F$16</xm:f>
          </x14:formula1>
          <x14:formula2>
            <xm:f>0</xm:f>
          </x14:formula2>
          <xm:sqref>H5:H40</xm:sqref>
        </x14:dataValidation>
        <x14:dataValidation type="list" allowBlank="1" showErrorMessage="1" errorTitle="Ungültige Eingabe" error="Bitte einen Wert aus der Liste wählen." xr:uid="{00000000-0002-0000-0100-000003000000}">
          <x14:formula1>
            <xm:f>Listen!$H$5:$H$14</xm:f>
          </x14:formula1>
          <x14:formula2>
            <xm:f>0</xm:f>
          </x14:formula2>
          <xm:sqref>I5:I40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15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24" customWidth="1"/>
    <col min="3" max="3" width="3" customWidth="1"/>
    <col min="4" max="4" width="16" customWidth="1"/>
    <col min="5" max="5" width="3" customWidth="1"/>
    <col min="6" max="6" width="20" customWidth="1"/>
    <col min="7" max="7" width="3" customWidth="1"/>
    <col min="8" max="8" width="18" customWidth="1"/>
  </cols>
  <sheetData>
    <row r="1" spans="2:8" ht="30" customHeight="1" x14ac:dyDescent="0.25">
      <c r="B1" s="1" t="s">
        <v>170</v>
      </c>
      <c r="C1" s="1"/>
      <c r="D1" s="1"/>
      <c r="E1" s="1"/>
      <c r="F1" s="1"/>
      <c r="G1" s="1"/>
      <c r="H1" s="1"/>
    </row>
    <row r="2" spans="2:8" x14ac:dyDescent="0.25">
      <c r="B2" s="8" t="s">
        <v>171</v>
      </c>
      <c r="C2" s="8"/>
      <c r="D2" s="8"/>
      <c r="E2" s="8"/>
      <c r="F2" s="8"/>
      <c r="G2" s="8"/>
      <c r="H2" s="8"/>
    </row>
    <row r="4" spans="2:8" ht="18" customHeight="1" x14ac:dyDescent="0.25">
      <c r="B4" s="37" t="s">
        <v>43</v>
      </c>
      <c r="D4" s="37" t="s">
        <v>45</v>
      </c>
      <c r="F4" s="37" t="s">
        <v>46</v>
      </c>
      <c r="H4" s="37" t="s">
        <v>47</v>
      </c>
    </row>
    <row r="5" spans="2:8" x14ac:dyDescent="0.25">
      <c r="B5" s="38" t="s">
        <v>12</v>
      </c>
      <c r="D5" s="38" t="s">
        <v>65</v>
      </c>
      <c r="F5" s="38" t="s">
        <v>13</v>
      </c>
      <c r="H5" s="38" t="s">
        <v>14</v>
      </c>
    </row>
    <row r="6" spans="2:8" x14ac:dyDescent="0.25">
      <c r="B6" s="39" t="s">
        <v>15</v>
      </c>
      <c r="D6" s="39" t="s">
        <v>78</v>
      </c>
      <c r="F6" s="39" t="s">
        <v>16</v>
      </c>
      <c r="H6" s="39" t="s">
        <v>17</v>
      </c>
    </row>
    <row r="7" spans="2:8" x14ac:dyDescent="0.25">
      <c r="B7" s="38" t="s">
        <v>18</v>
      </c>
      <c r="D7" s="38" t="s">
        <v>85</v>
      </c>
      <c r="F7" s="38" t="s">
        <v>19</v>
      </c>
      <c r="H7" s="38" t="s">
        <v>20</v>
      </c>
    </row>
    <row r="8" spans="2:8" x14ac:dyDescent="0.25">
      <c r="B8" s="39" t="s">
        <v>21</v>
      </c>
      <c r="D8" s="39" t="s">
        <v>113</v>
      </c>
      <c r="F8" s="39" t="s">
        <v>22</v>
      </c>
      <c r="H8" s="39" t="s">
        <v>23</v>
      </c>
    </row>
    <row r="9" spans="2:8" x14ac:dyDescent="0.25">
      <c r="B9" s="38" t="s">
        <v>24</v>
      </c>
      <c r="D9" s="38" t="s">
        <v>93</v>
      </c>
      <c r="F9" s="38" t="s">
        <v>25</v>
      </c>
      <c r="H9" s="38" t="s">
        <v>26</v>
      </c>
    </row>
    <row r="10" spans="2:8" x14ac:dyDescent="0.25">
      <c r="B10" s="39" t="s">
        <v>27</v>
      </c>
      <c r="D10" s="39" t="s">
        <v>134</v>
      </c>
      <c r="F10" s="39" t="s">
        <v>28</v>
      </c>
      <c r="H10" s="39" t="s">
        <v>29</v>
      </c>
    </row>
    <row r="11" spans="2:8" x14ac:dyDescent="0.25">
      <c r="B11" s="38" t="s">
        <v>30</v>
      </c>
      <c r="D11" s="38" t="s">
        <v>106</v>
      </c>
      <c r="F11" s="38" t="s">
        <v>31</v>
      </c>
    </row>
    <row r="12" spans="2:8" x14ac:dyDescent="0.25">
      <c r="B12" s="39" t="s">
        <v>32</v>
      </c>
    </row>
    <row r="13" spans="2:8" x14ac:dyDescent="0.25">
      <c r="B13" s="38" t="s">
        <v>33</v>
      </c>
    </row>
    <row r="14" spans="2:8" x14ac:dyDescent="0.25">
      <c r="B14" s="39" t="s">
        <v>34</v>
      </c>
    </row>
    <row r="15" spans="2:8" x14ac:dyDescent="0.25">
      <c r="B15" s="38" t="s">
        <v>35</v>
      </c>
    </row>
  </sheetData>
  <mergeCells count="2">
    <mergeCell ref="B1:H1"/>
    <mergeCell ref="B2:H2"/>
  </mergeCells>
  <pageMargins left="0.4" right="0.4" top="0.5" bottom="0.5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Übersicht</vt:lpstr>
      <vt:lpstr>Mitarbeiterliste</vt:lpstr>
      <vt:lpstr>Listen</vt:lpstr>
      <vt:lpstr>Mitarbeiterliste!Drucktitel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Mitarbeiterliste</dc:title>
  <dc:subject/>
  <dc:creator/>
  <dc:description/>
  <cp:lastModifiedBy>Sergio Jiménez Canales</cp:lastModifiedBy>
  <cp:revision>0</cp:revision>
  <dcterms:created xsi:type="dcterms:W3CDTF">2026-06-25T05:48:15Z</dcterms:created>
  <dcterms:modified xsi:type="dcterms:W3CDTF">2026-06-25T08:48:25Z</dcterms:modified>
  <dc:language>en-US</dc:language>
</cp:coreProperties>
</file>