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sergi\Documents\SEO\SEO\AA_Webs\Excel Aleman\Generador\"/>
    </mc:Choice>
  </mc:AlternateContent>
  <xr:revisionPtr revIDLastSave="0" documentId="13_ncr:1_{0BEC4FF1-6E0B-4178-A2AC-9B2170911243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Matrix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2" i="1" l="1"/>
  <c r="K32" i="1"/>
  <c r="J32" i="1"/>
  <c r="I32" i="1"/>
  <c r="H32" i="1"/>
  <c r="G32" i="1"/>
  <c r="L30" i="1"/>
  <c r="K30" i="1"/>
  <c r="K31" i="1" s="1"/>
  <c r="J30" i="1"/>
  <c r="J29" i="1" s="1"/>
  <c r="I30" i="1"/>
  <c r="I29" i="1" s="1"/>
  <c r="H30" i="1"/>
  <c r="H29" i="1" s="1"/>
  <c r="G30" i="1"/>
  <c r="G29" i="1" s="1"/>
  <c r="L27" i="1"/>
  <c r="L28" i="1" s="1"/>
  <c r="K27" i="1"/>
  <c r="K28" i="1" s="1"/>
  <c r="J27" i="1"/>
  <c r="J28" i="1" s="1"/>
  <c r="I27" i="1"/>
  <c r="I28" i="1" s="1"/>
  <c r="H27" i="1"/>
  <c r="H28" i="1" s="1"/>
  <c r="G27" i="1"/>
  <c r="G28" i="1" s="1"/>
  <c r="G9" i="1"/>
  <c r="E9" i="1"/>
  <c r="E8" i="1"/>
  <c r="E6" i="1"/>
  <c r="E7" i="1" s="1"/>
  <c r="G6" i="1" l="1"/>
  <c r="G8" i="1"/>
  <c r="K29" i="1"/>
  <c r="L29" i="1"/>
  <c r="L31" i="1" s="1"/>
  <c r="G31" i="1"/>
  <c r="H31" i="1"/>
  <c r="I31" i="1"/>
  <c r="J31" i="1"/>
</calcChain>
</file>

<file path=xl/sharedStrings.xml><?xml version="1.0" encoding="utf-8"?>
<sst xmlns="http://schemas.openxmlformats.org/spreadsheetml/2006/main" count="99" uniqueCount="81">
  <si>
    <t>MATRIX-VORLAGE 2026</t>
  </si>
  <si>
    <t>Gewichtete Bewertungs- und Entscheidungsmatrix · flexibel für Projekte, Angebote, Ideen und Alternativen</t>
  </si>
  <si>
    <t>Entscheidungsrahmen</t>
  </si>
  <si>
    <t>Qualitätsprüfung</t>
  </si>
  <si>
    <t>Aktuelle Empfehlung</t>
  </si>
  <si>
    <t>Ergebnisübersicht</t>
  </si>
  <si>
    <t>Thema</t>
  </si>
  <si>
    <t>Auswahl zwischen mehreren Alternativen</t>
  </si>
  <si>
    <t>Gewichtssumme</t>
  </si>
  <si>
    <t>Verantwortlich</t>
  </si>
  <si>
    <t>Beispielteam</t>
  </si>
  <si>
    <t>Status</t>
  </si>
  <si>
    <t>Stand</t>
  </si>
  <si>
    <t>24.06.2026</t>
  </si>
  <si>
    <t>Aktive Kriterien</t>
  </si>
  <si>
    <t>Bewertungsskala</t>
  </si>
  <si>
    <t>1 = sehr schwach · 5 = sehr stark</t>
  </si>
  <si>
    <t>KO-Kriterien</t>
  </si>
  <si>
    <t>Kategorie</t>
  </si>
  <si>
    <t>Kriterium</t>
  </si>
  <si>
    <t>Erläuterung</t>
  </si>
  <si>
    <t>Gewicht</t>
  </si>
  <si>
    <t>KO</t>
  </si>
  <si>
    <t>Mindestwert</t>
  </si>
  <si>
    <t>Option A</t>
  </si>
  <si>
    <t>Option B</t>
  </si>
  <si>
    <t>Option C</t>
  </si>
  <si>
    <t>Option D</t>
  </si>
  <si>
    <t>Option E</t>
  </si>
  <si>
    <t>Option F</t>
  </si>
  <si>
    <t>Wirtschaftlichkeit</t>
  </si>
  <si>
    <t>Kosten</t>
  </si>
  <si>
    <t>5 = sehr wirtschaftlich / geringe Gesamtkosten</t>
  </si>
  <si>
    <t>Nein</t>
  </si>
  <si>
    <t>Leistung</t>
  </si>
  <si>
    <t>Qualität</t>
  </si>
  <si>
    <t>Erfüllungsgrad und erwartete Ergebnisqualität</t>
  </si>
  <si>
    <t>Ja</t>
  </si>
  <si>
    <t>Nutzen</t>
  </si>
  <si>
    <t>Beitrag zum Ziel und messbarer Mehrwert</t>
  </si>
  <si>
    <t>Umsetzung</t>
  </si>
  <si>
    <t>Zeitbedarf</t>
  </si>
  <si>
    <t>5 = kurze Realisierungsdauer</t>
  </si>
  <si>
    <t>Aufwand</t>
  </si>
  <si>
    <t>5 = geringer interner Umsetzungsaufwand</t>
  </si>
  <si>
    <t>Risiko</t>
  </si>
  <si>
    <t>5 = geringes Risiko und hohe Planbarkeit</t>
  </si>
  <si>
    <t>Flexibilität</t>
  </si>
  <si>
    <t>Anpassbarkeit bei veränderten Anforderungen</t>
  </si>
  <si>
    <t>So verwenden Sie die Vorlage</t>
  </si>
  <si>
    <t>Strategie</t>
  </si>
  <si>
    <t>Skalierbarkeit</t>
  </si>
  <si>
    <t>Eignung für Wachstum und größere Nutzung</t>
  </si>
  <si>
    <t>1</t>
  </si>
  <si>
    <t>Thema, Optionen und Kriterien anpassen.</t>
  </si>
  <si>
    <t>Ressourcenbedarf</t>
  </si>
  <si>
    <t>5 = geringer Bedarf an Personal und Mitteln</t>
  </si>
  <si>
    <t>2</t>
  </si>
  <si>
    <t>Gewichte so verteilen, dass zusammen 100 % erreicht werden.</t>
  </si>
  <si>
    <t>Akzeptanz</t>
  </si>
  <si>
    <t>Voraussichtliche Zustimmung relevanter Beteiligter</t>
  </si>
  <si>
    <t>3</t>
  </si>
  <si>
    <t>Jede Option je Kriterium von 1 bis 5 bewerten.</t>
  </si>
  <si>
    <t>Nachhaltigkeit</t>
  </si>
  <si>
    <t>Langfristige ökologische und organisatorische Wirkung</t>
  </si>
  <si>
    <t>4</t>
  </si>
  <si>
    <t>KO nur aktivieren, wenn ein Mindestwert zwingend ist.</t>
  </si>
  <si>
    <t>Zukunftssicherheit</t>
  </si>
  <si>
    <t>Robustheit gegenüber künftigen Veränderungen</t>
  </si>
  <si>
    <t>5</t>
  </si>
  <si>
    <t>Empfehlung, Rangfolge und Ausschlüsse automatisch ablesen.</t>
  </si>
  <si>
    <t>Gewichtete Gesamtbewertung (0–5)</t>
  </si>
  <si>
    <t>Hinweise</t>
  </si>
  <si>
    <t>Ergebnis in Prozent</t>
  </si>
  <si>
    <t>Hellgelbe und hellblaue Felder sind für Eingaben vorgesehen.</t>
  </si>
  <si>
    <t>Rangfolge</t>
  </si>
  <si>
    <t>Bei negativen Kriterien wie Kosten oder Risiko gilt: 5 = günstige Ausprägung.</t>
  </si>
  <si>
    <t>KO-Status</t>
  </si>
  <si>
    <t>Die Beispielwerte können vollständig überschrieben oder erweitert werden.</t>
  </si>
  <si>
    <t>Entscheidungshinweis</t>
  </si>
  <si>
    <t>Ungewichteter Durchschnitt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</si>
</sst>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0&quot; %&quot;"/>
  </numFmts>
  <fonts count="13" x14ac:knownFonts="1">
    <font>
      <sz val="11"/>
      <name val="Carlito"/>
    </font>
    <font>
      <sz val="10"/>
      <color rgb="FF243746"/>
      <name val="Calibri"/>
    </font>
    <font>
      <b/>
      <sz val="22"/>
      <color rgb="FFFFFFFF"/>
      <name val="Calibri"/>
    </font>
    <font>
      <i/>
      <sz val="10"/>
      <color rgb="FFD7E3EA"/>
      <name val="Calibri"/>
    </font>
    <font>
      <b/>
      <sz val="11"/>
      <color rgb="FFFFFFFF"/>
      <name val="Calibri"/>
    </font>
    <font>
      <b/>
      <sz val="10"/>
      <color rgb="FF243746"/>
      <name val="Calibri"/>
    </font>
    <font>
      <b/>
      <sz val="18"/>
      <color rgb="FF15514B"/>
      <name val="Calibri"/>
    </font>
    <font>
      <b/>
      <sz val="10"/>
      <color rgb="FF15514B"/>
      <name val="Calibri"/>
    </font>
    <font>
      <i/>
      <sz val="10"/>
      <color rgb="FF60717F"/>
      <name val="Calibri"/>
    </font>
    <font>
      <b/>
      <sz val="10"/>
      <color rgb="FFFFFFFF"/>
      <name val="Calibri"/>
    </font>
    <font>
      <b/>
      <sz val="10"/>
      <color rgb="FF17324D"/>
      <name val="Calibri"/>
    </font>
    <font>
      <sz val="10"/>
      <color rgb="FF60717F"/>
      <name val="Calibri"/>
    </font>
    <font>
      <sz val="11"/>
      <name val="Carlito"/>
    </font>
  </fonts>
  <fills count="10">
    <fill>
      <patternFill patternType="none"/>
    </fill>
    <fill>
      <patternFill patternType="gray125"/>
    </fill>
    <fill>
      <patternFill patternType="solid">
        <fgColor rgb="FF17324D"/>
      </patternFill>
    </fill>
    <fill>
      <patternFill patternType="solid">
        <fgColor rgb="FF1F6B63"/>
      </patternFill>
    </fill>
    <fill>
      <patternFill patternType="solid">
        <fgColor rgb="FFF3F6F8"/>
      </patternFill>
    </fill>
    <fill>
      <patternFill patternType="solid">
        <fgColor rgb="FFF6EEDC"/>
      </patternFill>
    </fill>
    <fill>
      <patternFill patternType="solid">
        <fgColor rgb="FFEAF3F5"/>
      </patternFill>
    </fill>
    <fill>
      <patternFill patternType="solid">
        <fgColor rgb="FFDCEFE8"/>
      </patternFill>
    </fill>
    <fill>
      <patternFill patternType="solid">
        <fgColor rgb="FFD9B36C"/>
      </patternFill>
    </fill>
    <fill>
      <patternFill patternType="solid">
        <fgColor rgb="FFF8FAFB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2" fillId="0" borderId="0"/>
  </cellStyleXfs>
  <cellXfs count="31">
    <xf numFmtId="0" fontId="0" fillId="0" borderId="0" xfId="0"/>
    <xf numFmtId="0" fontId="1" fillId="0" borderId="0" xfId="1" applyFont="1" applyAlignment="1">
      <alignment vertical="center"/>
    </xf>
    <xf numFmtId="0" fontId="5" fillId="4" borderId="0" xfId="1" applyFont="1" applyFill="1" applyAlignment="1">
      <alignment vertical="center"/>
    </xf>
    <xf numFmtId="0" fontId="9" fillId="2" borderId="0" xfId="1" applyFont="1" applyFill="1" applyAlignment="1">
      <alignment horizontal="center" vertical="center" wrapText="1"/>
    </xf>
    <xf numFmtId="0" fontId="10" fillId="8" borderId="0" xfId="1" applyFont="1" applyFill="1" applyAlignment="1">
      <alignment horizontal="center" vertical="center" wrapText="1"/>
    </xf>
    <xf numFmtId="0" fontId="10" fillId="8" borderId="0" xfId="1" applyFont="1" applyFill="1" applyAlignment="1">
      <alignment horizontal="center" vertical="center"/>
    </xf>
    <xf numFmtId="0" fontId="1" fillId="0" borderId="0" xfId="1" applyFont="1" applyAlignment="1">
      <alignment vertical="center" wrapText="1"/>
    </xf>
    <xf numFmtId="165" fontId="1" fillId="5" borderId="0" xfId="1" applyNumberFormat="1" applyFont="1" applyFill="1" applyAlignment="1">
      <alignment horizontal="center" vertical="center" wrapText="1"/>
    </xf>
    <xf numFmtId="0" fontId="1" fillId="5" borderId="0" xfId="1" applyFont="1" applyFill="1" applyAlignment="1">
      <alignment horizontal="center" vertical="center" wrapText="1"/>
    </xf>
    <xf numFmtId="1" fontId="1" fillId="5" borderId="0" xfId="1" applyNumberFormat="1" applyFont="1" applyFill="1" applyAlignment="1">
      <alignment horizontal="center" vertical="center" wrapText="1"/>
    </xf>
    <xf numFmtId="1" fontId="5" fillId="6" borderId="0" xfId="1" applyNumberFormat="1" applyFont="1" applyFill="1" applyAlignment="1">
      <alignment horizontal="center" vertical="center" wrapText="1"/>
    </xf>
    <xf numFmtId="2" fontId="5" fillId="9" borderId="0" xfId="1" applyNumberFormat="1" applyFont="1" applyFill="1" applyAlignment="1">
      <alignment horizontal="center" vertical="center" wrapText="1"/>
    </xf>
    <xf numFmtId="9" fontId="5" fillId="9" borderId="0" xfId="1" applyNumberFormat="1" applyFont="1" applyFill="1" applyAlignment="1">
      <alignment horizontal="center" vertical="center" wrapText="1"/>
    </xf>
    <xf numFmtId="0" fontId="5" fillId="9" borderId="0" xfId="1" applyFont="1" applyFill="1" applyAlignment="1">
      <alignment horizontal="center" vertical="center" wrapText="1"/>
    </xf>
    <xf numFmtId="0" fontId="1" fillId="9" borderId="0" xfId="1" applyFont="1" applyFill="1" applyAlignment="1">
      <alignment horizontal="left" vertical="center" wrapText="1"/>
    </xf>
    <xf numFmtId="0" fontId="2" fillId="2" borderId="0" xfId="1" applyFont="1" applyFill="1" applyAlignment="1">
      <alignment horizontal="left" vertical="center"/>
    </xf>
    <xf numFmtId="0" fontId="3" fillId="2" borderId="0" xfId="1" applyFont="1" applyFill="1" applyAlignment="1">
      <alignment horizontal="left" vertical="center"/>
    </xf>
    <xf numFmtId="0" fontId="4" fillId="3" borderId="0" xfId="1" applyFont="1" applyFill="1" applyAlignment="1">
      <alignment horizontal="left" vertical="center"/>
    </xf>
    <xf numFmtId="0" fontId="1" fillId="5" borderId="0" xfId="1" applyFont="1" applyFill="1" applyAlignment="1">
      <alignment vertical="center"/>
    </xf>
    <xf numFmtId="49" fontId="1" fillId="5" borderId="0" xfId="1" applyNumberFormat="1" applyFont="1" applyFill="1" applyAlignment="1">
      <alignment vertical="center"/>
    </xf>
    <xf numFmtId="165" fontId="5" fillId="6" borderId="0" xfId="1" applyNumberFormat="1" applyFont="1" applyFill="1" applyAlignment="1">
      <alignment horizontal="center" vertical="center"/>
    </xf>
    <xf numFmtId="0" fontId="5" fillId="6" borderId="0" xfId="1" applyFont="1" applyFill="1" applyAlignment="1">
      <alignment horizontal="center" vertical="center"/>
    </xf>
    <xf numFmtId="0" fontId="6" fillId="7" borderId="0" xfId="1" applyFont="1" applyFill="1" applyAlignment="1">
      <alignment horizontal="center" vertical="center"/>
    </xf>
    <xf numFmtId="0" fontId="7" fillId="7" borderId="0" xfId="1" applyFont="1" applyFill="1" applyAlignment="1">
      <alignment horizontal="center" vertical="center"/>
    </xf>
    <xf numFmtId="0" fontId="8" fillId="4" borderId="0" xfId="1" applyFont="1" applyFill="1" applyAlignment="1">
      <alignment horizontal="center" vertical="center"/>
    </xf>
    <xf numFmtId="0" fontId="9" fillId="2" borderId="0" xfId="1" applyFont="1" applyFill="1" applyAlignment="1">
      <alignment horizontal="left" vertical="center" wrapText="1"/>
    </xf>
    <xf numFmtId="0" fontId="9" fillId="3" borderId="0" xfId="1" applyFont="1" applyFill="1" applyAlignment="1">
      <alignment horizontal="left" vertical="center" wrapText="1"/>
    </xf>
    <xf numFmtId="0" fontId="4" fillId="3" borderId="0" xfId="1" applyFont="1" applyFill="1" applyAlignment="1">
      <alignment vertical="center"/>
    </xf>
    <xf numFmtId="0" fontId="1" fillId="4" borderId="0" xfId="1" applyFont="1" applyFill="1" applyAlignment="1">
      <alignment vertical="center" wrapText="1"/>
    </xf>
    <xf numFmtId="0" fontId="4" fillId="2" borderId="0" xfId="1" applyFont="1" applyFill="1" applyAlignment="1">
      <alignment vertical="center"/>
    </xf>
    <xf numFmtId="0" fontId="11" fillId="9" borderId="0" xfId="1" applyFont="1" applyFill="1" applyAlignment="1">
      <alignment vertical="center" wrapText="1"/>
    </xf>
  </cellXfs>
  <cellStyles count="2">
    <cellStyle name="Normal" xfId="1" xr:uid="{00000000-0005-0000-0000-000000000000}"/>
    <cellStyle name="Standard" xfId="0" builtinId="0"/>
  </cellStyles>
  <dxfs count="7">
    <dxf>
      <font>
        <b/>
        <color rgb="FF8B1E25"/>
      </font>
      <fill>
        <patternFill>
          <bgColor rgb="FFF4C7C9"/>
        </patternFill>
      </fill>
    </dxf>
    <dxf>
      <font>
        <b/>
        <color rgb="FF145A43"/>
      </font>
      <fill>
        <patternFill>
          <bgColor rgb="FFCFE8DE"/>
        </patternFill>
      </fill>
    </dxf>
    <dxf>
      <font>
        <b/>
        <color rgb="FF8B1E25"/>
      </font>
      <fill>
        <patternFill>
          <bgColor rgb="FFF4C7C9"/>
        </patternFill>
      </fill>
    </dxf>
    <dxf>
      <font>
        <b/>
        <color rgb="FF145A43"/>
      </font>
      <fill>
        <patternFill>
          <bgColor rgb="FFCFE8DE"/>
        </patternFill>
      </fill>
    </dxf>
    <dxf>
      <font>
        <b/>
        <color rgb="FF7A151C"/>
      </font>
      <fill>
        <patternFill>
          <bgColor rgb="FFE7A7AB"/>
        </patternFill>
      </fill>
    </dxf>
    <dxf>
      <font>
        <b/>
        <color rgb="FF8B1E25"/>
      </font>
      <fill>
        <patternFill>
          <bgColor rgb="FFF4C7C9"/>
        </patternFill>
      </fill>
    </dxf>
    <dxf>
      <font>
        <b/>
        <color rgb="FF145A43"/>
      </font>
      <fill>
        <patternFill>
          <bgColor rgb="FFCFE8D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c:style val="2"/>
  <c:chart>
    <c:title>
      <c:tx>
        <c:rich>
          <a:bodyPr/>
          <a:lstStyle/>
          <a:p>
            <a:r>
              <a:rPr lang="de-DE"/>
              <a:t>Gesamtbewertung der Optionen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Bewertung</c:v>
          </c:tx>
          <c:invertIfNegative val="1"/>
          <c:cat>
            <c:strRef>
              <c:f>Matrix!$G$12:$L$12</c:f>
              <c:strCache>
                <c:ptCount val="6"/>
                <c:pt idx="0">
                  <c:v>Option A</c:v>
                </c:pt>
                <c:pt idx="1">
                  <c:v>Option B</c:v>
                </c:pt>
                <c:pt idx="2">
                  <c:v>Option C</c:v>
                </c:pt>
                <c:pt idx="3">
                  <c:v>Option D</c:v>
                </c:pt>
                <c:pt idx="4">
                  <c:v>Option E</c:v>
                </c:pt>
                <c:pt idx="5">
                  <c:v>Option F</c:v>
                </c:pt>
              </c:strCache>
            </c:strRef>
          </c:cat>
          <c:val>
            <c:numRef>
              <c:f>Matrix!$G$27:$L$27</c:f>
              <c:numCache>
                <c:formatCode>0.00</c:formatCode>
                <c:ptCount val="6"/>
                <c:pt idx="0">
                  <c:v>3.65</c:v>
                </c:pt>
                <c:pt idx="1">
                  <c:v>3.95</c:v>
                </c:pt>
                <c:pt idx="2">
                  <c:v>4.4000000000000004</c:v>
                </c:pt>
                <c:pt idx="3">
                  <c:v>3.2</c:v>
                </c:pt>
                <c:pt idx="4">
                  <c:v>3.2</c:v>
                </c:pt>
                <c:pt idx="5">
                  <c:v>3.43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8C-414B-A9A9-8D848F2222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650112"/>
        <c:axId val="48672768"/>
      </c:barChart>
      <c:catAx>
        <c:axId val="48650112"/>
        <c:scaling>
          <c:orientation val="minMax"/>
        </c:scaling>
        <c:delete val="0"/>
        <c:axPos val="b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General" sourceLinked="1"/>
        <c:majorTickMark val="none"/>
        <c:minorTickMark val="none"/>
        <c:tickLblPos val="nextTo"/>
        <c:crossAx val="48672768"/>
        <c:crosses val="autoZero"/>
        <c:auto val="1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0.00" sourceLinked="1"/>
        <c:majorTickMark val="none"/>
        <c:minorTickMark val="none"/>
        <c:tickLblPos val="nextTo"/>
        <c:crossAx val="48650112"/>
        <c:crosses val="autoZero"/>
        <c:crossBetween val="between"/>
      </c:valAx>
    </c:plotArea>
    <c:plotVisOnly val="1"/>
    <c:dispBlanksAs val="zero"/>
    <c:showDLblsOverMax val="1"/>
  </c:chart>
  <c:spPr>
    <a:solidFill>
      <a:schemeClr val="accent2">
        <a:lumMod val="20000"/>
        <a:lumOff val="80000"/>
      </a:schemeClr>
    </a:solidFill>
    <a:ln w="9525">
      <a:solidFill>
        <a:srgbClr val="D9D9D9"/>
      </a:solidFill>
      <a:prstDash val="solid"/>
    </a:ln>
  </c:spPr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5</xdr:row>
      <xdr:rowOff>0</xdr:rowOff>
    </xdr:from>
    <xdr:to>
      <xdr:col>21</xdr:col>
      <xdr:colOff>0</xdr:colOff>
      <xdr:row>18</xdr:row>
      <xdr:rowOff>0</xdr:rowOff>
    </xdr:to>
    <xdr:graphicFrame macro="">
      <xdr:nvGraphicFramePr>
        <xdr:cNvPr id="2" name="Chart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40"/>
  <sheetViews>
    <sheetView tabSelected="1" workbookViewId="0">
      <selection activeCell="O35" sqref="O35"/>
    </sheetView>
  </sheetViews>
  <sheetFormatPr baseColWidth="10" defaultColWidth="9" defaultRowHeight="15" x14ac:dyDescent="0.25"/>
  <cols>
    <col min="1" max="1" width="18" customWidth="1"/>
    <col min="2" max="2" width="22" customWidth="1"/>
    <col min="3" max="3" width="38" customWidth="1"/>
    <col min="4" max="4" width="14" customWidth="1"/>
    <col min="5" max="5" width="9" customWidth="1"/>
    <col min="6" max="6" width="14" customWidth="1"/>
    <col min="7" max="12" width="13" customWidth="1"/>
    <col min="13" max="13" width="3" customWidth="1"/>
    <col min="14" max="14" width="7" customWidth="1"/>
    <col min="15" max="15" width="17" customWidth="1"/>
    <col min="16" max="21" width="12" customWidth="1"/>
  </cols>
  <sheetData>
    <row r="1" spans="1:21" ht="21.95" customHeight="1" x14ac:dyDescent="0.25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</row>
    <row r="2" spans="1:21" ht="21.95" customHeight="1" x14ac:dyDescent="0.25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</row>
    <row r="3" spans="1:21" ht="20.100000000000001" customHeight="1" x14ac:dyDescent="0.25">
      <c r="A3" s="16" t="s">
        <v>1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</row>
    <row r="4" spans="1:2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</row>
    <row r="5" spans="1:21" ht="24" customHeight="1" x14ac:dyDescent="0.25">
      <c r="A5" s="17" t="s">
        <v>2</v>
      </c>
      <c r="B5" s="17"/>
      <c r="C5" s="17"/>
      <c r="D5" s="17" t="s">
        <v>3</v>
      </c>
      <c r="E5" s="17"/>
      <c r="F5" s="17"/>
      <c r="G5" s="17" t="s">
        <v>4</v>
      </c>
      <c r="H5" s="17"/>
      <c r="I5" s="17"/>
      <c r="J5" s="17"/>
      <c r="K5" s="17"/>
      <c r="L5" s="17"/>
      <c r="M5" s="1"/>
      <c r="N5" s="17" t="s">
        <v>5</v>
      </c>
      <c r="O5" s="17"/>
      <c r="P5" s="17"/>
      <c r="Q5" s="17"/>
      <c r="R5" s="17"/>
      <c r="S5" s="17"/>
      <c r="T5" s="17"/>
      <c r="U5" s="17"/>
    </row>
    <row r="6" spans="1:21" ht="23.1" customHeight="1" x14ac:dyDescent="0.25">
      <c r="A6" s="2" t="s">
        <v>6</v>
      </c>
      <c r="B6" s="18" t="s">
        <v>7</v>
      </c>
      <c r="C6" s="18"/>
      <c r="D6" s="2" t="s">
        <v>8</v>
      </c>
      <c r="E6" s="20">
        <f>SUM(D14:D25)</f>
        <v>100</v>
      </c>
      <c r="F6" s="20"/>
      <c r="G6" s="22" t="str">
        <f>IFERROR(INDEX($G$12:$L$12,1,MATCH(1,$G$29:$L$29,0)),"Noch keine Bewertung")</f>
        <v>Option C</v>
      </c>
      <c r="H6" s="22"/>
      <c r="I6" s="22"/>
      <c r="J6" s="22"/>
      <c r="K6" s="22"/>
      <c r="L6" s="22"/>
      <c r="M6" s="1"/>
      <c r="N6" s="1"/>
      <c r="O6" s="1"/>
      <c r="P6" s="1"/>
      <c r="Q6" s="1"/>
      <c r="R6" s="1"/>
      <c r="S6" s="1"/>
      <c r="T6" s="1"/>
      <c r="U6" s="1"/>
    </row>
    <row r="7" spans="1:21" ht="23.1" customHeight="1" x14ac:dyDescent="0.25">
      <c r="A7" s="2" t="s">
        <v>9</v>
      </c>
      <c r="B7" s="18" t="s">
        <v>10</v>
      </c>
      <c r="C7" s="18"/>
      <c r="D7" s="2" t="s">
        <v>11</v>
      </c>
      <c r="E7" s="21" t="str">
        <f>IF(E6=100,"Bereit","Gewichtung prüfen")</f>
        <v>Bereit</v>
      </c>
      <c r="F7" s="21"/>
      <c r="G7" s="22"/>
      <c r="H7" s="22"/>
      <c r="I7" s="22"/>
      <c r="J7" s="22"/>
      <c r="K7" s="22"/>
      <c r="L7" s="22"/>
      <c r="M7" s="1"/>
      <c r="N7" s="1"/>
      <c r="O7" s="1"/>
      <c r="P7" s="1"/>
      <c r="Q7" s="1"/>
      <c r="R7" s="1"/>
      <c r="S7" s="1"/>
      <c r="T7" s="1"/>
      <c r="U7" s="1"/>
    </row>
    <row r="8" spans="1:21" ht="23.1" customHeight="1" x14ac:dyDescent="0.25">
      <c r="A8" s="2" t="s">
        <v>12</v>
      </c>
      <c r="B8" s="19" t="s">
        <v>13</v>
      </c>
      <c r="C8" s="19"/>
      <c r="D8" s="2" t="s">
        <v>14</v>
      </c>
      <c r="E8" s="21">
        <f>COUNTA(B14:B25)</f>
        <v>12</v>
      </c>
      <c r="F8" s="21"/>
      <c r="G8" s="23" t="str">
        <f>IFERROR("Bewertung: "&amp;TEXT(INDEX($G$27:$L$27,1,MATCH(1,$G$29:$L$29,0)),"0.00")&amp;" von 5","")</f>
        <v>Bewertung: 004 von 5</v>
      </c>
      <c r="H8" s="23"/>
      <c r="I8" s="23"/>
      <c r="J8" s="23"/>
      <c r="K8" s="23"/>
      <c r="L8" s="23"/>
      <c r="M8" s="1"/>
      <c r="N8" s="1"/>
      <c r="O8" s="1"/>
      <c r="P8" s="1"/>
      <c r="Q8" s="1"/>
      <c r="R8" s="1"/>
      <c r="S8" s="1"/>
      <c r="T8" s="1"/>
      <c r="U8" s="1"/>
    </row>
    <row r="9" spans="1:21" ht="23.1" customHeight="1" x14ac:dyDescent="0.25">
      <c r="A9" s="2" t="s">
        <v>15</v>
      </c>
      <c r="B9" s="18" t="s">
        <v>16</v>
      </c>
      <c r="C9" s="18"/>
      <c r="D9" s="2" t="s">
        <v>17</v>
      </c>
      <c r="E9" s="21">
        <f>COUNTIF(E14:E25,"Ja")</f>
        <v>2</v>
      </c>
      <c r="F9" s="21"/>
      <c r="G9" s="24" t="str">
        <f>IF($E$6&lt;&gt;100,"Gewichtung muss 100 % ergeben","Ranking berücksichtigt KO-Kriterien")</f>
        <v>Ranking berücksichtigt KO-Kriterien</v>
      </c>
      <c r="H9" s="24"/>
      <c r="I9" s="24"/>
      <c r="J9" s="24"/>
      <c r="K9" s="24"/>
      <c r="L9" s="24"/>
      <c r="M9" s="1"/>
      <c r="N9" s="1"/>
      <c r="O9" s="1"/>
      <c r="P9" s="1"/>
      <c r="Q9" s="1"/>
      <c r="R9" s="1"/>
      <c r="S9" s="1"/>
      <c r="T9" s="1"/>
      <c r="U9" s="1"/>
    </row>
    <row r="10" spans="1:2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</row>
    <row r="11" spans="1:2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</row>
    <row r="12" spans="1:21" ht="32.1" customHeight="1" x14ac:dyDescent="0.25">
      <c r="A12" s="3" t="s">
        <v>18</v>
      </c>
      <c r="B12" s="3" t="s">
        <v>19</v>
      </c>
      <c r="C12" s="3" t="s">
        <v>20</v>
      </c>
      <c r="D12" s="3" t="s">
        <v>21</v>
      </c>
      <c r="E12" s="3" t="s">
        <v>22</v>
      </c>
      <c r="F12" s="3" t="s">
        <v>23</v>
      </c>
      <c r="G12" s="4" t="s">
        <v>24</v>
      </c>
      <c r="H12" s="4" t="s">
        <v>25</v>
      </c>
      <c r="I12" s="4" t="s">
        <v>26</v>
      </c>
      <c r="J12" s="4" t="s">
        <v>27</v>
      </c>
      <c r="K12" s="4" t="s">
        <v>28</v>
      </c>
      <c r="L12" s="4" t="s">
        <v>29</v>
      </c>
      <c r="M12" s="1"/>
      <c r="N12" s="1"/>
      <c r="O12" s="1"/>
      <c r="P12" s="1"/>
      <c r="Q12" s="1"/>
      <c r="R12" s="1"/>
      <c r="S12" s="1"/>
      <c r="T12" s="1"/>
      <c r="U12" s="1"/>
    </row>
    <row r="13" spans="1:21" x14ac:dyDescent="0.25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1"/>
      <c r="N13" s="1"/>
      <c r="O13" s="1"/>
      <c r="P13" s="1"/>
      <c r="Q13" s="1"/>
      <c r="R13" s="1"/>
      <c r="S13" s="1"/>
      <c r="T13" s="1"/>
      <c r="U13" s="1"/>
    </row>
    <row r="14" spans="1:21" ht="33.950000000000003" customHeight="1" x14ac:dyDescent="0.25">
      <c r="A14" s="14" t="s">
        <v>30</v>
      </c>
      <c r="B14" s="14" t="s">
        <v>31</v>
      </c>
      <c r="C14" s="14" t="s">
        <v>32</v>
      </c>
      <c r="D14" s="7">
        <v>15</v>
      </c>
      <c r="E14" s="8" t="s">
        <v>33</v>
      </c>
      <c r="F14" s="9">
        <v>1</v>
      </c>
      <c r="G14" s="10">
        <v>4</v>
      </c>
      <c r="H14" s="10">
        <v>3</v>
      </c>
      <c r="I14" s="10">
        <v>5</v>
      </c>
      <c r="J14" s="10">
        <v>2</v>
      </c>
      <c r="K14" s="10">
        <v>4</v>
      </c>
      <c r="L14" s="10">
        <v>3</v>
      </c>
      <c r="M14" s="1"/>
      <c r="N14" s="1"/>
      <c r="O14" s="1"/>
      <c r="P14" s="1"/>
      <c r="Q14" s="1"/>
      <c r="R14" s="1"/>
      <c r="S14" s="1"/>
      <c r="T14" s="1"/>
      <c r="U14" s="1"/>
    </row>
    <row r="15" spans="1:21" ht="33.950000000000003" customHeight="1" x14ac:dyDescent="0.25">
      <c r="A15" s="14" t="s">
        <v>34</v>
      </c>
      <c r="B15" s="14" t="s">
        <v>35</v>
      </c>
      <c r="C15" s="14" t="s">
        <v>36</v>
      </c>
      <c r="D15" s="7">
        <v>15</v>
      </c>
      <c r="E15" s="8" t="s">
        <v>37</v>
      </c>
      <c r="F15" s="9">
        <v>3</v>
      </c>
      <c r="G15" s="10">
        <v>4</v>
      </c>
      <c r="H15" s="10">
        <v>5</v>
      </c>
      <c r="I15" s="10">
        <v>4</v>
      </c>
      <c r="J15" s="10">
        <v>3</v>
      </c>
      <c r="K15" s="10">
        <v>2</v>
      </c>
      <c r="L15" s="10">
        <v>4</v>
      </c>
      <c r="M15" s="1"/>
      <c r="N15" s="1"/>
      <c r="O15" s="1"/>
      <c r="P15" s="1"/>
      <c r="Q15" s="1"/>
      <c r="R15" s="1"/>
      <c r="S15" s="1"/>
      <c r="T15" s="1"/>
      <c r="U15" s="1"/>
    </row>
    <row r="16" spans="1:21" ht="33.950000000000003" customHeight="1" x14ac:dyDescent="0.25">
      <c r="A16" s="14" t="s">
        <v>34</v>
      </c>
      <c r="B16" s="14" t="s">
        <v>38</v>
      </c>
      <c r="C16" s="14" t="s">
        <v>39</v>
      </c>
      <c r="D16" s="7">
        <v>15</v>
      </c>
      <c r="E16" s="8" t="s">
        <v>33</v>
      </c>
      <c r="F16" s="9">
        <v>1</v>
      </c>
      <c r="G16" s="10">
        <v>4</v>
      </c>
      <c r="H16" s="10">
        <v>4</v>
      </c>
      <c r="I16" s="10">
        <v>5</v>
      </c>
      <c r="J16" s="10">
        <v>3</v>
      </c>
      <c r="K16" s="10">
        <v>4</v>
      </c>
      <c r="L16" s="10">
        <v>3</v>
      </c>
      <c r="M16" s="1"/>
      <c r="N16" s="1"/>
      <c r="O16" s="1"/>
      <c r="P16" s="1"/>
      <c r="Q16" s="1"/>
      <c r="R16" s="1"/>
      <c r="S16" s="1"/>
      <c r="T16" s="1"/>
      <c r="U16" s="1"/>
    </row>
    <row r="17" spans="1:21" ht="33.950000000000003" customHeight="1" x14ac:dyDescent="0.25">
      <c r="A17" s="14" t="s">
        <v>40</v>
      </c>
      <c r="B17" s="14" t="s">
        <v>41</v>
      </c>
      <c r="C17" s="14" t="s">
        <v>42</v>
      </c>
      <c r="D17" s="7">
        <v>10</v>
      </c>
      <c r="E17" s="8" t="s">
        <v>33</v>
      </c>
      <c r="F17" s="9">
        <v>1</v>
      </c>
      <c r="G17" s="10">
        <v>3</v>
      </c>
      <c r="H17" s="10">
        <v>4</v>
      </c>
      <c r="I17" s="10">
        <v>3</v>
      </c>
      <c r="J17" s="10">
        <v>5</v>
      </c>
      <c r="K17" s="10">
        <v>2</v>
      </c>
      <c r="L17" s="10">
        <v>4</v>
      </c>
      <c r="M17" s="1"/>
      <c r="N17" s="1"/>
      <c r="O17" s="1"/>
      <c r="P17" s="1"/>
      <c r="Q17" s="1"/>
      <c r="R17" s="1"/>
      <c r="S17" s="1"/>
      <c r="T17" s="1"/>
      <c r="U17" s="1"/>
    </row>
    <row r="18" spans="1:21" ht="33.950000000000003" customHeight="1" x14ac:dyDescent="0.25">
      <c r="A18" s="14" t="s">
        <v>40</v>
      </c>
      <c r="B18" s="14" t="s">
        <v>43</v>
      </c>
      <c r="C18" s="14" t="s">
        <v>44</v>
      </c>
      <c r="D18" s="7">
        <v>10</v>
      </c>
      <c r="E18" s="8" t="s">
        <v>33</v>
      </c>
      <c r="F18" s="9">
        <v>1</v>
      </c>
      <c r="G18" s="10">
        <v>3</v>
      </c>
      <c r="H18" s="10">
        <v>4</v>
      </c>
      <c r="I18" s="10">
        <v>4</v>
      </c>
      <c r="J18" s="10">
        <v>5</v>
      </c>
      <c r="K18" s="10">
        <v>2</v>
      </c>
      <c r="L18" s="10">
        <v>3</v>
      </c>
      <c r="M18" s="1"/>
      <c r="N18" s="1"/>
      <c r="O18" s="1"/>
      <c r="P18" s="1"/>
      <c r="Q18" s="1"/>
      <c r="R18" s="1"/>
      <c r="S18" s="1"/>
      <c r="T18" s="1"/>
      <c r="U18" s="1"/>
    </row>
    <row r="19" spans="1:21" ht="33.950000000000003" customHeight="1" x14ac:dyDescent="0.25">
      <c r="A19" s="14" t="s">
        <v>40</v>
      </c>
      <c r="B19" s="14" t="s">
        <v>45</v>
      </c>
      <c r="C19" s="14" t="s">
        <v>46</v>
      </c>
      <c r="D19" s="7">
        <v>10</v>
      </c>
      <c r="E19" s="8" t="s">
        <v>37</v>
      </c>
      <c r="F19" s="9">
        <v>3</v>
      </c>
      <c r="G19" s="10">
        <v>4</v>
      </c>
      <c r="H19" s="10">
        <v>3</v>
      </c>
      <c r="I19" s="10">
        <v>5</v>
      </c>
      <c r="J19" s="10">
        <v>2</v>
      </c>
      <c r="K19" s="10">
        <v>4</v>
      </c>
      <c r="L19" s="10">
        <v>3</v>
      </c>
      <c r="M19" s="1"/>
      <c r="N19" s="1"/>
      <c r="O19" s="1"/>
      <c r="P19" s="1"/>
      <c r="Q19" s="1"/>
      <c r="R19" s="1"/>
      <c r="S19" s="1"/>
      <c r="T19" s="1"/>
      <c r="U19" s="1"/>
    </row>
    <row r="20" spans="1:21" ht="24" customHeight="1" x14ac:dyDescent="0.25">
      <c r="A20" s="14" t="s">
        <v>34</v>
      </c>
      <c r="B20" s="14" t="s">
        <v>47</v>
      </c>
      <c r="C20" s="14" t="s">
        <v>48</v>
      </c>
      <c r="D20" s="7">
        <v>5</v>
      </c>
      <c r="E20" s="8" t="s">
        <v>33</v>
      </c>
      <c r="F20" s="9">
        <v>1</v>
      </c>
      <c r="G20" s="10">
        <v>3</v>
      </c>
      <c r="H20" s="10">
        <v>5</v>
      </c>
      <c r="I20" s="10">
        <v>4</v>
      </c>
      <c r="J20" s="10">
        <v>3</v>
      </c>
      <c r="K20" s="10">
        <v>4</v>
      </c>
      <c r="L20" s="10">
        <v>4</v>
      </c>
      <c r="M20" s="1"/>
      <c r="N20" s="27" t="s">
        <v>49</v>
      </c>
      <c r="O20" s="27"/>
      <c r="P20" s="27"/>
      <c r="Q20" s="27"/>
      <c r="R20" s="27"/>
      <c r="S20" s="27"/>
      <c r="T20" s="27"/>
      <c r="U20" s="27"/>
    </row>
    <row r="21" spans="1:21" ht="24" customHeight="1" x14ac:dyDescent="0.25">
      <c r="A21" s="14" t="s">
        <v>50</v>
      </c>
      <c r="B21" s="14" t="s">
        <v>51</v>
      </c>
      <c r="C21" s="14" t="s">
        <v>52</v>
      </c>
      <c r="D21" s="7">
        <v>5</v>
      </c>
      <c r="E21" s="8" t="s">
        <v>33</v>
      </c>
      <c r="F21" s="9">
        <v>1</v>
      </c>
      <c r="G21" s="10">
        <v>4</v>
      </c>
      <c r="H21" s="10">
        <v>5</v>
      </c>
      <c r="I21" s="10">
        <v>5</v>
      </c>
      <c r="J21" s="10">
        <v>3</v>
      </c>
      <c r="K21" s="10">
        <v>4</v>
      </c>
      <c r="L21" s="10">
        <v>3</v>
      </c>
      <c r="M21" s="1"/>
      <c r="N21" s="5" t="s">
        <v>53</v>
      </c>
      <c r="O21" s="28" t="s">
        <v>54</v>
      </c>
      <c r="P21" s="28"/>
      <c r="Q21" s="28"/>
      <c r="R21" s="28"/>
      <c r="S21" s="28"/>
      <c r="T21" s="28"/>
      <c r="U21" s="28"/>
    </row>
    <row r="22" spans="1:21" ht="24" customHeight="1" x14ac:dyDescent="0.25">
      <c r="A22" s="14" t="s">
        <v>40</v>
      </c>
      <c r="B22" s="14" t="s">
        <v>55</v>
      </c>
      <c r="C22" s="14" t="s">
        <v>56</v>
      </c>
      <c r="D22" s="7">
        <v>5</v>
      </c>
      <c r="E22" s="8" t="s">
        <v>33</v>
      </c>
      <c r="F22" s="9">
        <v>1</v>
      </c>
      <c r="G22" s="10">
        <v>3</v>
      </c>
      <c r="H22" s="10">
        <v>4</v>
      </c>
      <c r="I22" s="10">
        <v>3</v>
      </c>
      <c r="J22" s="10">
        <v>5</v>
      </c>
      <c r="K22" s="10">
        <v>2</v>
      </c>
      <c r="L22" s="10">
        <v>4</v>
      </c>
      <c r="M22" s="1"/>
      <c r="N22" s="5" t="s">
        <v>57</v>
      </c>
      <c r="O22" s="28" t="s">
        <v>58</v>
      </c>
      <c r="P22" s="28"/>
      <c r="Q22" s="28"/>
      <c r="R22" s="28"/>
      <c r="S22" s="28"/>
      <c r="T22" s="28"/>
      <c r="U22" s="28"/>
    </row>
    <row r="23" spans="1:21" ht="24" customHeight="1" x14ac:dyDescent="0.25">
      <c r="A23" s="14" t="s">
        <v>50</v>
      </c>
      <c r="B23" s="14" t="s">
        <v>59</v>
      </c>
      <c r="C23" s="14" t="s">
        <v>60</v>
      </c>
      <c r="D23" s="7">
        <v>5</v>
      </c>
      <c r="E23" s="8" t="s">
        <v>33</v>
      </c>
      <c r="F23" s="9">
        <v>1</v>
      </c>
      <c r="G23" s="10">
        <v>4</v>
      </c>
      <c r="H23" s="10">
        <v>3</v>
      </c>
      <c r="I23" s="10">
        <v>5</v>
      </c>
      <c r="J23" s="10">
        <v>3</v>
      </c>
      <c r="K23" s="10">
        <v>4</v>
      </c>
      <c r="L23" s="10">
        <v>4</v>
      </c>
      <c r="M23" s="1"/>
      <c r="N23" s="5" t="s">
        <v>61</v>
      </c>
      <c r="O23" s="28" t="s">
        <v>62</v>
      </c>
      <c r="P23" s="28"/>
      <c r="Q23" s="28"/>
      <c r="R23" s="28"/>
      <c r="S23" s="28"/>
      <c r="T23" s="28"/>
      <c r="U23" s="28"/>
    </row>
    <row r="24" spans="1:21" ht="24" customHeight="1" x14ac:dyDescent="0.25">
      <c r="A24" s="14" t="s">
        <v>50</v>
      </c>
      <c r="B24" s="14" t="s">
        <v>63</v>
      </c>
      <c r="C24" s="14" t="s">
        <v>64</v>
      </c>
      <c r="D24" s="7">
        <v>3</v>
      </c>
      <c r="E24" s="8" t="s">
        <v>33</v>
      </c>
      <c r="F24" s="9">
        <v>1</v>
      </c>
      <c r="G24" s="10">
        <v>3</v>
      </c>
      <c r="H24" s="10">
        <v>4</v>
      </c>
      <c r="I24" s="10">
        <v>5</v>
      </c>
      <c r="J24" s="10">
        <v>2</v>
      </c>
      <c r="K24" s="10">
        <v>4</v>
      </c>
      <c r="L24" s="10">
        <v>4</v>
      </c>
      <c r="M24" s="1"/>
      <c r="N24" s="5" t="s">
        <v>65</v>
      </c>
      <c r="O24" s="28" t="s">
        <v>66</v>
      </c>
      <c r="P24" s="28"/>
      <c r="Q24" s="28"/>
      <c r="R24" s="28"/>
      <c r="S24" s="28"/>
      <c r="T24" s="28"/>
      <c r="U24" s="28"/>
    </row>
    <row r="25" spans="1:21" ht="24" customHeight="1" x14ac:dyDescent="0.25">
      <c r="A25" s="14" t="s">
        <v>50</v>
      </c>
      <c r="B25" s="14" t="s">
        <v>67</v>
      </c>
      <c r="C25" s="14" t="s">
        <v>68</v>
      </c>
      <c r="D25" s="7">
        <v>2</v>
      </c>
      <c r="E25" s="8" t="s">
        <v>33</v>
      </c>
      <c r="F25" s="9">
        <v>1</v>
      </c>
      <c r="G25" s="10">
        <v>3</v>
      </c>
      <c r="H25" s="10">
        <v>4</v>
      </c>
      <c r="I25" s="10">
        <v>5</v>
      </c>
      <c r="J25" s="10">
        <v>2</v>
      </c>
      <c r="K25" s="10">
        <v>4</v>
      </c>
      <c r="L25" s="10">
        <v>3</v>
      </c>
      <c r="M25" s="1"/>
      <c r="N25" s="5" t="s">
        <v>69</v>
      </c>
      <c r="O25" s="28" t="s">
        <v>70</v>
      </c>
      <c r="P25" s="28"/>
      <c r="Q25" s="28"/>
      <c r="R25" s="28"/>
      <c r="S25" s="28"/>
      <c r="T25" s="28"/>
      <c r="U25" s="28"/>
    </row>
    <row r="26" spans="1:21" ht="24" customHeight="1" x14ac:dyDescent="0.25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1"/>
      <c r="N26" s="1"/>
      <c r="O26" s="1"/>
      <c r="P26" s="1"/>
      <c r="Q26" s="1"/>
      <c r="R26" s="1"/>
      <c r="S26" s="1"/>
      <c r="T26" s="1"/>
      <c r="U26" s="1"/>
    </row>
    <row r="27" spans="1:21" ht="24" customHeight="1" x14ac:dyDescent="0.25">
      <c r="A27" s="25" t="s">
        <v>71</v>
      </c>
      <c r="B27" s="25"/>
      <c r="C27" s="25"/>
      <c r="D27" s="25"/>
      <c r="E27" s="25"/>
      <c r="F27" s="25"/>
      <c r="G27" s="11">
        <f t="shared" ref="G27:L27" si="0">IFERROR(SUMPRODUCT($D$14:$D$25,G$14:G$25)/SUM($D$14:$D$25),0)</f>
        <v>3.65</v>
      </c>
      <c r="H27" s="11">
        <f t="shared" si="0"/>
        <v>3.95</v>
      </c>
      <c r="I27" s="11">
        <f t="shared" si="0"/>
        <v>4.4000000000000004</v>
      </c>
      <c r="J27" s="11">
        <f t="shared" si="0"/>
        <v>3.2</v>
      </c>
      <c r="K27" s="11">
        <f t="shared" si="0"/>
        <v>3.2</v>
      </c>
      <c r="L27" s="11">
        <f t="shared" si="0"/>
        <v>3.43</v>
      </c>
      <c r="M27" s="1"/>
      <c r="N27" s="29" t="s">
        <v>72</v>
      </c>
      <c r="O27" s="29"/>
      <c r="P27" s="29"/>
      <c r="Q27" s="29"/>
      <c r="R27" s="29"/>
      <c r="S27" s="29"/>
      <c r="T27" s="29"/>
      <c r="U27" s="29"/>
    </row>
    <row r="28" spans="1:21" ht="24" customHeight="1" x14ac:dyDescent="0.25">
      <c r="A28" s="26" t="s">
        <v>73</v>
      </c>
      <c r="B28" s="26"/>
      <c r="C28" s="26"/>
      <c r="D28" s="26"/>
      <c r="E28" s="26"/>
      <c r="F28" s="26"/>
      <c r="G28" s="12">
        <f t="shared" ref="G28:L28" si="1">G27/5</f>
        <v>0.73</v>
      </c>
      <c r="H28" s="12">
        <f t="shared" si="1"/>
        <v>0.79</v>
      </c>
      <c r="I28" s="12">
        <f t="shared" si="1"/>
        <v>0.88000000000000012</v>
      </c>
      <c r="J28" s="12">
        <f t="shared" si="1"/>
        <v>0.64</v>
      </c>
      <c r="K28" s="12">
        <f t="shared" si="1"/>
        <v>0.64</v>
      </c>
      <c r="L28" s="12">
        <f t="shared" si="1"/>
        <v>0.68600000000000005</v>
      </c>
      <c r="M28" s="1"/>
      <c r="N28" s="30" t="s">
        <v>74</v>
      </c>
      <c r="O28" s="30"/>
      <c r="P28" s="30"/>
      <c r="Q28" s="30"/>
      <c r="R28" s="30"/>
      <c r="S28" s="30"/>
      <c r="T28" s="30"/>
      <c r="U28" s="30"/>
    </row>
    <row r="29" spans="1:21" ht="24" customHeight="1" x14ac:dyDescent="0.25">
      <c r="A29" s="25" t="s">
        <v>75</v>
      </c>
      <c r="B29" s="25"/>
      <c r="C29" s="25"/>
      <c r="D29" s="25"/>
      <c r="E29" s="25"/>
      <c r="F29" s="25"/>
      <c r="G29" s="13">
        <f t="shared" ref="G29:L29" si="2">IF(G30="Ausgeschlossen","–",1+SUMPRODUCT(($G$30:$L$30="Zulässig")*($G$27:$L$27&gt;G27)))</f>
        <v>3</v>
      </c>
      <c r="H29" s="13">
        <f t="shared" si="2"/>
        <v>2</v>
      </c>
      <c r="I29" s="13">
        <f t="shared" si="2"/>
        <v>1</v>
      </c>
      <c r="J29" s="13" t="str">
        <f t="shared" si="2"/>
        <v>–</v>
      </c>
      <c r="K29" s="13" t="str">
        <f t="shared" si="2"/>
        <v>–</v>
      </c>
      <c r="L29" s="13">
        <f t="shared" si="2"/>
        <v>4</v>
      </c>
      <c r="M29" s="1"/>
      <c r="N29" s="30" t="s">
        <v>76</v>
      </c>
      <c r="O29" s="30"/>
      <c r="P29" s="30"/>
      <c r="Q29" s="30"/>
      <c r="R29" s="30"/>
      <c r="S29" s="30"/>
      <c r="T29" s="30"/>
      <c r="U29" s="30"/>
    </row>
    <row r="30" spans="1:21" ht="24" customHeight="1" x14ac:dyDescent="0.25">
      <c r="A30" s="26" t="s">
        <v>77</v>
      </c>
      <c r="B30" s="26"/>
      <c r="C30" s="26"/>
      <c r="D30" s="26"/>
      <c r="E30" s="26"/>
      <c r="F30" s="26"/>
      <c r="G30" s="13" t="str">
        <f t="shared" ref="G30:L30" si="3">IF(SUMPRODUCT(($E$14:$E$25="Ja")*(G$14:G$25&lt;$F$14:$F$25))&gt;0,"Ausgeschlossen","Zulässig")</f>
        <v>Zulässig</v>
      </c>
      <c r="H30" s="13" t="str">
        <f t="shared" si="3"/>
        <v>Zulässig</v>
      </c>
      <c r="I30" s="13" t="str">
        <f t="shared" si="3"/>
        <v>Zulässig</v>
      </c>
      <c r="J30" s="13" t="str">
        <f t="shared" si="3"/>
        <v>Ausgeschlossen</v>
      </c>
      <c r="K30" s="13" t="str">
        <f t="shared" si="3"/>
        <v>Ausgeschlossen</v>
      </c>
      <c r="L30" s="13" t="str">
        <f t="shared" si="3"/>
        <v>Zulässig</v>
      </c>
      <c r="M30" s="1"/>
      <c r="N30" s="30" t="s">
        <v>78</v>
      </c>
      <c r="O30" s="30"/>
      <c r="P30" s="30"/>
      <c r="Q30" s="30"/>
      <c r="R30" s="30"/>
      <c r="S30" s="30"/>
      <c r="T30" s="30"/>
      <c r="U30" s="30"/>
    </row>
    <row r="31" spans="1:21" ht="24" customHeight="1" x14ac:dyDescent="0.25">
      <c r="A31" s="25" t="s">
        <v>79</v>
      </c>
      <c r="B31" s="25"/>
      <c r="C31" s="25"/>
      <c r="D31" s="25"/>
      <c r="E31" s="25"/>
      <c r="F31" s="25"/>
      <c r="G31" s="13" t="str">
        <f t="shared" ref="G31:L31" si="4">IF(G30="Ausgeschlossen","Nicht berücksichtigen",IF(G29=1,"Empfohlen",IF(G29&lt;=3,"Prüfen","Nachrangig")))</f>
        <v>Prüfen</v>
      </c>
      <c r="H31" s="13" t="str">
        <f t="shared" si="4"/>
        <v>Prüfen</v>
      </c>
      <c r="I31" s="13" t="str">
        <f t="shared" si="4"/>
        <v>Empfohlen</v>
      </c>
      <c r="J31" s="13" t="str">
        <f t="shared" si="4"/>
        <v>Nicht berücksichtigen</v>
      </c>
      <c r="K31" s="13" t="str">
        <f t="shared" si="4"/>
        <v>Nicht berücksichtigen</v>
      </c>
      <c r="L31" s="13" t="str">
        <f t="shared" si="4"/>
        <v>Nachrangig</v>
      </c>
      <c r="M31" s="1"/>
      <c r="N31" s="1"/>
      <c r="O31" s="1"/>
      <c r="P31" s="1"/>
      <c r="Q31" s="1"/>
      <c r="R31" s="1"/>
      <c r="S31" s="1"/>
      <c r="T31" s="1"/>
      <c r="U31" s="1"/>
    </row>
    <row r="32" spans="1:21" ht="24" customHeight="1" x14ac:dyDescent="0.25">
      <c r="A32" s="26" t="s">
        <v>80</v>
      </c>
      <c r="B32" s="26"/>
      <c r="C32" s="26"/>
      <c r="D32" s="26"/>
      <c r="E32" s="26"/>
      <c r="F32" s="26"/>
      <c r="G32" s="11">
        <f t="shared" ref="G32:L32" si="5">AVERAGE(G14:G25)</f>
        <v>3.5</v>
      </c>
      <c r="H32" s="11">
        <f t="shared" si="5"/>
        <v>4</v>
      </c>
      <c r="I32" s="11">
        <f t="shared" si="5"/>
        <v>4.416666666666667</v>
      </c>
      <c r="J32" s="11">
        <f t="shared" si="5"/>
        <v>3.1666666666666665</v>
      </c>
      <c r="K32" s="11">
        <f t="shared" si="5"/>
        <v>3.3333333333333335</v>
      </c>
      <c r="L32" s="11">
        <f t="shared" si="5"/>
        <v>3.5</v>
      </c>
      <c r="M32" s="1"/>
      <c r="N32" s="1"/>
      <c r="O32" s="1"/>
      <c r="P32" s="1"/>
      <c r="Q32" s="1"/>
      <c r="R32" s="1"/>
      <c r="S32" s="1"/>
      <c r="T32" s="1"/>
      <c r="U32" s="1"/>
    </row>
    <row r="33" spans="1:2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</row>
    <row r="34" spans="1:2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</row>
    <row r="35" spans="1:2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</row>
    <row r="36" spans="1:2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</row>
    <row r="37" spans="1:2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</row>
    <row r="38" spans="1:2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</row>
    <row r="39" spans="1:2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</row>
    <row r="40" spans="1:2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</row>
  </sheetData>
  <mergeCells count="33">
    <mergeCell ref="A29:F29"/>
    <mergeCell ref="A30:F30"/>
    <mergeCell ref="A31:F31"/>
    <mergeCell ref="A32:F32"/>
    <mergeCell ref="N20:U20"/>
    <mergeCell ref="O21:U21"/>
    <mergeCell ref="O22:U22"/>
    <mergeCell ref="O23:U23"/>
    <mergeCell ref="O24:U24"/>
    <mergeCell ref="O25:U25"/>
    <mergeCell ref="N27:U27"/>
    <mergeCell ref="N28:U28"/>
    <mergeCell ref="N29:U29"/>
    <mergeCell ref="N30:U30"/>
    <mergeCell ref="G6:L7"/>
    <mergeCell ref="G8:L8"/>
    <mergeCell ref="G9:L9"/>
    <mergeCell ref="A27:F27"/>
    <mergeCell ref="A28:F28"/>
    <mergeCell ref="B6:C6"/>
    <mergeCell ref="B7:C7"/>
    <mergeCell ref="B8:C8"/>
    <mergeCell ref="B9:C9"/>
    <mergeCell ref="E6:F6"/>
    <mergeCell ref="E7:F7"/>
    <mergeCell ref="E8:F8"/>
    <mergeCell ref="E9:F9"/>
    <mergeCell ref="A1:U2"/>
    <mergeCell ref="A3:U3"/>
    <mergeCell ref="A5:C5"/>
    <mergeCell ref="D5:F5"/>
    <mergeCell ref="G5:L5"/>
    <mergeCell ref="N5:U5"/>
  </mergeCells>
  <conditionalFormatting sqref="D14:D25">
    <cfRule type="dataBar" priority="3">
      <dataBar>
        <cfvo type="min"/>
        <cfvo type="max"/>
        <color rgb="FF1F6B63"/>
      </dataBar>
    </cfRule>
    <cfRule type="dataBar" priority="11">
      <dataBar>
        <cfvo type="min"/>
        <cfvo type="max"/>
        <color rgb="FF1F6B63"/>
      </dataBar>
      <extLst>
        <ext xmlns:x14="http://schemas.microsoft.com/office/spreadsheetml/2009/9/main" uri="{B025F937-C7B1-47D3-B67F-A62EFF666E3E}">
          <x14:id>{8BB0EF68-223A-27F1-0A3F-EE1151013D5C}</x14:id>
        </ext>
      </extLst>
    </cfRule>
  </conditionalFormatting>
  <conditionalFormatting sqref="E6:F6">
    <cfRule type="expression" dxfId="6" priority="4">
      <formula>E6=100</formula>
    </cfRule>
    <cfRule type="expression" dxfId="5" priority="5">
      <formula>E6&lt;&gt;100</formula>
    </cfRule>
  </conditionalFormatting>
  <conditionalFormatting sqref="G14:L25">
    <cfRule type="colorScale" priority="1">
      <colorScale>
        <cfvo type="min"/>
        <cfvo type="percentile" val="50"/>
        <cfvo type="max"/>
        <color rgb="FFF6C7C9"/>
        <color rgb="FFFFF1B8"/>
        <color rgb="FFBFE1D5"/>
      </colorScale>
    </cfRule>
    <cfRule type="expression" dxfId="4" priority="2">
      <formula>AND($E14="Ja",G14&lt;$F14)</formula>
    </cfRule>
  </conditionalFormatting>
  <conditionalFormatting sqref="G27:L27">
    <cfRule type="dataBar" priority="6">
      <dataBar>
        <cfvo type="min"/>
        <cfvo type="max"/>
        <color rgb="FF1F6B63"/>
      </dataBar>
    </cfRule>
    <cfRule type="dataBar" priority="12">
      <dataBar>
        <cfvo type="min"/>
        <cfvo type="max"/>
        <color rgb="FF1F6B63"/>
      </dataBar>
      <extLst>
        <ext xmlns:x14="http://schemas.microsoft.com/office/spreadsheetml/2009/9/main" uri="{B025F937-C7B1-47D3-B67F-A62EFF666E3E}">
          <x14:id>{F48742A0-D994-E6D7-CCBB-BB4AC1F54E15}</x14:id>
        </ext>
      </extLst>
    </cfRule>
  </conditionalFormatting>
  <conditionalFormatting sqref="G29:L29">
    <cfRule type="expression" dxfId="3" priority="7">
      <formula>G29=1</formula>
    </cfRule>
  </conditionalFormatting>
  <conditionalFormatting sqref="G30:L30">
    <cfRule type="expression" dxfId="2" priority="8">
      <formula>G30="Ausgeschlossen"</formula>
    </cfRule>
  </conditionalFormatting>
  <conditionalFormatting sqref="G31:L31">
    <cfRule type="expression" dxfId="1" priority="9">
      <formula>G31="Empfohlen"</formula>
    </cfRule>
    <cfRule type="expression" dxfId="0" priority="10">
      <formula>G31="Nicht berücksichtigen"</formula>
    </cfRule>
  </conditionalFormatting>
  <dataValidations count="2">
    <dataValidation type="list" sqref="E14:E25" xr:uid="{00000000-0002-0000-0000-000000000000}">
      <formula1>"Nein,Ja"</formula1>
    </dataValidation>
    <dataValidation type="list" sqref="F14:L25" xr:uid="{00000000-0002-0000-0000-000001000000}">
      <formula1>"1,2,3,4,5"</formula1>
    </dataValidation>
  </dataValidations>
  <pageMargins left="0.7" right="0.7" top="0.75" bottom="0.75" header="0.3" footer="0.3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8BB0EF68-223A-27F1-0A3F-EE1151013D5C}">
            <x14:dataBar>
              <x14:cfvo type="min"/>
              <x14:cfvo type="max"/>
              <x14:negativeFillColor auto="1"/>
              <x14:axisColor auto="1"/>
            </x14:dataBar>
          </x14:cfRule>
          <xm:sqref>D14:D25</xm:sqref>
        </x14:conditionalFormatting>
        <x14:conditionalFormatting xmlns:xm="http://schemas.microsoft.com/office/excel/2006/main">
          <x14:cfRule type="dataBar" id="{F48742A0-D994-E6D7-CCBB-BB4AC1F54E15}">
            <x14:dataBar>
              <x14:cfvo type="min"/>
              <x14:cfvo type="max"/>
              <x14:negativeFillColor auto="1"/>
              <x14:axisColor auto="1"/>
            </x14:dataBar>
          </x14:cfRule>
          <xm:sqref>G27:L27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Matrix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Sergio Jiménez Canales</cp:lastModifiedBy>
  <dcterms:modified xsi:type="dcterms:W3CDTF">2026-06-24T12:52:03Z</dcterms:modified>
</cp:coreProperties>
</file>