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ßnahmenplan" sheetId="1" state="visible" r:id="rId3"/>
    <sheet name="Auswertung" sheetId="2" state="visible" r:id="rId4"/>
    <sheet name="Anleitung" sheetId="3" state="visible" r:id="rId5"/>
  </sheets>
  <definedNames>
    <definedName function="false" hidden="false" localSheetId="0" name="_xlnm.Print_Titles" vbProcedure="false">Maßnahmenplan!$8:$8</definedName>
    <definedName function="false" hidden="true" localSheetId="0" name="_xlnm._FilterDatabase" vbProcedure="false">Maßnahmenplan!$A$8:$M$33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<sst xmlns="http://schemas.openxmlformats.org/spreadsheetml/2006/main" count="170" uniqueCount="139">
  <si>
    <t xml:space="preserve">MASSNAHMENPLAN</t>
  </si>
  <si>
    <t xml:space="preserve">Strategisches Steuerungsinstrument · Maßnahmen planen, zuweisen und nachverfolgen · Geschäftsjahr 2026</t>
  </si>
  <si>
    <t xml:space="preserve">Projektname:</t>
  </si>
  <si>
    <t xml:space="preserve">Einführung neuer Standardprozess</t>
  </si>
  <si>
    <t xml:space="preserve">Erstellt am:</t>
  </si>
  <si>
    <t xml:space="preserve">Projektleitung:</t>
  </si>
  <si>
    <t xml:space="preserve">C. Berger</t>
  </si>
  <si>
    <t xml:space="preserve">Review am:</t>
  </si>
  <si>
    <t xml:space="preserve">Status / Version:</t>
  </si>
  <si>
    <t xml:space="preserve">Aktiv · v1.0</t>
  </si>
  <si>
    <t xml:space="preserve">Ø Fortschritt:</t>
  </si>
  <si>
    <t xml:space="preserve">Ziel (SMART):</t>
  </si>
  <si>
    <t xml:space="preserve">Den neuen Standardprozess bis 31.08.2026 in allen Bereichen einführen und die Durchlaufzeit um 15 % senken.</t>
  </si>
  <si>
    <t xml:space="preserve">Nr.</t>
  </si>
  <si>
    <t xml:space="preserve">Maßnahme (konkret &amp; umsetzbar)</t>
  </si>
  <si>
    <t xml:space="preserve">Kategorie</t>
  </si>
  <si>
    <t xml:space="preserve">Verantwortlich (Owner)</t>
  </si>
  <si>
    <t xml:space="preserve">Start</t>
  </si>
  <si>
    <t xml:space="preserve">Fällig am</t>
  </si>
  <si>
    <t xml:space="preserve">Priorität</t>
  </si>
  <si>
    <t xml:space="preserve">Status</t>
  </si>
  <si>
    <t xml:space="preserve">Fort-schritt</t>
  </si>
  <si>
    <t xml:space="preserve">Rest-tage</t>
  </si>
  <si>
    <t xml:space="preserve">Termin-status</t>
  </si>
  <si>
    <t xml:space="preserve">Erfolgskriterium / KPI</t>
  </si>
  <si>
    <t xml:space="preserve">Bemerkung</t>
  </si>
  <si>
    <t xml:space="preserve">Projektziele und Rahmen final abstimmen</t>
  </si>
  <si>
    <t xml:space="preserve">Planung</t>
  </si>
  <si>
    <t xml:space="preserve">Hoch</t>
  </si>
  <si>
    <t xml:space="preserve">Erledigt</t>
  </si>
  <si>
    <t xml:space="preserve">Freigegebenes Zielpapier</t>
  </si>
  <si>
    <t xml:space="preserve">Im Kick-off beschlossen</t>
  </si>
  <si>
    <t xml:space="preserve">IST-Analyse und Anforderungen erheben</t>
  </si>
  <si>
    <t xml:space="preserve">Analyse</t>
  </si>
  <si>
    <t xml:space="preserve">L. Frey</t>
  </si>
  <si>
    <t xml:space="preserve">Anforderungskatalog vollständig</t>
  </si>
  <si>
    <t xml:space="preserve">Alle Bereiche befragt</t>
  </si>
  <si>
    <t xml:space="preserve">Maßnahmenkatalog nach Aufwand/Wirkung priorisieren</t>
  </si>
  <si>
    <t xml:space="preserve">Mittel</t>
  </si>
  <si>
    <t xml:space="preserve">In Bearbeitung</t>
  </si>
  <si>
    <t xml:space="preserve">Priorisierte Liste freigegeben</t>
  </si>
  <si>
    <t xml:space="preserve">Eisenhower-Matrix genutzt</t>
  </si>
  <si>
    <t xml:space="preserve">Verantwortlichkeiten &amp; Ressourcen zuordnen</t>
  </si>
  <si>
    <t xml:space="preserve">Organisation</t>
  </si>
  <si>
    <t xml:space="preserve">M. Sander</t>
  </si>
  <si>
    <t xml:space="preserve">RACI-Matrix dokumentiert</t>
  </si>
  <si>
    <t xml:space="preserve">Kapazitäten prüfen</t>
  </si>
  <si>
    <t xml:space="preserve">Kommunikationsplan erstellen und versenden</t>
  </si>
  <si>
    <t xml:space="preserve">Kommunikation</t>
  </si>
  <si>
    <t xml:space="preserve">Niedrig</t>
  </si>
  <si>
    <t xml:space="preserve">Offen</t>
  </si>
  <si>
    <t xml:space="preserve">Plan an Stakeholder versandt</t>
  </si>
  <si>
    <t xml:space="preserve">Verzug – nachfassen</t>
  </si>
  <si>
    <t xml:space="preserve">Schulungsunterlagen vorbereiten</t>
  </si>
  <si>
    <t xml:space="preserve">Umsetzung</t>
  </si>
  <si>
    <t xml:space="preserve">A. Roth</t>
  </si>
  <si>
    <t xml:space="preserve">Unterlagen review-freigegeben</t>
  </si>
  <si>
    <t xml:space="preserve">Vorlage wiederverwenden</t>
  </si>
  <si>
    <t xml:space="preserve">Pilotphase durchführen &amp; Feedback sammeln</t>
  </si>
  <si>
    <t xml:space="preserve">≥ 80 % positives Feedback</t>
  </si>
  <si>
    <t xml:space="preserve">Pilotbereich: 1 Standort</t>
  </si>
  <si>
    <t xml:space="preserve">Freigabe durch Lenkungskreis einholen</t>
  </si>
  <si>
    <t xml:space="preserve">Steuerung</t>
  </si>
  <si>
    <t xml:space="preserve">Blockiert</t>
  </si>
  <si>
    <t xml:space="preserve">Protokollierte Freigabe</t>
  </si>
  <si>
    <t xml:space="preserve">Wartet auf Budgetbeschluss</t>
  </si>
  <si>
    <t xml:space="preserve">Flächendeckenden Roll-out durchführen</t>
  </si>
  <si>
    <t xml:space="preserve">100 % der Bereiche aktiv</t>
  </si>
  <si>
    <t xml:space="preserve">Nach erfolgreichem Pilot</t>
  </si>
  <si>
    <t xml:space="preserve">Wirksamkeit prüfen (Review &amp; Lessons Learned)</t>
  </si>
  <si>
    <t xml:space="preserve">Kontrolle</t>
  </si>
  <si>
    <t xml:space="preserve">Abschlussbericht erstellt</t>
  </si>
  <si>
    <t xml:space="preserve">Soll-Ist-Vergleich</t>
  </si>
  <si>
    <t xml:space="preserve">AUSWERTUNG &amp; DASHBOARD</t>
  </si>
  <si>
    <t xml:space="preserve">Automatisch berechnet aus dem Tabellenblatt „Maßnahmenplan“ – bitte dort pflegen.</t>
  </si>
  <si>
    <t xml:space="preserve">Maßnahmen gesamt</t>
  </si>
  <si>
    <t xml:space="preserve">Überfällig</t>
  </si>
  <si>
    <t xml:space="preserve">Hohe Prio offen</t>
  </si>
  <si>
    <t xml:space="preserve">Ø Fortschritt</t>
  </si>
  <si>
    <t xml:space="preserve">Erledigungsquote (Anteil erledigter Maßnahmen)</t>
  </si>
  <si>
    <t xml:space="preserve">Status-Übersicht</t>
  </si>
  <si>
    <t xml:space="preserve">Prioritäts-Übersicht</t>
  </si>
  <si>
    <t xml:space="preserve">Anzahl</t>
  </si>
  <si>
    <t xml:space="preserve">Anteil</t>
  </si>
  <si>
    <t xml:space="preserve">Verteilung</t>
  </si>
  <si>
    <t xml:space="preserve">✅ Erledigt</t>
  </si>
  <si>
    <t xml:space="preserve">🔴 Hoch</t>
  </si>
  <si>
    <t xml:space="preserve">🔵 In Bearbeitung</t>
  </si>
  <si>
    <t xml:space="preserve">🟡 Mittel</t>
  </si>
  <si>
    <t xml:space="preserve">⬜ Offen</t>
  </si>
  <si>
    <t xml:space="preserve">🟢 Niedrig</t>
  </si>
  <si>
    <t xml:space="preserve">🔴 Blockiert</t>
  </si>
  <si>
    <t xml:space="preserve">Hinweis: Alle Werte aktualisieren sich automatisch, sobald Sie im Tabellenblatt „Maßnahmenplan“ Maßnahmen ergänzen oder den Status ändern.</t>
  </si>
  <si>
    <t xml:space="preserve">ANLEITUNG</t>
  </si>
  <si>
    <t xml:space="preserve">Die 7 essenziellen Elemente · So nutzen Sie die Vorlage · Legende</t>
  </si>
  <si>
    <t xml:space="preserve">🎯  DIE 7 ESSENZIELLEN ELEMENTE</t>
  </si>
  <si>
    <t xml:space="preserve">① Zielsetzung (SMART)</t>
  </si>
  <si>
    <t xml:space="preserve">Ein klar formuliertes Oberziel gibt dem Plan Richtung: spezifisch, messbar, attraktiv, realistisch und terminiert. Tragen Sie es im Feld „Ziel (SMART)“ oben ein.</t>
  </si>
  <si>
    <t xml:space="preserve">② Maßnahmenbeschreibung</t>
  </si>
  <si>
    <t xml:space="preserve">Jede Maßnahme so konkret formulieren, dass alle Beteiligten ohne Rückfrage wissen, was zu tun ist. Vage Wünsche wie „Kommunikation verbessern“ sind keine Maßnahme.</t>
  </si>
  <si>
    <t xml:space="preserve">③ Verantwortlichkeit (Owner)</t>
  </si>
  <si>
    <t xml:space="preserve">Genau eine namentlich benannte Person pro Maßnahme – nicht eine ganze Abteilung. Geteilte Verantwortung führt in der Praxis zu keiner Verantwortung.</t>
  </si>
  <si>
    <t xml:space="preserve">④ Zeitplan &amp; Meilensteine</t>
  </si>
  <si>
    <t xml:space="preserve">Realistische Start- und Fälligkeitstermine mit Pufferzeiten. Die Spalte „Terminstatus“ warnt automatisch vor überfälligen oder bald fälligen Maßnahmen.</t>
  </si>
  <si>
    <t xml:space="preserve">⑤ Ressourcenplanung</t>
  </si>
  <si>
    <t xml:space="preserve">Benötigte personelle, finanzielle und technische Mittel ehrlich einschätzen. Fehlende Ressourcen selbst als Maßnahme im Plan aufnehmen.</t>
  </si>
  <si>
    <t xml:space="preserve">⑥ Priorität &amp; Reihenfolge</t>
  </si>
  <si>
    <t xml:space="preserve">Nach Wirkung und Aufwand priorisieren (Hoch / Mittel / Niedrig). So werden bei knappen Kapazitäten die richtigen Aufgaben zuerst erledigt.</t>
  </si>
  <si>
    <t xml:space="preserve">⑦ Erfolgskontrolle &amp; Status</t>
  </si>
  <si>
    <t xml:space="preserve">Pro Maßnahme ein messbares Erfolgskriterium (KPI) definieren, Status und Fortschritt pflegen und regelmäßig im Review prüfen.</t>
  </si>
  <si>
    <t xml:space="preserve">📋  SO NUTZEN SIE DIE VORLAGE</t>
  </si>
  <si>
    <t xml:space="preserve">Schritt 1 – Kopf ausfüllen</t>
  </si>
  <si>
    <t xml:space="preserve">Projektname, Projektleitung, Zeitraum und das SMART-Ziel im oberen Block eintragen (blaue Felder = manuelle Eingabe).</t>
  </si>
  <si>
    <t xml:space="preserve">Schritt 2 – Maßnahmen erfassen</t>
  </si>
  <si>
    <t xml:space="preserve">Pro Zeile eine Maßnahme anlegen: Beschreibung, Kategorie, Owner, Termine. Die Beispielzeilen einfach überschreiben.</t>
  </si>
  <si>
    <t xml:space="preserve">Schritt 3 – Steuern</t>
  </si>
  <si>
    <t xml:space="preserve">Priorität, Status und Fortschritt über die Auswahllisten bzw. als Prozentwert pflegen. Farben und Balken erscheinen automatisch.</t>
  </si>
  <si>
    <t xml:space="preserve">Schritt 4 – Überwachen</t>
  </si>
  <si>
    <t xml:space="preserve">Im Tabellenblatt „Auswertung“ sehen Sie jederzeit den Gesamtfortschritt, überfällige und blockierte Maßnahmen – ohne manuelles Rechnen.</t>
  </si>
  <si>
    <t xml:space="preserve">Schritt 5 – Review</t>
  </si>
  <si>
    <t xml:space="preserve">Plan mindestens wöchentlich aktualisieren. Lessons Learned in der Spalte „Bemerkung“ festhalten.</t>
  </si>
  <si>
    <t xml:space="preserve">🎨  LEGENDE &amp; FARBCODIERUNG</t>
  </si>
  <si>
    <t xml:space="preserve">Status: Erledigt / In Bearbeitung</t>
  </si>
  <si>
    <t xml:space="preserve">Grün = abgeschlossen · Blau = läuft gerade.</t>
  </si>
  <si>
    <t xml:space="preserve">Status: Offen / Blockiert</t>
  </si>
  <si>
    <t xml:space="preserve">Grau = noch nicht begonnen · Rot = blockiert, Eskalation erforderlich.</t>
  </si>
  <si>
    <t xml:space="preserve">Priorität: Hoch / Mittel / Niedrig</t>
  </si>
  <si>
    <t xml:space="preserve">Rot / Gelb / Grün – die Farbe erscheint automatisch nach Auswahl.</t>
  </si>
  <si>
    <t xml:space="preserve">Terminstatus (automatisch)</t>
  </si>
  <si>
    <t xml:space="preserve">● Überfällig (rot) · ● Bald fällig ≤ 7 Tage (gelb) · ○ Im Plan (grün) · ✓ Erledigt.</t>
  </si>
  <si>
    <t xml:space="preserve">Blaue Felder</t>
  </si>
  <si>
    <t xml:space="preserve">Manuelle Eingaben. Graue Spalten (Resttage, Terminstatus) werden automatisch berechnet – nicht überschreiben.</t>
  </si>
  <si>
    <t xml:space="preserve">💡  TIPPS</t>
  </si>
  <si>
    <t xml:space="preserve">Fokus halten</t>
  </si>
  <si>
    <t xml:space="preserve">5–10 klar priorisierte Maßnahmen wirken mehr als 50 vage Punkte.</t>
  </si>
  <si>
    <t xml:space="preserve">Verbindlichkeit schaffen</t>
  </si>
  <si>
    <t xml:space="preserve">Plan an alle Stakeholder versenden und in jedes Projektmeeting einbinden.</t>
  </si>
  <si>
    <t xml:space="preserve">Erweitern</t>
  </si>
  <si>
    <t xml:space="preserve">Weitere Zeilen lassen sich einfügen – Formeln und Formate nach unten kopieren, damit Auswertung und Terminstatus mitlaufen.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</si>
</sst>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\.mm\.yyyy"/>
    <numFmt numFmtId="166" formatCode="0%"/>
    <numFmt numFmtId="167" formatCode="0&quot; T&quot;;[RED]\-0&quot; T&quot;"/>
    <numFmt numFmtId="168" formatCode="0"/>
    <numFmt numFmtId="169" formatCode="General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10"/>
      <color rgb="FFE9E1F2"/>
      <name val="Calibri"/>
      <family val="0"/>
      <charset val="1"/>
    </font>
    <font>
      <b val="true"/>
      <sz val="9"/>
      <color rgb="FF3A2C4A"/>
      <name val="Calibri"/>
      <family val="0"/>
      <charset val="1"/>
    </font>
    <font>
      <sz val="10"/>
      <color rgb="FF1A56B0"/>
      <name val="Calibri"/>
      <family val="0"/>
      <charset val="1"/>
    </font>
    <font>
      <b val="true"/>
      <sz val="10"/>
      <color rgb="FF9E6A23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10"/>
      <color rgb="FF2B2533"/>
      <name val="Calibri"/>
      <family val="0"/>
      <charset val="1"/>
    </font>
    <font>
      <b val="true"/>
      <sz val="10"/>
      <color rgb="FF2B2533"/>
      <name val="Calibri"/>
      <family val="0"/>
      <charset val="1"/>
    </font>
    <font>
      <b val="true"/>
      <sz val="9"/>
      <color rgb="FF2B2533"/>
      <name val="Calibri"/>
      <family val="0"/>
      <charset val="1"/>
    </font>
    <font>
      <i val="true"/>
      <sz val="9"/>
      <color rgb="FF6A6478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b val="true"/>
      <sz val="18"/>
      <color rgb="FF3A2C4A"/>
      <name val="Calibri"/>
      <family val="0"/>
      <charset val="1"/>
    </font>
    <font>
      <b val="true"/>
      <sz val="18"/>
      <color rgb="FF9E6A23"/>
      <name val="Calibri"/>
      <family val="0"/>
      <charset val="1"/>
    </font>
    <font>
      <b val="true"/>
      <sz val="26"/>
      <color rgb="FF9E6A23"/>
      <name val="Calibri"/>
      <family val="0"/>
      <charset val="1"/>
    </font>
    <font>
      <b val="true"/>
      <sz val="11"/>
      <color rgb="FF3A2C4A"/>
      <name val="Calibri"/>
      <family val="0"/>
      <charset val="1"/>
    </font>
    <font>
      <sz val="10"/>
      <color rgb="FF9E6A23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3A2C4A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2A2036"/>
        <bgColor rgb="FF2B2533"/>
      </patternFill>
    </fill>
    <fill>
      <patternFill patternType="solid">
        <fgColor rgb="FF3A2C4A"/>
        <bgColor rgb="FF2B2533"/>
      </patternFill>
    </fill>
    <fill>
      <patternFill patternType="solid">
        <fgColor rgb="FFF6EFE2"/>
        <bgColor rgb="FFF4F1F7"/>
      </patternFill>
    </fill>
    <fill>
      <patternFill patternType="solid">
        <fgColor rgb="FFFFFFFF"/>
        <bgColor rgb="FFF4F1F7"/>
      </patternFill>
    </fill>
    <fill>
      <patternFill patternType="solid">
        <fgColor rgb="FFECE9F0"/>
        <bgColor rgb="FFE7E4EC"/>
      </patternFill>
    </fill>
    <fill>
      <patternFill patternType="solid">
        <fgColor rgb="FFF4F1F7"/>
        <bgColor rgb="FFF6EFE2"/>
      </patternFill>
    </fill>
    <fill>
      <patternFill patternType="solid">
        <fgColor rgb="FFC58A3A"/>
        <bgColor rgb="FF9E6A23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58A3A"/>
      </bottom>
      <diagonal/>
    </border>
    <border diagonalUp="false" diagonalDown="false">
      <left style="thin">
        <color rgb="FFC9C2D2"/>
      </left>
      <right style="thin">
        <color rgb="FFC9C2D2"/>
      </right>
      <top style="thin">
        <color rgb="FFC9C2D2"/>
      </top>
      <bottom style="thin">
        <color rgb="FFC9C2D2"/>
      </bottom>
      <diagonal/>
    </border>
    <border diagonalUp="false" diagonalDown="false">
      <left style="thin">
        <color rgb="FFC9C2D2"/>
      </left>
      <right/>
      <top style="thin">
        <color rgb="FFC9C2D2"/>
      </top>
      <bottom style="thin">
        <color rgb="FFC9C2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6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7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8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7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6">
    <dxf>
      <fill>
        <patternFill patternType="solid">
          <fgColor rgb="FF3A2C4A"/>
          <bgColor rgb="FF000000"/>
        </patternFill>
      </fill>
    </dxf>
    <dxf>
      <fill>
        <patternFill patternType="solid">
          <fgColor rgb="FFF4F1F7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2B2533"/>
          <bgColor rgb="FF000000"/>
        </patternFill>
      </fill>
    </dxf>
    <dxf>
      <fill>
        <patternFill patternType="solid">
          <fgColor rgb="FFDDEFD8"/>
          <bgColor rgb="FF000000"/>
        </patternFill>
      </fill>
    </dxf>
    <dxf>
      <fill>
        <patternFill patternType="solid">
          <fgColor rgb="FFF7DBD6"/>
          <bgColor rgb="FF000000"/>
        </patternFill>
      </fill>
    </dxf>
    <dxf>
      <fill>
        <patternFill patternType="solid">
          <fgColor rgb="FFFBEAD1"/>
          <bgColor rgb="FF000000"/>
        </patternFill>
      </fill>
    </dxf>
    <dxf>
      <fill>
        <patternFill patternType="solid">
          <fgColor rgb="FF2E7D32"/>
          <bgColor rgb="FF000000"/>
        </patternFill>
      </fill>
    </dxf>
    <dxf>
      <fill>
        <patternFill patternType="solid">
          <fgColor rgb="FF9A6A12"/>
          <bgColor rgb="FF000000"/>
        </patternFill>
      </fill>
    </dxf>
    <dxf>
      <fill>
        <patternFill patternType="solid">
          <fgColor rgb="FFB23A2E"/>
          <bgColor rgb="FF000000"/>
        </patternFill>
      </fill>
    </dxf>
    <dxf>
      <fill>
        <patternFill patternType="solid">
          <fgColor rgb="FFDCE7F6"/>
          <bgColor rgb="FF000000"/>
        </patternFill>
      </fill>
    </dxf>
    <dxf>
      <fill>
        <patternFill patternType="solid">
          <fgColor rgb="FFE7E4EC"/>
          <bgColor rgb="FF000000"/>
        </patternFill>
      </fill>
    </dxf>
    <dxf>
      <fill>
        <patternFill patternType="solid">
          <fgColor rgb="FF1F5FA8"/>
          <bgColor rgb="FF000000"/>
        </patternFill>
      </fill>
    </dxf>
    <dxf>
      <fill>
        <patternFill patternType="solid">
          <fgColor rgb="FF5A5466"/>
          <bgColor rgb="FF000000"/>
        </patternFill>
      </fill>
    </dxf>
    <dxf>
      <fill>
        <patternFill patternType="solid">
          <fgColor rgb="FFECE9F0"/>
          <bgColor rgb="FF000000"/>
        </patternFill>
      </fill>
    </dxf>
    <dxf>
      <fill>
        <patternFill patternType="solid">
          <fgColor rgb="FF6A6478"/>
          <bgColor rgb="FF000000"/>
        </patternFill>
      </fill>
    </dxf>
    <dxf>
      <font>
        <name val="Calibri"/>
        <charset val="1"/>
        <family val="0"/>
        <b val="1"/>
        <color rgb="FFB23A2E"/>
        <sz val="10"/>
      </font>
      <fill>
        <patternFill>
          <bgColor rgb="FFF7DBD6"/>
        </patternFill>
      </fill>
    </dxf>
    <dxf>
      <font>
        <name val="Calibri"/>
        <charset val="1"/>
        <family val="0"/>
        <b val="1"/>
        <color rgb="FF9A6A12"/>
        <sz val="10"/>
      </font>
      <fill>
        <patternFill>
          <bgColor rgb="FFFBEAD1"/>
        </patternFill>
      </fill>
    </dxf>
    <dxf>
      <font>
        <name val="Calibri"/>
        <charset val="1"/>
        <family val="0"/>
        <b val="1"/>
        <color rgb="FF2E7D32"/>
        <sz val="10"/>
      </font>
      <fill>
        <patternFill>
          <bgColor rgb="FFDDEFD8"/>
        </patternFill>
      </fill>
    </dxf>
    <dxf>
      <font>
        <name val="Calibri"/>
        <charset val="1"/>
        <family val="0"/>
        <b val="1"/>
        <color rgb="FF1F5FA8"/>
        <sz val="10"/>
      </font>
      <fill>
        <patternFill>
          <bgColor rgb="FFDCE7F6"/>
        </patternFill>
      </fill>
    </dxf>
    <dxf>
      <font>
        <name val="Calibri"/>
        <charset val="1"/>
        <family val="0"/>
        <b val="1"/>
        <color rgb="FF5A5466"/>
        <sz val="10"/>
      </font>
      <fill>
        <patternFill>
          <bgColor rgb="FFE7E4EC"/>
        </patternFill>
      </fill>
    </dxf>
    <dxf>
      <font>
        <name val="Calibri"/>
        <charset val="1"/>
        <family val="0"/>
        <b val="1"/>
        <color rgb="FFB23A2E"/>
        <sz val="9"/>
      </font>
      <fill>
        <patternFill>
          <bgColor rgb="FFF7DBD6"/>
        </patternFill>
      </fill>
    </dxf>
    <dxf>
      <font>
        <name val="Calibri"/>
        <charset val="1"/>
        <family val="0"/>
        <b val="1"/>
        <color rgb="FF9A6A12"/>
        <sz val="9"/>
      </font>
      <fill>
        <patternFill>
          <bgColor rgb="FFFBEAD1"/>
        </patternFill>
      </fill>
    </dxf>
    <dxf>
      <font>
        <name val="Calibri"/>
        <charset val="1"/>
        <family val="0"/>
        <b val="1"/>
        <color rgb="FF2E7D32"/>
        <sz val="9"/>
      </font>
      <fill>
        <patternFill>
          <bgColor rgb="FFDDEFD8"/>
        </patternFill>
      </fill>
    </dxf>
    <dxf>
      <font>
        <name val="Calibri"/>
        <charset val="1"/>
        <family val="0"/>
        <b val="1"/>
        <color rgb="FF5A5466"/>
        <sz val="9"/>
      </font>
      <fill>
        <patternFill>
          <bgColor rgb="FFE7E4EC"/>
        </patternFill>
      </fill>
    </dxf>
    <dxf>
      <font>
        <name val="Calibri"/>
        <charset val="1"/>
        <family val="0"/>
        <b val="1"/>
        <color rgb="FFB23A2E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6A12"/>
      <rgbColor rgb="FF800080"/>
      <rgbColor rgb="FF008080"/>
      <rgbColor rgb="FFC9C2D2"/>
      <rgbColor rgb="FF9E6A23"/>
      <rgbColor rgb="FF9999FF"/>
      <rgbColor rgb="FF993366"/>
      <rgbColor rgb="FFF6EFE2"/>
      <rgbColor rgb="FFDCE7F6"/>
      <rgbColor rgb="FF660066"/>
      <rgbColor rgb="FFFF8080"/>
      <rgbColor rgb="FF1A56B0"/>
      <rgbColor rgb="FFE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1F7"/>
      <rgbColor rgb="FFDDEFD8"/>
      <rgbColor rgb="FFFBEAD1"/>
      <rgbColor rgb="FFE7E4EC"/>
      <rgbColor rgb="FFECE9F0"/>
      <rgbColor rgb="FFCC99FF"/>
      <rgbColor rgb="FFF7DBD6"/>
      <rgbColor rgb="FF1F5FA8"/>
      <rgbColor rgb="FF33CCCC"/>
      <rgbColor rgb="FF99CC00"/>
      <rgbColor rgb="FFFFCC00"/>
      <rgbColor rgb="FFC58A3A"/>
      <rgbColor rgb="FFFF6600"/>
      <rgbColor rgb="FF6A6478"/>
      <rgbColor rgb="FF969696"/>
      <rgbColor rgb="FF2A2036"/>
      <rgbColor rgb="FF2E7D32"/>
      <rgbColor rgb="FF003300"/>
      <rgbColor rgb="FF2B2533"/>
      <rgbColor rgb="FFB23A2E"/>
      <rgbColor rgb="FF993366"/>
      <rgbColor rgb="FF5A5466"/>
      <rgbColor rgb="FF3A2C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42"/>
    <col collapsed="false" customWidth="true" hidden="false" outlineLevel="0" max="3" min="3" style="0" width="15"/>
    <col collapsed="false" customWidth="true" hidden="false" outlineLevel="0" max="4" min="4" style="0" width="18"/>
    <col collapsed="false" customWidth="true" hidden="false" outlineLevel="0" max="7" min="5" style="0" width="11"/>
    <col collapsed="false" customWidth="true" hidden="false" outlineLevel="0" max="8" min="8" style="0" width="15"/>
    <col collapsed="false" customWidth="true" hidden="false" outlineLevel="0" max="10" min="9" style="0" width="9"/>
    <col collapsed="false" customWidth="true" hidden="false" outlineLevel="0" max="11" min="11" style="0" width="15"/>
    <col collapsed="false" customWidth="true" hidden="false" outlineLevel="0" max="12" min="12" style="0" width="28"/>
    <col collapsed="false" customWidth="true" hidden="false" outlineLevel="0" max="13" min="13" style="0" width="26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false" ht="6" hidden="false" customHeight="true" outlineLevel="0" collapsed="false"/>
    <row r="4" customFormat="false" ht="18" hidden="false" customHeight="true" outlineLevel="0" collapsed="false">
      <c r="A4" s="3" t="s">
        <v>2</v>
      </c>
      <c r="B4" s="3"/>
      <c r="C4" s="4" t="s">
        <v>3</v>
      </c>
      <c r="D4" s="4"/>
      <c r="E4" s="4"/>
      <c r="F4" s="4"/>
      <c r="G4" s="4"/>
      <c r="H4" s="4"/>
      <c r="I4" s="3" t="s">
        <v>4</v>
      </c>
      <c r="J4" s="3"/>
      <c r="K4" s="5" t="n">
        <f aca="false">DATE(2026,6,15)</f>
        <v>46188</v>
      </c>
      <c r="L4" s="5"/>
      <c r="M4" s="5"/>
    </row>
    <row r="5" customFormat="false" ht="18" hidden="false" customHeight="true" outlineLevel="0" collapsed="false">
      <c r="A5" s="3" t="s">
        <v>5</v>
      </c>
      <c r="B5" s="3"/>
      <c r="C5" s="4" t="s">
        <v>6</v>
      </c>
      <c r="D5" s="4"/>
      <c r="E5" s="4"/>
      <c r="F5" s="4"/>
      <c r="G5" s="4"/>
      <c r="H5" s="4"/>
      <c r="I5" s="3" t="s">
        <v>7</v>
      </c>
      <c r="J5" s="3"/>
      <c r="K5" s="5" t="n">
        <f aca="false">DATE(2026,7,3)</f>
        <v>46206</v>
      </c>
      <c r="L5" s="5"/>
      <c r="M5" s="5"/>
    </row>
    <row r="6" customFormat="false" ht="18" hidden="false" customHeight="true" outlineLevel="0" collapsed="false">
      <c r="A6" s="3" t="s">
        <v>8</v>
      </c>
      <c r="B6" s="3"/>
      <c r="C6" s="4" t="s">
        <v>9</v>
      </c>
      <c r="D6" s="4"/>
      <c r="E6" s="4"/>
      <c r="F6" s="4"/>
      <c r="G6" s="4"/>
      <c r="H6" s="4"/>
      <c r="I6" s="3" t="s">
        <v>10</v>
      </c>
      <c r="J6" s="3"/>
      <c r="K6" s="6" t="n">
        <f aca="false">Auswertung!I5</f>
        <v>0.31</v>
      </c>
      <c r="L6" s="6"/>
      <c r="M6" s="6"/>
    </row>
    <row r="7" customFormat="false" ht="18" hidden="false" customHeight="true" outlineLevel="0" collapsed="false">
      <c r="A7" s="3" t="s">
        <v>11</v>
      </c>
      <c r="B7" s="3"/>
      <c r="C7" s="4" t="s">
        <v>12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customFormat="false" ht="30" hidden="false" customHeight="true" outlineLevel="0" collapsed="false">
      <c r="A8" s="7" t="s">
        <v>13</v>
      </c>
      <c r="B8" s="7" t="s">
        <v>14</v>
      </c>
      <c r="C8" s="7" t="s">
        <v>15</v>
      </c>
      <c r="D8" s="7" t="s">
        <v>16</v>
      </c>
      <c r="E8" s="7" t="s">
        <v>17</v>
      </c>
      <c r="F8" s="7" t="s">
        <v>18</v>
      </c>
      <c r="G8" s="7" t="s">
        <v>19</v>
      </c>
      <c r="H8" s="7" t="s">
        <v>20</v>
      </c>
      <c r="I8" s="7" t="s">
        <v>21</v>
      </c>
      <c r="J8" s="7" t="s">
        <v>22</v>
      </c>
      <c r="K8" s="7" t="s">
        <v>23</v>
      </c>
      <c r="L8" s="7" t="s">
        <v>24</v>
      </c>
      <c r="M8" s="7" t="s">
        <v>25</v>
      </c>
    </row>
    <row r="9" customFormat="false" ht="30" hidden="false" customHeight="true" outlineLevel="0" collapsed="false">
      <c r="A9" s="8" t="n">
        <v>1</v>
      </c>
      <c r="B9" s="9" t="s">
        <v>26</v>
      </c>
      <c r="C9" s="10" t="s">
        <v>27</v>
      </c>
      <c r="D9" s="9" t="s">
        <v>6</v>
      </c>
      <c r="E9" s="11" t="n">
        <v>46148</v>
      </c>
      <c r="F9" s="11" t="n">
        <v>46164</v>
      </c>
      <c r="G9" s="12" t="s">
        <v>28</v>
      </c>
      <c r="H9" s="12" t="s">
        <v>29</v>
      </c>
      <c r="I9" s="13" t="n">
        <v>1</v>
      </c>
      <c r="J9" s="14" t="str">
        <f aca="true">IF($B9="","",IF($H9="Erledigt","",$F9-TODAY()))</f>
        <v/>
      </c>
      <c r="K9" s="15" t="str">
        <f aca="true">IF($B9="","",IF($H9="Erledigt","✓ Erledigt",IF($F9&lt;TODAY(),"● Überfällig",IF($F9-TODAY()&lt;=7,"● Bald fällig","○ Im Plan"))))</f>
        <v>✓ Erledigt</v>
      </c>
      <c r="L9" s="9" t="s">
        <v>30</v>
      </c>
      <c r="M9" s="16" t="s">
        <v>31</v>
      </c>
    </row>
    <row r="10" customFormat="false" ht="30" hidden="false" customHeight="true" outlineLevel="0" collapsed="false">
      <c r="A10" s="17" t="n">
        <v>2</v>
      </c>
      <c r="B10" s="18" t="s">
        <v>32</v>
      </c>
      <c r="C10" s="19" t="s">
        <v>33</v>
      </c>
      <c r="D10" s="18" t="s">
        <v>34</v>
      </c>
      <c r="E10" s="20" t="n">
        <v>46154</v>
      </c>
      <c r="F10" s="20" t="n">
        <v>46172</v>
      </c>
      <c r="G10" s="21" t="s">
        <v>28</v>
      </c>
      <c r="H10" s="21" t="s">
        <v>29</v>
      </c>
      <c r="I10" s="22" t="n">
        <v>1</v>
      </c>
      <c r="J10" s="14" t="str">
        <f aca="true">IF($B10="","",IF($H10="Erledigt","",$F10-TODAY()))</f>
        <v/>
      </c>
      <c r="K10" s="15" t="str">
        <f aca="true">IF($B10="","",IF($H10="Erledigt","✓ Erledigt",IF($F10&lt;TODAY(),"● Überfällig",IF($F10-TODAY()&lt;=7,"● Bald fällig","○ Im Plan"))))</f>
        <v>✓ Erledigt</v>
      </c>
      <c r="L10" s="18" t="s">
        <v>35</v>
      </c>
      <c r="M10" s="23" t="s">
        <v>36</v>
      </c>
    </row>
    <row r="11" customFormat="false" ht="30" hidden="false" customHeight="true" outlineLevel="0" collapsed="false">
      <c r="A11" s="8" t="n">
        <v>3</v>
      </c>
      <c r="B11" s="9" t="s">
        <v>37</v>
      </c>
      <c r="C11" s="10" t="s">
        <v>27</v>
      </c>
      <c r="D11" s="9" t="s">
        <v>6</v>
      </c>
      <c r="E11" s="11" t="n">
        <v>46175</v>
      </c>
      <c r="F11" s="11" t="n">
        <v>46199</v>
      </c>
      <c r="G11" s="12" t="s">
        <v>38</v>
      </c>
      <c r="H11" s="12" t="s">
        <v>39</v>
      </c>
      <c r="I11" s="13" t="n">
        <v>0.6</v>
      </c>
      <c r="J11" s="14" t="n">
        <f aca="true">IF($B11="","",IF($H11="Erledigt","",$F11-TODAY()))</f>
        <v>2</v>
      </c>
      <c r="K11" s="15" t="str">
        <f aca="true">IF($B11="","",IF($H11="Erledigt","✓ Erledigt",IF($F11&lt;TODAY(),"● Überfällig",IF($F11-TODAY()&lt;=7,"● Bald fällig","○ Im Plan"))))</f>
        <v>● Bald fällig</v>
      </c>
      <c r="L11" s="9" t="s">
        <v>40</v>
      </c>
      <c r="M11" s="16" t="s">
        <v>41</v>
      </c>
    </row>
    <row r="12" customFormat="false" ht="30" hidden="false" customHeight="true" outlineLevel="0" collapsed="false">
      <c r="A12" s="17" t="n">
        <v>4</v>
      </c>
      <c r="B12" s="18" t="s">
        <v>42</v>
      </c>
      <c r="C12" s="19" t="s">
        <v>43</v>
      </c>
      <c r="D12" s="18" t="s">
        <v>44</v>
      </c>
      <c r="E12" s="20" t="n">
        <v>46182</v>
      </c>
      <c r="F12" s="20" t="n">
        <v>46203</v>
      </c>
      <c r="G12" s="21" t="s">
        <v>38</v>
      </c>
      <c r="H12" s="21" t="s">
        <v>39</v>
      </c>
      <c r="I12" s="22" t="n">
        <v>0.4</v>
      </c>
      <c r="J12" s="14" t="n">
        <f aca="true">IF($B12="","",IF($H12="Erledigt","",$F12-TODAY()))</f>
        <v>6</v>
      </c>
      <c r="K12" s="15" t="str">
        <f aca="true">IF($B12="","",IF($H12="Erledigt","✓ Erledigt",IF($F12&lt;TODAY(),"● Überfällig",IF($F12-TODAY()&lt;=7,"● Bald fällig","○ Im Plan"))))</f>
        <v>● Bald fällig</v>
      </c>
      <c r="L12" s="18" t="s">
        <v>45</v>
      </c>
      <c r="M12" s="23" t="s">
        <v>46</v>
      </c>
    </row>
    <row r="13" customFormat="false" ht="30" hidden="false" customHeight="true" outlineLevel="0" collapsed="false">
      <c r="A13" s="8" t="n">
        <v>5</v>
      </c>
      <c r="B13" s="9" t="s">
        <v>47</v>
      </c>
      <c r="C13" s="10" t="s">
        <v>48</v>
      </c>
      <c r="D13" s="9" t="s">
        <v>44</v>
      </c>
      <c r="E13" s="11" t="n">
        <v>46183</v>
      </c>
      <c r="F13" s="11" t="n">
        <v>46192</v>
      </c>
      <c r="G13" s="12" t="s">
        <v>49</v>
      </c>
      <c r="H13" s="12" t="s">
        <v>50</v>
      </c>
      <c r="I13" s="13" t="n">
        <v>0</v>
      </c>
      <c r="J13" s="14" t="n">
        <f aca="true">IF($B13="","",IF($H13="Erledigt","",$F13-TODAY()))</f>
        <v>-5</v>
      </c>
      <c r="K13" s="15" t="str">
        <f aca="true">IF($B13="","",IF($H13="Erledigt","✓ Erledigt",IF($F13&lt;TODAY(),"● Überfällig",IF($F13-TODAY()&lt;=7,"● Bald fällig","○ Im Plan"))))</f>
        <v>● Überfällig</v>
      </c>
      <c r="L13" s="9" t="s">
        <v>51</v>
      </c>
      <c r="M13" s="16" t="s">
        <v>52</v>
      </c>
    </row>
    <row r="14" customFormat="false" ht="30" hidden="false" customHeight="true" outlineLevel="0" collapsed="false">
      <c r="A14" s="17" t="n">
        <v>6</v>
      </c>
      <c r="B14" s="18" t="s">
        <v>53</v>
      </c>
      <c r="C14" s="19" t="s">
        <v>54</v>
      </c>
      <c r="D14" s="18" t="s">
        <v>55</v>
      </c>
      <c r="E14" s="20" t="n">
        <v>46196</v>
      </c>
      <c r="F14" s="20" t="n">
        <v>46213</v>
      </c>
      <c r="G14" s="21" t="s">
        <v>38</v>
      </c>
      <c r="H14" s="21" t="s">
        <v>50</v>
      </c>
      <c r="I14" s="22" t="n">
        <v>0</v>
      </c>
      <c r="J14" s="14" t="n">
        <f aca="true">IF($B14="","",IF($H14="Erledigt","",$F14-TODAY()))</f>
        <v>16</v>
      </c>
      <c r="K14" s="15" t="str">
        <f aca="true">IF($B14="","",IF($H14="Erledigt","✓ Erledigt",IF($F14&lt;TODAY(),"● Überfällig",IF($F14-TODAY()&lt;=7,"● Bald fällig","○ Im Plan"))))</f>
        <v>○ Im Plan</v>
      </c>
      <c r="L14" s="18" t="s">
        <v>56</v>
      </c>
      <c r="M14" s="23" t="s">
        <v>57</v>
      </c>
    </row>
    <row r="15" customFormat="false" ht="30" hidden="false" customHeight="true" outlineLevel="0" collapsed="false">
      <c r="A15" s="8" t="n">
        <v>7</v>
      </c>
      <c r="B15" s="9" t="s">
        <v>58</v>
      </c>
      <c r="C15" s="10" t="s">
        <v>54</v>
      </c>
      <c r="D15" s="9" t="s">
        <v>34</v>
      </c>
      <c r="E15" s="11" t="n">
        <v>46204</v>
      </c>
      <c r="F15" s="11" t="n">
        <v>46227</v>
      </c>
      <c r="G15" s="12" t="s">
        <v>28</v>
      </c>
      <c r="H15" s="12" t="s">
        <v>50</v>
      </c>
      <c r="I15" s="13" t="n">
        <v>0</v>
      </c>
      <c r="J15" s="14" t="n">
        <f aca="true">IF($B15="","",IF($H15="Erledigt","",$F15-TODAY()))</f>
        <v>30</v>
      </c>
      <c r="K15" s="15" t="str">
        <f aca="true">IF($B15="","",IF($H15="Erledigt","✓ Erledigt",IF($F15&lt;TODAY(),"● Überfällig",IF($F15-TODAY()&lt;=7,"● Bald fällig","○ Im Plan"))))</f>
        <v>○ Im Plan</v>
      </c>
      <c r="L15" s="9" t="s">
        <v>59</v>
      </c>
      <c r="M15" s="16" t="s">
        <v>60</v>
      </c>
    </row>
    <row r="16" customFormat="false" ht="30" hidden="false" customHeight="true" outlineLevel="0" collapsed="false">
      <c r="A16" s="17" t="n">
        <v>8</v>
      </c>
      <c r="B16" s="18" t="s">
        <v>61</v>
      </c>
      <c r="C16" s="19" t="s">
        <v>62</v>
      </c>
      <c r="D16" s="18" t="s">
        <v>6</v>
      </c>
      <c r="E16" s="20" t="n">
        <v>46189</v>
      </c>
      <c r="F16" s="20" t="n">
        <v>46206</v>
      </c>
      <c r="G16" s="21" t="s">
        <v>28</v>
      </c>
      <c r="H16" s="21" t="s">
        <v>63</v>
      </c>
      <c r="I16" s="22" t="n">
        <v>0.1</v>
      </c>
      <c r="J16" s="14" t="n">
        <f aca="true">IF($B16="","",IF($H16="Erledigt","",$F16-TODAY()))</f>
        <v>9</v>
      </c>
      <c r="K16" s="15" t="str">
        <f aca="true">IF($B16="","",IF($H16="Erledigt","✓ Erledigt",IF($F16&lt;TODAY(),"● Überfällig",IF($F16-TODAY()&lt;=7,"● Bald fällig","○ Im Plan"))))</f>
        <v>○ Im Plan</v>
      </c>
      <c r="L16" s="18" t="s">
        <v>64</v>
      </c>
      <c r="M16" s="23" t="s">
        <v>65</v>
      </c>
    </row>
    <row r="17" customFormat="false" ht="30" hidden="false" customHeight="true" outlineLevel="0" collapsed="false">
      <c r="A17" s="8" t="n">
        <v>9</v>
      </c>
      <c r="B17" s="9" t="s">
        <v>66</v>
      </c>
      <c r="C17" s="10" t="s">
        <v>54</v>
      </c>
      <c r="D17" s="9" t="s">
        <v>44</v>
      </c>
      <c r="E17" s="11" t="n">
        <v>46209</v>
      </c>
      <c r="F17" s="11" t="n">
        <v>46234</v>
      </c>
      <c r="G17" s="12" t="s">
        <v>38</v>
      </c>
      <c r="H17" s="12" t="s">
        <v>50</v>
      </c>
      <c r="I17" s="13" t="n">
        <v>0</v>
      </c>
      <c r="J17" s="14" t="n">
        <f aca="true">IF($B17="","",IF($H17="Erledigt","",$F17-TODAY()))</f>
        <v>37</v>
      </c>
      <c r="K17" s="15" t="str">
        <f aca="true">IF($B17="","",IF($H17="Erledigt","✓ Erledigt",IF($F17&lt;TODAY(),"● Überfällig",IF($F17-TODAY()&lt;=7,"● Bald fällig","○ Im Plan"))))</f>
        <v>○ Im Plan</v>
      </c>
      <c r="L17" s="9" t="s">
        <v>67</v>
      </c>
      <c r="M17" s="16" t="s">
        <v>68</v>
      </c>
    </row>
    <row r="18" customFormat="false" ht="30" hidden="false" customHeight="true" outlineLevel="0" collapsed="false">
      <c r="A18" s="17" t="n">
        <v>10</v>
      </c>
      <c r="B18" s="18" t="s">
        <v>69</v>
      </c>
      <c r="C18" s="19" t="s">
        <v>70</v>
      </c>
      <c r="D18" s="18" t="s">
        <v>55</v>
      </c>
      <c r="E18" s="20" t="n">
        <v>46237</v>
      </c>
      <c r="F18" s="20" t="n">
        <v>46248</v>
      </c>
      <c r="G18" s="21" t="s">
        <v>49</v>
      </c>
      <c r="H18" s="21" t="s">
        <v>50</v>
      </c>
      <c r="I18" s="22" t="n">
        <v>0</v>
      </c>
      <c r="J18" s="14" t="n">
        <f aca="true">IF($B18="","",IF($H18="Erledigt","",$F18-TODAY()))</f>
        <v>51</v>
      </c>
      <c r="K18" s="15" t="str">
        <f aca="true">IF($B18="","",IF($H18="Erledigt","✓ Erledigt",IF($F18&lt;TODAY(),"● Überfällig",IF($F18-TODAY()&lt;=7,"● Bald fällig","○ Im Plan"))))</f>
        <v>○ Im Plan</v>
      </c>
      <c r="L18" s="18" t="s">
        <v>71</v>
      </c>
      <c r="M18" s="23" t="s">
        <v>72</v>
      </c>
    </row>
    <row r="19" customFormat="false" ht="30" hidden="false" customHeight="true" outlineLevel="0" collapsed="false">
      <c r="A19" s="8" t="n">
        <v>11</v>
      </c>
      <c r="B19" s="9"/>
      <c r="C19" s="10"/>
      <c r="D19" s="9"/>
      <c r="E19" s="10"/>
      <c r="F19" s="10"/>
      <c r="G19" s="12"/>
      <c r="H19" s="12"/>
      <c r="I19" s="13"/>
      <c r="J19" s="14" t="str">
        <f aca="true">IF($B19="","",IF($H19="Erledigt","",$F19-TODAY()))</f>
        <v/>
      </c>
      <c r="K19" s="15" t="str">
        <f aca="true">IF($B19="","",IF($H19="Erledigt","✓ Erledigt",IF($F19&lt;TODAY(),"● Überfällig",IF($F19-TODAY()&lt;=7,"● Bald fällig","○ Im Plan"))))</f>
        <v/>
      </c>
      <c r="L19" s="9"/>
      <c r="M19" s="16"/>
    </row>
    <row r="20" customFormat="false" ht="30" hidden="false" customHeight="true" outlineLevel="0" collapsed="false">
      <c r="A20" s="17" t="n">
        <v>12</v>
      </c>
      <c r="B20" s="18"/>
      <c r="C20" s="19"/>
      <c r="D20" s="18"/>
      <c r="E20" s="19"/>
      <c r="F20" s="19"/>
      <c r="G20" s="21"/>
      <c r="H20" s="21"/>
      <c r="I20" s="22"/>
      <c r="J20" s="14" t="str">
        <f aca="true">IF($B20="","",IF($H20="Erledigt","",$F20-TODAY()))</f>
        <v/>
      </c>
      <c r="K20" s="15" t="str">
        <f aca="true">IF($B20="","",IF($H20="Erledigt","✓ Erledigt",IF($F20&lt;TODAY(),"● Überfällig",IF($F20-TODAY()&lt;=7,"● Bald fällig","○ Im Plan"))))</f>
        <v/>
      </c>
      <c r="L20" s="18"/>
      <c r="M20" s="23"/>
    </row>
    <row r="21" customFormat="false" ht="30" hidden="false" customHeight="true" outlineLevel="0" collapsed="false">
      <c r="A21" s="8" t="n">
        <v>13</v>
      </c>
      <c r="B21" s="9"/>
      <c r="C21" s="10"/>
      <c r="D21" s="9"/>
      <c r="E21" s="10"/>
      <c r="F21" s="10"/>
      <c r="G21" s="12"/>
      <c r="H21" s="12"/>
      <c r="I21" s="13"/>
      <c r="J21" s="14" t="str">
        <f aca="true">IF($B21="","",IF($H21="Erledigt","",$F21-TODAY()))</f>
        <v/>
      </c>
      <c r="K21" s="15" t="str">
        <f aca="true">IF($B21="","",IF($H21="Erledigt","✓ Erledigt",IF($F21&lt;TODAY(),"● Überfällig",IF($F21-TODAY()&lt;=7,"● Bald fällig","○ Im Plan"))))</f>
        <v/>
      </c>
      <c r="L21" s="9"/>
      <c r="M21" s="16"/>
    </row>
    <row r="22" customFormat="false" ht="30" hidden="false" customHeight="true" outlineLevel="0" collapsed="false">
      <c r="A22" s="17" t="n">
        <v>14</v>
      </c>
      <c r="B22" s="18"/>
      <c r="C22" s="19"/>
      <c r="D22" s="18"/>
      <c r="E22" s="19"/>
      <c r="F22" s="19"/>
      <c r="G22" s="21"/>
      <c r="H22" s="21"/>
      <c r="I22" s="22"/>
      <c r="J22" s="14" t="str">
        <f aca="true">IF($B22="","",IF($H22="Erledigt","",$F22-TODAY()))</f>
        <v/>
      </c>
      <c r="K22" s="15" t="str">
        <f aca="true">IF($B22="","",IF($H22="Erledigt","✓ Erledigt",IF($F22&lt;TODAY(),"● Überfällig",IF($F22-TODAY()&lt;=7,"● Bald fällig","○ Im Plan"))))</f>
        <v/>
      </c>
      <c r="L22" s="18"/>
      <c r="M22" s="23"/>
    </row>
    <row r="23" customFormat="false" ht="30" hidden="false" customHeight="true" outlineLevel="0" collapsed="false">
      <c r="A23" s="8" t="n">
        <v>15</v>
      </c>
      <c r="B23" s="9"/>
      <c r="C23" s="10"/>
      <c r="D23" s="9"/>
      <c r="E23" s="10"/>
      <c r="F23" s="10"/>
      <c r="G23" s="12"/>
      <c r="H23" s="12"/>
      <c r="I23" s="13"/>
      <c r="J23" s="14" t="str">
        <f aca="true">IF($B23="","",IF($H23="Erledigt","",$F23-TODAY()))</f>
        <v/>
      </c>
      <c r="K23" s="15" t="str">
        <f aca="true">IF($B23="","",IF($H23="Erledigt","✓ Erledigt",IF($F23&lt;TODAY(),"● Überfällig",IF($F23-TODAY()&lt;=7,"● Bald fällig","○ Im Plan"))))</f>
        <v/>
      </c>
      <c r="L23" s="9"/>
      <c r="M23" s="16"/>
    </row>
    <row r="24" customFormat="false" ht="30" hidden="false" customHeight="true" outlineLevel="0" collapsed="false">
      <c r="A24" s="17" t="n">
        <v>16</v>
      </c>
      <c r="B24" s="18"/>
      <c r="C24" s="19"/>
      <c r="D24" s="18"/>
      <c r="E24" s="19"/>
      <c r="F24" s="19"/>
      <c r="G24" s="21"/>
      <c r="H24" s="21"/>
      <c r="I24" s="22"/>
      <c r="J24" s="14" t="str">
        <f aca="true">IF($B24="","",IF($H24="Erledigt","",$F24-TODAY()))</f>
        <v/>
      </c>
      <c r="K24" s="15" t="str">
        <f aca="true">IF($B24="","",IF($H24="Erledigt","✓ Erledigt",IF($F24&lt;TODAY(),"● Überfällig",IF($F24-TODAY()&lt;=7,"● Bald fällig","○ Im Plan"))))</f>
        <v/>
      </c>
      <c r="L24" s="18"/>
      <c r="M24" s="23"/>
    </row>
    <row r="25" customFormat="false" ht="30" hidden="false" customHeight="true" outlineLevel="0" collapsed="false">
      <c r="A25" s="8" t="n">
        <v>17</v>
      </c>
      <c r="B25" s="9"/>
      <c r="C25" s="10"/>
      <c r="D25" s="9"/>
      <c r="E25" s="10"/>
      <c r="F25" s="10"/>
      <c r="G25" s="12"/>
      <c r="H25" s="12"/>
      <c r="I25" s="13"/>
      <c r="J25" s="14" t="str">
        <f aca="true">IF($B25="","",IF($H25="Erledigt","",$F25-TODAY()))</f>
        <v/>
      </c>
      <c r="K25" s="15" t="str">
        <f aca="true">IF($B25="","",IF($H25="Erledigt","✓ Erledigt",IF($F25&lt;TODAY(),"● Überfällig",IF($F25-TODAY()&lt;=7,"● Bald fällig","○ Im Plan"))))</f>
        <v/>
      </c>
      <c r="L25" s="9"/>
      <c r="M25" s="16"/>
    </row>
    <row r="26" customFormat="false" ht="30" hidden="false" customHeight="true" outlineLevel="0" collapsed="false">
      <c r="A26" s="17" t="n">
        <v>18</v>
      </c>
      <c r="B26" s="18"/>
      <c r="C26" s="19"/>
      <c r="D26" s="18"/>
      <c r="E26" s="19"/>
      <c r="F26" s="19"/>
      <c r="G26" s="21"/>
      <c r="H26" s="21"/>
      <c r="I26" s="22"/>
      <c r="J26" s="14" t="str">
        <f aca="true">IF($B26="","",IF($H26="Erledigt","",$F26-TODAY()))</f>
        <v/>
      </c>
      <c r="K26" s="15" t="str">
        <f aca="true">IF($B26="","",IF($H26="Erledigt","✓ Erledigt",IF($F26&lt;TODAY(),"● Überfällig",IF($F26-TODAY()&lt;=7,"● Bald fällig","○ Im Plan"))))</f>
        <v/>
      </c>
      <c r="L26" s="18"/>
      <c r="M26" s="23"/>
    </row>
    <row r="27" customFormat="false" ht="30" hidden="false" customHeight="true" outlineLevel="0" collapsed="false">
      <c r="A27" s="8" t="n">
        <v>19</v>
      </c>
      <c r="B27" s="9"/>
      <c r="C27" s="10"/>
      <c r="D27" s="9"/>
      <c r="E27" s="10"/>
      <c r="F27" s="10"/>
      <c r="G27" s="12"/>
      <c r="H27" s="12"/>
      <c r="I27" s="13"/>
      <c r="J27" s="14" t="str">
        <f aca="true">IF($B27="","",IF($H27="Erledigt","",$F27-TODAY()))</f>
        <v/>
      </c>
      <c r="K27" s="15" t="str">
        <f aca="true">IF($B27="","",IF($H27="Erledigt","✓ Erledigt",IF($F27&lt;TODAY(),"● Überfällig",IF($F27-TODAY()&lt;=7,"● Bald fällig","○ Im Plan"))))</f>
        <v/>
      </c>
      <c r="L27" s="9"/>
      <c r="M27" s="16"/>
    </row>
    <row r="28" customFormat="false" ht="30" hidden="false" customHeight="true" outlineLevel="0" collapsed="false">
      <c r="A28" s="17" t="n">
        <v>20</v>
      </c>
      <c r="B28" s="18"/>
      <c r="C28" s="19"/>
      <c r="D28" s="18"/>
      <c r="E28" s="19"/>
      <c r="F28" s="19"/>
      <c r="G28" s="21"/>
      <c r="H28" s="21"/>
      <c r="I28" s="22"/>
      <c r="J28" s="14" t="str">
        <f aca="true">IF($B28="","",IF($H28="Erledigt","",$F28-TODAY()))</f>
        <v/>
      </c>
      <c r="K28" s="15" t="str">
        <f aca="true">IF($B28="","",IF($H28="Erledigt","✓ Erledigt",IF($F28&lt;TODAY(),"● Überfällig",IF($F28-TODAY()&lt;=7,"● Bald fällig","○ Im Plan"))))</f>
        <v/>
      </c>
      <c r="L28" s="18"/>
      <c r="M28" s="23"/>
    </row>
    <row r="29" customFormat="false" ht="30" hidden="false" customHeight="true" outlineLevel="0" collapsed="false">
      <c r="A29" s="8" t="n">
        <v>21</v>
      </c>
      <c r="B29" s="9"/>
      <c r="C29" s="10"/>
      <c r="D29" s="9"/>
      <c r="E29" s="10"/>
      <c r="F29" s="10"/>
      <c r="G29" s="12"/>
      <c r="H29" s="12"/>
      <c r="I29" s="13"/>
      <c r="J29" s="14" t="str">
        <f aca="true">IF($B29="","",IF($H29="Erledigt","",$F29-TODAY()))</f>
        <v/>
      </c>
      <c r="K29" s="15" t="str">
        <f aca="true">IF($B29="","",IF($H29="Erledigt","✓ Erledigt",IF($F29&lt;TODAY(),"● Überfällig",IF($F29-TODAY()&lt;=7,"● Bald fällig","○ Im Plan"))))</f>
        <v/>
      </c>
      <c r="L29" s="9"/>
      <c r="M29" s="16"/>
    </row>
    <row r="30" customFormat="false" ht="30" hidden="false" customHeight="true" outlineLevel="0" collapsed="false">
      <c r="A30" s="17" t="n">
        <v>22</v>
      </c>
      <c r="B30" s="18"/>
      <c r="C30" s="19"/>
      <c r="D30" s="18"/>
      <c r="E30" s="19"/>
      <c r="F30" s="19"/>
      <c r="G30" s="21"/>
      <c r="H30" s="21"/>
      <c r="I30" s="22"/>
      <c r="J30" s="14" t="str">
        <f aca="true">IF($B30="","",IF($H30="Erledigt","",$F30-TODAY()))</f>
        <v/>
      </c>
      <c r="K30" s="15" t="str">
        <f aca="true">IF($B30="","",IF($H30="Erledigt","✓ Erledigt",IF($F30&lt;TODAY(),"● Überfällig",IF($F30-TODAY()&lt;=7,"● Bald fällig","○ Im Plan"))))</f>
        <v/>
      </c>
      <c r="L30" s="18"/>
      <c r="M30" s="23"/>
    </row>
    <row r="31" customFormat="false" ht="30" hidden="false" customHeight="true" outlineLevel="0" collapsed="false">
      <c r="A31" s="8" t="n">
        <v>23</v>
      </c>
      <c r="B31" s="9"/>
      <c r="C31" s="10"/>
      <c r="D31" s="9"/>
      <c r="E31" s="10"/>
      <c r="F31" s="10"/>
      <c r="G31" s="12"/>
      <c r="H31" s="12"/>
      <c r="I31" s="13"/>
      <c r="J31" s="14" t="str">
        <f aca="true">IF($B31="","",IF($H31="Erledigt","",$F31-TODAY()))</f>
        <v/>
      </c>
      <c r="K31" s="15" t="str">
        <f aca="true">IF($B31="","",IF($H31="Erledigt","✓ Erledigt",IF($F31&lt;TODAY(),"● Überfällig",IF($F31-TODAY()&lt;=7,"● Bald fällig","○ Im Plan"))))</f>
        <v/>
      </c>
      <c r="L31" s="9"/>
      <c r="M31" s="16"/>
    </row>
    <row r="32" customFormat="false" ht="30" hidden="false" customHeight="true" outlineLevel="0" collapsed="false">
      <c r="A32" s="17" t="n">
        <v>24</v>
      </c>
      <c r="B32" s="18"/>
      <c r="C32" s="19"/>
      <c r="D32" s="18"/>
      <c r="E32" s="19"/>
      <c r="F32" s="19"/>
      <c r="G32" s="21"/>
      <c r="H32" s="21"/>
      <c r="I32" s="22"/>
      <c r="J32" s="14" t="str">
        <f aca="true">IF($B32="","",IF($H32="Erledigt","",$F32-TODAY()))</f>
        <v/>
      </c>
      <c r="K32" s="15" t="str">
        <f aca="true">IF($B32="","",IF($H32="Erledigt","✓ Erledigt",IF($F32&lt;TODAY(),"● Überfällig",IF($F32-TODAY()&lt;=7,"● Bald fällig","○ Im Plan"))))</f>
        <v/>
      </c>
      <c r="L32" s="18"/>
      <c r="M32" s="23"/>
    </row>
    <row r="33" customFormat="false" ht="30" hidden="false" customHeight="true" outlineLevel="0" collapsed="false">
      <c r="A33" s="8" t="n">
        <v>25</v>
      </c>
      <c r="B33" s="9"/>
      <c r="C33" s="10"/>
      <c r="D33" s="9"/>
      <c r="E33" s="10"/>
      <c r="F33" s="10"/>
      <c r="G33" s="12"/>
      <c r="H33" s="12"/>
      <c r="I33" s="13"/>
      <c r="J33" s="14" t="str">
        <f aca="true">IF($B33="","",IF($H33="Erledigt","",$F33-TODAY()))</f>
        <v/>
      </c>
      <c r="K33" s="15" t="str">
        <f aca="true">IF($B33="","",IF($H33="Erledigt","✓ Erledigt",IF($F33&lt;TODAY(),"● Überfällig",IF($F33-TODAY()&lt;=7,"● Bald fällig","○ Im Plan"))))</f>
        <v/>
      </c>
      <c r="L33" s="9"/>
      <c r="M33" s="16"/>
    </row>
  </sheetData>
  <autoFilter ref="A8:M33"/>
  <mergeCells count="16">
    <mergeCell ref="A1:M1"/>
    <mergeCell ref="A2:M2"/>
    <mergeCell ref="A4:B4"/>
    <mergeCell ref="C4:H4"/>
    <mergeCell ref="I4:J4"/>
    <mergeCell ref="K4:M4"/>
    <mergeCell ref="A5:B5"/>
    <mergeCell ref="C5:H5"/>
    <mergeCell ref="I5:J5"/>
    <mergeCell ref="K5:M5"/>
    <mergeCell ref="A6:B6"/>
    <mergeCell ref="C6:H6"/>
    <mergeCell ref="I6:J6"/>
    <mergeCell ref="K6:M6"/>
    <mergeCell ref="A7:B7"/>
    <mergeCell ref="C7:M7"/>
  </mergeCells>
  <conditionalFormatting sqref="G9:G33">
    <cfRule type="cellIs" priority="2" operator="equal" aboveAverage="0" equalAverage="0" bottom="0" percent="0" rank="0" text="" dxfId="16">
      <formula>"Hoch"</formula>
    </cfRule>
    <cfRule type="cellIs" priority="3" operator="equal" aboveAverage="0" equalAverage="0" bottom="0" percent="0" rank="0" text="" dxfId="17">
      <formula>"Mittel"</formula>
    </cfRule>
    <cfRule type="cellIs" priority="4" operator="equal" aboveAverage="0" equalAverage="0" bottom="0" percent="0" rank="0" text="" dxfId="18">
      <formula>"Niedrig"</formula>
    </cfRule>
  </conditionalFormatting>
  <conditionalFormatting sqref="H9:H33">
    <cfRule type="cellIs" priority="5" operator="equal" aboveAverage="0" equalAverage="0" bottom="0" percent="0" rank="0" text="" dxfId="18">
      <formula>"Erledigt"</formula>
    </cfRule>
    <cfRule type="cellIs" priority="6" operator="equal" aboveAverage="0" equalAverage="0" bottom="0" percent="0" rank="0" text="" dxfId="19">
      <formula>"In Bearbeitung"</formula>
    </cfRule>
    <cfRule type="cellIs" priority="7" operator="equal" aboveAverage="0" equalAverage="0" bottom="0" percent="0" rank="0" text="" dxfId="20">
      <formula>"Offen"</formula>
    </cfRule>
    <cfRule type="cellIs" priority="8" operator="equal" aboveAverage="0" equalAverage="0" bottom="0" percent="0" rank="0" text="" dxfId="16">
      <formula>"Blockiert"</formula>
    </cfRule>
  </conditionalFormatting>
  <conditionalFormatting sqref="K9:K33">
    <cfRule type="expression" priority="9" aboveAverage="0" equalAverage="0" bottom="0" percent="0" rank="0" text="" dxfId="21">
      <formula>ISNUMBER(SEARCH("Überfällig",K9))</formula>
    </cfRule>
    <cfRule type="expression" priority="10" aboveAverage="0" equalAverage="0" bottom="0" percent="0" rank="0" text="" dxfId="22">
      <formula>ISNUMBER(SEARCH("Bald",K9))</formula>
    </cfRule>
    <cfRule type="expression" priority="11" aboveAverage="0" equalAverage="0" bottom="0" percent="0" rank="0" text="" dxfId="23">
      <formula>ISNUMBER(SEARCH("Im Plan",K9))</formula>
    </cfRule>
    <cfRule type="expression" priority="12" aboveAverage="0" equalAverage="0" bottom="0" percent="0" rank="0" text="" dxfId="24">
      <formula>ISNUMBER(SEARCH("Erledigt",K9))</formula>
    </cfRule>
  </conditionalFormatting>
  <conditionalFormatting sqref="J9:J33">
    <cfRule type="cellIs" priority="13" operator="lessThan" aboveAverage="0" equalAverage="0" bottom="0" percent="0" rank="0" text="" dxfId="25">
      <formula>0</formula>
    </cfRule>
  </conditionalFormatting>
  <conditionalFormatting sqref="I9:I33">
    <cfRule type="dataBar" priority="14">
      <dataBar showValue="1" minLength="10" maxLength="90">
        <cfvo type="num" val="0"/>
        <cfvo type="num" val="1"/>
        <color rgb="FFC58A3A"/>
      </dataBar>
      <extLst>
        <ext xmlns:x14="http://schemas.microsoft.com/office/spreadsheetml/2009/9/main" uri="{B025F937-C7B1-47D3-B67F-A62EFF666E3E}">
          <x14:id>{F74AB910-B38A-4BAB-A7E3-D0E3AE71C916}</x14:id>
        </ext>
      </extLst>
    </cfRule>
  </conditionalFormatting>
  <dataValidations count="4">
    <dataValidation allowBlank="true" error="Bitte einen Wert aus der Liste wählen." errorStyle="stop" errorTitle="Ungültige Eingabe" operator="between" showDropDown="false" showErrorMessage="true" showInputMessage="false" sqref="C9:C33" type="list">
      <formula1>"Planung,Analyse,Organisation,Kommunikation,Umsetzung,Steuerung,Kontrolle"</formula1>
      <formula2>0</formula2>
    </dataValidation>
    <dataValidation allowBlank="true" error="Bitte einen Wert aus der Liste wählen." errorStyle="stop" errorTitle="Ungültige Eingabe" operator="between" showDropDown="false" showErrorMessage="true" showInputMessage="false" sqref="G9:G33" type="list">
      <formula1>"Hoch,Mittel,Niedrig"</formula1>
      <formula2>0</formula2>
    </dataValidation>
    <dataValidation allowBlank="true" error="Bitte einen Wert aus der Liste wählen." errorStyle="stop" errorTitle="Ungültige Eingabe" operator="between" showDropDown="false" showErrorMessage="true" showInputMessage="false" sqref="H9:H33" type="list">
      <formula1>"Offen,In Bearbeitung,Erledigt,Blockiert"</formula1>
      <formula2>0</formula2>
    </dataValidation>
    <dataValidation allowBlank="true" error="Wert zwischen 0 % und 100 % eingeben." errorStyle="stop" errorTitle="Ungültiger Fortschritt" operator="between" showDropDown="false" showErrorMessage="true" showInputMessage="false" sqref="I9:I33" type="decimal">
      <formula1>0</formula1>
      <formula2>1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4AB910-B38A-4BAB-A7E3-D0E3AE71C916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C58A3A"/>
              <x14:axisColor rgb="FF000000"/>
            </x14:dataBar>
          </x14:cfRule>
          <xm:sqref>I9:I33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3"/>
    <col collapsed="false" customWidth="true" hidden="false" outlineLevel="0" max="3" min="3" style="0" width="12"/>
    <col collapsed="false" customWidth="true" hidden="false" outlineLevel="0" max="4" min="4" style="0" width="30"/>
    <col collapsed="false" customWidth="true" hidden="false" outlineLevel="0" max="5" min="5" style="0" width="3"/>
    <col collapsed="false" customWidth="true" hidden="false" outlineLevel="0" max="6" min="6" style="0" width="18"/>
    <col collapsed="false" customWidth="true" hidden="false" outlineLevel="0" max="7" min="7" style="0" width="13"/>
    <col collapsed="false" customWidth="true" hidden="false" outlineLevel="0" max="8" min="8" style="0" width="12"/>
    <col collapsed="false" customWidth="true" hidden="false" outlineLevel="0" max="9" min="9" style="0" width="24"/>
  </cols>
  <sheetData>
    <row r="1" customFormat="false" ht="31.5" hidden="false" customHeight="true" outlineLevel="0" collapsed="false">
      <c r="A1" s="24" t="s">
        <v>73</v>
      </c>
      <c r="B1" s="24"/>
      <c r="C1" s="24"/>
      <c r="D1" s="24"/>
      <c r="E1" s="24"/>
      <c r="F1" s="24"/>
      <c r="G1" s="24"/>
      <c r="H1" s="24"/>
      <c r="I1" s="24"/>
    </row>
    <row r="2" customFormat="false" ht="18" hidden="false" customHeight="true" outlineLevel="0" collapsed="false">
      <c r="A2" s="2" t="s">
        <v>74</v>
      </c>
      <c r="B2" s="2"/>
      <c r="C2" s="2"/>
      <c r="D2" s="2"/>
      <c r="E2" s="2"/>
      <c r="F2" s="2"/>
      <c r="G2" s="2"/>
      <c r="H2" s="2"/>
      <c r="I2" s="2"/>
    </row>
    <row r="4" customFormat="false" ht="15.75" hidden="false" customHeight="true" outlineLevel="0" collapsed="false">
      <c r="A4" s="7" t="s">
        <v>75</v>
      </c>
      <c r="B4" s="7" t="s">
        <v>29</v>
      </c>
      <c r="C4" s="7" t="s">
        <v>39</v>
      </c>
      <c r="D4" s="7" t="s">
        <v>50</v>
      </c>
      <c r="F4" s="7" t="s">
        <v>63</v>
      </c>
      <c r="G4" s="7" t="s">
        <v>76</v>
      </c>
      <c r="H4" s="25" t="s">
        <v>77</v>
      </c>
      <c r="I4" s="25" t="s">
        <v>78</v>
      </c>
    </row>
    <row r="5" customFormat="false" ht="30" hidden="false" customHeight="true" outlineLevel="0" collapsed="false">
      <c r="A5" s="26" t="n">
        <f aca="false">COUNTA(Maßnahmenplan!$B$9:$B$33)</f>
        <v>10</v>
      </c>
      <c r="B5" s="26" t="n">
        <f aca="false">COUNTIF(Maßnahmenplan!$H$9:$H$33,"Erledigt")</f>
        <v>2</v>
      </c>
      <c r="C5" s="26" t="n">
        <f aca="false">COUNTIF(Maßnahmenplan!$H$9:$H$33,"In Bearbeitung")</f>
        <v>2</v>
      </c>
      <c r="D5" s="26" t="n">
        <f aca="false">COUNTIF(Maßnahmenplan!$H$9:$H$33,"Offen")</f>
        <v>5</v>
      </c>
      <c r="F5" s="26" t="n">
        <f aca="false">COUNTIF(Maßnahmenplan!$H$9:$H$33,"Blockiert")</f>
        <v>1</v>
      </c>
      <c r="G5" s="26" t="n">
        <f aca="true">COUNTIFS(Maßnahmenplan!$B$9:$B$33,"&lt;&gt;",Maßnahmenplan!$F$9:$F$33,"&lt;&gt;",Maßnahmenplan!$F$9:$F$33,"&lt;"&amp;TODAY(),Maßnahmenplan!$H$9:$H$33,"&lt;&gt;Erledigt")</f>
        <v>1</v>
      </c>
      <c r="H5" s="27" t="n">
        <f aca="false">COUNTIFS(Maßnahmenplan!$G$9:$G$33,"Hoch",Maßnahmenplan!$H$9:$H$33,"&lt;&gt;Erledigt",Maßnahmenplan!$B$9:$B$33,"&lt;&gt;")</f>
        <v>2</v>
      </c>
      <c r="I5" s="28" t="n">
        <f aca="false">IF(COUNTA(Maßnahmenplan!$B$9:$B$33)=0,0,AVERAGEIF(Maßnahmenplan!$B$9:$B$33,"&lt;&gt;",Maßnahmenplan!$I$9:$I$33))</f>
        <v>0.31</v>
      </c>
    </row>
    <row r="7" customFormat="false" ht="15.75" hidden="false" customHeight="true" outlineLevel="0" collapsed="false"/>
    <row r="8" customFormat="false" ht="30" hidden="false" customHeight="true" outlineLevel="0" collapsed="false"/>
    <row r="11" customFormat="false" ht="15" hidden="false" customHeight="true" outlineLevel="0" collapsed="false">
      <c r="A11" s="29" t="s">
        <v>79</v>
      </c>
      <c r="B11" s="29"/>
      <c r="C11" s="29"/>
    </row>
    <row r="12" customFormat="false" ht="39.75" hidden="false" customHeight="true" outlineLevel="0" collapsed="false">
      <c r="A12" s="30" t="n">
        <f aca="false">IF(COUNTA(Maßnahmenplan!$B$9:$B$33)=0,0,COUNTIF(Maßnahmenplan!$H$9:$H$33,"Erledigt")/COUNTA(Maßnahmenplan!$B$9:$B$33))</f>
        <v>0.2</v>
      </c>
      <c r="B12" s="30"/>
      <c r="C12" s="30"/>
    </row>
    <row r="14" customFormat="false" ht="15" hidden="false" customHeight="false" outlineLevel="0" collapsed="false">
      <c r="A14" s="31" t="s">
        <v>80</v>
      </c>
      <c r="F14" s="31" t="s">
        <v>81</v>
      </c>
    </row>
    <row r="15" customFormat="false" ht="15" hidden="false" customHeight="false" outlineLevel="0" collapsed="false">
      <c r="A15" s="7" t="s">
        <v>20</v>
      </c>
      <c r="B15" s="7" t="s">
        <v>82</v>
      </c>
      <c r="C15" s="7" t="s">
        <v>83</v>
      </c>
      <c r="D15" s="7" t="s">
        <v>84</v>
      </c>
      <c r="F15" s="7" t="s">
        <v>19</v>
      </c>
      <c r="G15" s="7" t="s">
        <v>82</v>
      </c>
      <c r="H15" s="7" t="s">
        <v>83</v>
      </c>
    </row>
    <row r="16" customFormat="false" ht="15" hidden="false" customHeight="false" outlineLevel="0" collapsed="false">
      <c r="A16" s="32" t="s">
        <v>85</v>
      </c>
      <c r="B16" s="33" t="n">
        <f aca="false">COUNTIF(Maßnahmenplan!$H$9:$H$33,"Erledigt")</f>
        <v>2</v>
      </c>
      <c r="C16" s="34" t="n">
        <f aca="false">IF(COUNTA(Maßnahmenplan!$B$9:$B$33)=0,0,B16/COUNTA(Maßnahmenplan!$B$9:$B$33))</f>
        <v>0.2</v>
      </c>
      <c r="D16" s="35" t="str">
        <f aca="false">IF(COUNTA(Maßnahmenplan!$B$9:$B$33)=0,"",REPT("█",ROUND(C16*20,0)))</f>
        <v>████</v>
      </c>
      <c r="F16" s="32" t="s">
        <v>86</v>
      </c>
      <c r="G16" s="33" t="n">
        <f aca="false">COUNTIF(Maßnahmenplan!$G$9:$G$33,"Hoch")</f>
        <v>4</v>
      </c>
      <c r="H16" s="34" t="n">
        <f aca="false">IF(COUNTA(Maßnahmenplan!$B$9:$B$33)=0,0,G16/COUNTA(Maßnahmenplan!$B$9:$B$33))</f>
        <v>0.4</v>
      </c>
    </row>
    <row r="17" customFormat="false" ht="15" hidden="false" customHeight="false" outlineLevel="0" collapsed="false">
      <c r="A17" s="32" t="s">
        <v>87</v>
      </c>
      <c r="B17" s="33" t="n">
        <f aca="false">COUNTIF(Maßnahmenplan!$H$9:$H$33,"In Bearbeitung")</f>
        <v>2</v>
      </c>
      <c r="C17" s="34" t="n">
        <f aca="false">IF(COUNTA(Maßnahmenplan!$B$9:$B$33)=0,0,B17/COUNTA(Maßnahmenplan!$B$9:$B$33))</f>
        <v>0.2</v>
      </c>
      <c r="D17" s="35" t="str">
        <f aca="false">IF(COUNTA(Maßnahmenplan!$B$9:$B$33)=0,"",REPT("█",ROUND(C17*20,0)))</f>
        <v>████</v>
      </c>
      <c r="F17" s="32" t="s">
        <v>88</v>
      </c>
      <c r="G17" s="33" t="n">
        <f aca="false">COUNTIF(Maßnahmenplan!$G$9:$G$33,"Mittel")</f>
        <v>4</v>
      </c>
      <c r="H17" s="34" t="n">
        <f aca="false">IF(COUNTA(Maßnahmenplan!$B$9:$B$33)=0,0,G17/COUNTA(Maßnahmenplan!$B$9:$B$33))</f>
        <v>0.4</v>
      </c>
    </row>
    <row r="18" customFormat="false" ht="15" hidden="false" customHeight="false" outlineLevel="0" collapsed="false">
      <c r="A18" s="32" t="s">
        <v>89</v>
      </c>
      <c r="B18" s="33" t="n">
        <f aca="false">COUNTIF(Maßnahmenplan!$H$9:$H$33,"Offen")</f>
        <v>5</v>
      </c>
      <c r="C18" s="34" t="n">
        <f aca="false">IF(COUNTA(Maßnahmenplan!$B$9:$B$33)=0,0,B18/COUNTA(Maßnahmenplan!$B$9:$B$33))</f>
        <v>0.5</v>
      </c>
      <c r="D18" s="35" t="str">
        <f aca="false">IF(COUNTA(Maßnahmenplan!$B$9:$B$33)=0,"",REPT("█",ROUND(C18*20,0)))</f>
        <v>██████████</v>
      </c>
      <c r="F18" s="32" t="s">
        <v>90</v>
      </c>
      <c r="G18" s="33" t="n">
        <f aca="false">COUNTIF(Maßnahmenplan!$G$9:$G$33,"Niedrig")</f>
        <v>2</v>
      </c>
      <c r="H18" s="34" t="n">
        <f aca="false">IF(COUNTA(Maßnahmenplan!$B$9:$B$33)=0,0,G18/COUNTA(Maßnahmenplan!$B$9:$B$33))</f>
        <v>0.2</v>
      </c>
    </row>
    <row r="19" customFormat="false" ht="15" hidden="false" customHeight="false" outlineLevel="0" collapsed="false">
      <c r="A19" s="32" t="s">
        <v>91</v>
      </c>
      <c r="B19" s="33" t="n">
        <f aca="false">COUNTIF(Maßnahmenplan!$H$9:$H$33,"Blockiert")</f>
        <v>1</v>
      </c>
      <c r="C19" s="34" t="n">
        <f aca="false">IF(COUNTA(Maßnahmenplan!$B$9:$B$33)=0,0,B19/COUNTA(Maßnahmenplan!$B$9:$B$33))</f>
        <v>0.1</v>
      </c>
      <c r="D19" s="35" t="str">
        <f aca="false">IF(COUNTA(Maßnahmenplan!$B$9:$B$33)=0,"",REPT("█",ROUND(C19*20,0)))</f>
        <v>██</v>
      </c>
    </row>
    <row r="21" customFormat="false" ht="15" hidden="false" customHeight="true" outlineLevel="0" collapsed="false">
      <c r="A21" s="36" t="s">
        <v>92</v>
      </c>
      <c r="B21" s="36"/>
      <c r="C21" s="36"/>
      <c r="D21" s="36"/>
      <c r="E21" s="36"/>
      <c r="F21" s="36"/>
      <c r="G21" s="36"/>
      <c r="H21" s="36"/>
      <c r="I21" s="36"/>
    </row>
  </sheetData>
  <mergeCells count="5">
    <mergeCell ref="A1:I1"/>
    <mergeCell ref="A2:I2"/>
    <mergeCell ref="A11:C11"/>
    <mergeCell ref="A12:C12"/>
    <mergeCell ref="A21:I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88"/>
  </cols>
  <sheetData>
    <row r="1" customFormat="false" ht="31.5" hidden="false" customHeight="true" outlineLevel="0" collapsed="false">
      <c r="A1" s="24" t="s">
        <v>93</v>
      </c>
      <c r="B1" s="24"/>
    </row>
    <row r="2" customFormat="false" ht="18" hidden="false" customHeight="true" outlineLevel="0" collapsed="false">
      <c r="A2" s="2" t="s">
        <v>94</v>
      </c>
      <c r="B2" s="2"/>
    </row>
    <row r="4" customFormat="false" ht="21.75" hidden="false" customHeight="true" outlineLevel="0" collapsed="false">
      <c r="A4" s="37" t="s">
        <v>95</v>
      </c>
      <c r="B4" s="37"/>
    </row>
    <row r="5" customFormat="false" ht="30" hidden="false" customHeight="true" outlineLevel="0" collapsed="false">
      <c r="A5" s="38" t="s">
        <v>96</v>
      </c>
      <c r="B5" s="39" t="s">
        <v>97</v>
      </c>
    </row>
    <row r="6" customFormat="false" ht="30" hidden="false" customHeight="true" outlineLevel="0" collapsed="false">
      <c r="A6" s="38" t="s">
        <v>98</v>
      </c>
      <c r="B6" s="39" t="s">
        <v>99</v>
      </c>
    </row>
    <row r="7" customFormat="false" ht="30" hidden="false" customHeight="true" outlineLevel="0" collapsed="false">
      <c r="A7" s="38" t="s">
        <v>100</v>
      </c>
      <c r="B7" s="39" t="s">
        <v>101</v>
      </c>
    </row>
    <row r="8" customFormat="false" ht="30" hidden="false" customHeight="true" outlineLevel="0" collapsed="false">
      <c r="A8" s="38" t="s">
        <v>102</v>
      </c>
      <c r="B8" s="39" t="s">
        <v>103</v>
      </c>
    </row>
    <row r="9" customFormat="false" ht="30" hidden="false" customHeight="true" outlineLevel="0" collapsed="false">
      <c r="A9" s="38" t="s">
        <v>104</v>
      </c>
      <c r="B9" s="39" t="s">
        <v>105</v>
      </c>
    </row>
    <row r="10" customFormat="false" ht="30" hidden="false" customHeight="true" outlineLevel="0" collapsed="false">
      <c r="A10" s="38" t="s">
        <v>106</v>
      </c>
      <c r="B10" s="39" t="s">
        <v>107</v>
      </c>
    </row>
    <row r="11" customFormat="false" ht="30" hidden="false" customHeight="true" outlineLevel="0" collapsed="false">
      <c r="A11" s="38" t="s">
        <v>108</v>
      </c>
      <c r="B11" s="39" t="s">
        <v>109</v>
      </c>
    </row>
    <row r="12" customFormat="false" ht="6" hidden="false" customHeight="true" outlineLevel="0" collapsed="false"/>
    <row r="13" customFormat="false" ht="21.75" hidden="false" customHeight="true" outlineLevel="0" collapsed="false">
      <c r="A13" s="37" t="s">
        <v>110</v>
      </c>
      <c r="B13" s="37"/>
    </row>
    <row r="14" customFormat="false" ht="30" hidden="false" customHeight="true" outlineLevel="0" collapsed="false">
      <c r="A14" s="38" t="s">
        <v>111</v>
      </c>
      <c r="B14" s="39" t="s">
        <v>112</v>
      </c>
    </row>
    <row r="15" customFormat="false" ht="30" hidden="false" customHeight="true" outlineLevel="0" collapsed="false">
      <c r="A15" s="38" t="s">
        <v>113</v>
      </c>
      <c r="B15" s="39" t="s">
        <v>114</v>
      </c>
    </row>
    <row r="16" customFormat="false" ht="30" hidden="false" customHeight="true" outlineLevel="0" collapsed="false">
      <c r="A16" s="38" t="s">
        <v>115</v>
      </c>
      <c r="B16" s="39" t="s">
        <v>116</v>
      </c>
    </row>
    <row r="17" customFormat="false" ht="30" hidden="false" customHeight="true" outlineLevel="0" collapsed="false">
      <c r="A17" s="38" t="s">
        <v>117</v>
      </c>
      <c r="B17" s="39" t="s">
        <v>118</v>
      </c>
    </row>
    <row r="18" customFormat="false" ht="30" hidden="false" customHeight="true" outlineLevel="0" collapsed="false">
      <c r="A18" s="38" t="s">
        <v>119</v>
      </c>
      <c r="B18" s="39" t="s">
        <v>120</v>
      </c>
    </row>
    <row r="19" customFormat="false" ht="6" hidden="false" customHeight="true" outlineLevel="0" collapsed="false"/>
    <row r="20" customFormat="false" ht="21.75" hidden="false" customHeight="true" outlineLevel="0" collapsed="false">
      <c r="A20" s="37" t="s">
        <v>121</v>
      </c>
      <c r="B20" s="37"/>
    </row>
    <row r="21" customFormat="false" ht="30" hidden="false" customHeight="true" outlineLevel="0" collapsed="false">
      <c r="A21" s="38" t="s">
        <v>122</v>
      </c>
      <c r="B21" s="39" t="s">
        <v>123</v>
      </c>
    </row>
    <row r="22" customFormat="false" ht="30" hidden="false" customHeight="true" outlineLevel="0" collapsed="false">
      <c r="A22" s="38" t="s">
        <v>124</v>
      </c>
      <c r="B22" s="39" t="s">
        <v>125</v>
      </c>
    </row>
    <row r="23" customFormat="false" ht="30" hidden="false" customHeight="true" outlineLevel="0" collapsed="false">
      <c r="A23" s="38" t="s">
        <v>126</v>
      </c>
      <c r="B23" s="39" t="s">
        <v>127</v>
      </c>
    </row>
    <row r="24" customFormat="false" ht="30" hidden="false" customHeight="true" outlineLevel="0" collapsed="false">
      <c r="A24" s="38" t="s">
        <v>128</v>
      </c>
      <c r="B24" s="39" t="s">
        <v>129</v>
      </c>
    </row>
    <row r="25" customFormat="false" ht="30" hidden="false" customHeight="true" outlineLevel="0" collapsed="false">
      <c r="A25" s="38" t="s">
        <v>130</v>
      </c>
      <c r="B25" s="39" t="s">
        <v>131</v>
      </c>
    </row>
    <row r="26" customFormat="false" ht="6" hidden="false" customHeight="true" outlineLevel="0" collapsed="false"/>
    <row r="27" customFormat="false" ht="21.75" hidden="false" customHeight="true" outlineLevel="0" collapsed="false">
      <c r="A27" s="37" t="s">
        <v>132</v>
      </c>
      <c r="B27" s="37"/>
    </row>
    <row r="28" customFormat="false" ht="30" hidden="false" customHeight="true" outlineLevel="0" collapsed="false">
      <c r="A28" s="38" t="s">
        <v>133</v>
      </c>
      <c r="B28" s="39" t="s">
        <v>134</v>
      </c>
    </row>
    <row r="29" customFormat="false" ht="30" hidden="false" customHeight="true" outlineLevel="0" collapsed="false">
      <c r="A29" s="38" t="s">
        <v>135</v>
      </c>
      <c r="B29" s="39" t="s">
        <v>136</v>
      </c>
    </row>
    <row r="30" customFormat="false" ht="30" hidden="false" customHeight="true" outlineLevel="0" collapsed="false">
      <c r="A30" s="38" t="s">
        <v>137</v>
      </c>
      <c r="B30" s="39" t="s">
        <v>138</v>
      </c>
    </row>
  </sheetData>
  <mergeCells count="6">
    <mergeCell ref="A1:B1"/>
    <mergeCell ref="A2:B2"/>
    <mergeCell ref="A4:B4"/>
    <mergeCell ref="A13:B13"/>
    <mergeCell ref="A20:B20"/>
    <mergeCell ref="A27:B27"/>
  </mergeCells>
  <printOptions headings="false" gridLines="false" gridLinesSet="true" horizontalCentered="false" verticalCentered="false"/>
  <pageMargins left="0.4" right="0.4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2026-06-24T11:46:30Z</dcterms:created>
  <dc:creator/>
  <dc:description/>
  <dc:language>en-US</dc:language>
  <cp:lastModifiedBy/>
  <dcterms:modified xsi:type="dcterms:W3CDTF">2026-06-24T11:46:30Z</dcterms:modified>
  <cp:revision>0</cp:revision>
  <dc:subject/>
  <dc:title>Maßnahmenplan Vorlage 2026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