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ßnahmenplan" sheetId="1" state="visible" r:id="rId3"/>
    <sheet name="Dashboard" sheetId="2" state="visible" r:id="rId4"/>
    <sheet name="Anleitung" sheetId="3" state="visible" r:id="rId5"/>
  </sheets>
  <definedNames>
    <definedName function="false" hidden="false" localSheetId="0" name="_xlnm.Print_Area" vbProcedure="false">Maßnahmenplan!$A$1:$M$32</definedName>
    <definedName function="false" hidden="false" localSheetId="0" name="_xlnm.Print_Titles" vbProcedure="false">Maßnahmenplan!$7:$7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<sst xmlns="http://schemas.openxmlformats.org/spreadsheetml/2006/main" count="194" uniqueCount="142">
  <si>
    <t xml:space="preserve">MASSNAHMENPLAN</t>
  </si>
  <si>
    <t xml:space="preserve">Strategisches Steuerungsinstrument · Wer · Was · Bis wann · Mit welchen Ressourcen</t>
  </si>
  <si>
    <t xml:space="preserve">Projekt / Vorhaben:</t>
  </si>
  <si>
    <t xml:space="preserve">Digitalisierungs- und Effizienzinitiative 2026</t>
  </si>
  <si>
    <t xml:space="preserve">Erstellt von:</t>
  </si>
  <si>
    <t xml:space="preserve">C. Neumann (PMO)</t>
  </si>
  <si>
    <t xml:space="preserve">Stand:</t>
  </si>
  <si>
    <t xml:space="preserve">24.06.2026</t>
  </si>
  <si>
    <t xml:space="preserve">Ziel (SMART):</t>
  </si>
  <si>
    <t xml:space="preserve">Prozesskosten bis 31.12.2026 um 10 % senken und Durchlaufzeiten messbar verkürzen</t>
  </si>
  <si>
    <t xml:space="preserve">Version:</t>
  </si>
  <si>
    <t xml:space="preserve">1.0</t>
  </si>
  <si>
    <t xml:space="preserve">Nr.</t>
  </si>
  <si>
    <t xml:space="preserve">Maßnahme</t>
  </si>
  <si>
    <t xml:space="preserve">Bereich</t>
  </si>
  <si>
    <t xml:space="preserve">Verantwortlich</t>
  </si>
  <si>
    <t xml:space="preserve">Start</t>
  </si>
  <si>
    <t xml:space="preserve">Fällig bis</t>
  </si>
  <si>
    <t xml:space="preserve">Rest (Tage)</t>
  </si>
  <si>
    <t xml:space="preserve">Priorität</t>
  </si>
  <si>
    <t xml:space="preserve">Status</t>
  </si>
  <si>
    <t xml:space="preserve">Fortschritt</t>
  </si>
  <si>
    <t xml:space="preserve">Ressourcen / Budget</t>
  </si>
  <si>
    <t xml:space="preserve">Erfolgskriterium (KPI)</t>
  </si>
  <si>
    <t xml:space="preserve">Bemerkungen</t>
  </si>
  <si>
    <t xml:space="preserve">Relaunch der Unternehmenswebsite vorbereiten</t>
  </si>
  <si>
    <t xml:space="preserve">Marketing &amp; Vertrieb</t>
  </si>
  <si>
    <t xml:space="preserve">L. Hoffmann</t>
  </si>
  <si>
    <t xml:space="preserve">Hoch</t>
  </si>
  <si>
    <t xml:space="preserve">In Bearbeitung</t>
  </si>
  <si>
    <t xml:space="preserve">8 PT · Agentur · 6.000 €</t>
  </si>
  <si>
    <t xml:space="preserve">Ladezeit &lt; 2 s · +20 % Leads</t>
  </si>
  <si>
    <t xml:space="preserve">Mobile-First priorisieren</t>
  </si>
  <si>
    <t xml:space="preserve">Zwei-Faktor-Authentifizierung einführen</t>
  </si>
  <si>
    <t xml:space="preserve">IT &amp; Digitalisierung</t>
  </si>
  <si>
    <t xml:space="preserve">T. Bauer</t>
  </si>
  <si>
    <t xml:space="preserve">Erledigt</t>
  </si>
  <si>
    <t xml:space="preserve">3 PT IT · MFA-Lizenzen</t>
  </si>
  <si>
    <t xml:space="preserve">100 % der Konten abgesichert</t>
  </si>
  <si>
    <t xml:space="preserve">Rollout abgeschlossen</t>
  </si>
  <si>
    <t xml:space="preserve">Onboarding-Prozess standardisieren</t>
  </si>
  <si>
    <t xml:space="preserve">Personal &amp; HR</t>
  </si>
  <si>
    <t xml:space="preserve">A. Keller</t>
  </si>
  <si>
    <t xml:space="preserve">Mittel</t>
  </si>
  <si>
    <t xml:space="preserve">5 PT HR</t>
  </si>
  <si>
    <t xml:space="preserve">Einarbeitungszeit -25 %</t>
  </si>
  <si>
    <t xml:space="preserve">Checkliste + Pate je Eintritt</t>
  </si>
  <si>
    <t xml:space="preserve">Monatliches Reporting automatisieren</t>
  </si>
  <si>
    <t xml:space="preserve">Finanzen &amp; Controlling</t>
  </si>
  <si>
    <t xml:space="preserve">M. Wagner</t>
  </si>
  <si>
    <t xml:space="preserve">Offen</t>
  </si>
  <si>
    <t xml:space="preserve">10 PT · BI-Tool</t>
  </si>
  <si>
    <t xml:space="preserve">Berichtsdauer 3 Tage → 4 h</t>
  </si>
  <si>
    <t xml:space="preserve">Schnittstelle zur Buchhaltung klären</t>
  </si>
  <si>
    <t xml:space="preserve">Internes Audit nach ISO 9001 vorbereiten</t>
  </si>
  <si>
    <t xml:space="preserve">Qualität &amp; Prozesse</t>
  </si>
  <si>
    <t xml:space="preserve">S. Richter</t>
  </si>
  <si>
    <t xml:space="preserve">6 PT · externer Auditor</t>
  </si>
  <si>
    <t xml:space="preserve">Audit ohne Hauptabweichung</t>
  </si>
  <si>
    <t xml:space="preserve">Auditplan bis Ende Februar</t>
  </si>
  <si>
    <t xml:space="preserve">Lagerbestände optimieren, Mindestbestände definieren</t>
  </si>
  <si>
    <t xml:space="preserve">Betrieb &amp; Logistik</t>
  </si>
  <si>
    <t xml:space="preserve">K. Schäfer</t>
  </si>
  <si>
    <t xml:space="preserve">4 PT · ERP</t>
  </si>
  <si>
    <t xml:space="preserve">Lagerkosten -12 %</t>
  </si>
  <si>
    <t xml:space="preserve">ABC-Analyse als Grundlage</t>
  </si>
  <si>
    <t xml:space="preserve">Kundenzufriedenheitsbefragung durchführen</t>
  </si>
  <si>
    <t xml:space="preserve">Strategie</t>
  </si>
  <si>
    <t xml:space="preserve">3 PT · Umfrage-Tool</t>
  </si>
  <si>
    <t xml:space="preserve">NPS-Ausgangswert ermittelt</t>
  </si>
  <si>
    <t xml:space="preserve">Mind. 200 Rückläufer anstreben</t>
  </si>
  <si>
    <t xml:space="preserve">Datensicherungskonzept überarbeiten</t>
  </si>
  <si>
    <t xml:space="preserve">Blockiert</t>
  </si>
  <si>
    <t xml:space="preserve">2 PT IT · Backup-Storage</t>
  </si>
  <si>
    <t xml:space="preserve">Wiederherstellung &lt; 4 h</t>
  </si>
  <si>
    <t xml:space="preserve">Wartet auf Budgetfreigabe</t>
  </si>
  <si>
    <t xml:space="preserve">Content-Redaktionsplan für Q3 erstellen</t>
  </si>
  <si>
    <t xml:space="preserve">Niedrig</t>
  </si>
  <si>
    <t xml:space="preserve">2 PT Marketing</t>
  </si>
  <si>
    <t xml:space="preserve">12 Beiträge geplant</t>
  </si>
  <si>
    <t xml:space="preserve">Themen mit Vertrieb abstimmen</t>
  </si>
  <si>
    <t xml:space="preserve">Weiterbildungsbudget planen und freigeben</t>
  </si>
  <si>
    <t xml:space="preserve">1 PT · 15.000 € Budget</t>
  </si>
  <si>
    <t xml:space="preserve">Budget genehmigt &amp; kommuniziert</t>
  </si>
  <si>
    <t xml:space="preserve">Pro Kopf 1.000 €</t>
  </si>
  <si>
    <t xml:space="preserve">DASHBOARD &amp; AUSWERTUNG</t>
  </si>
  <si>
    <t xml:space="preserve">Automatisch berechnet aus dem Tabellenblatt „Maßnahmenplan“</t>
  </si>
  <si>
    <t xml:space="preserve">KENNZAHLEN</t>
  </si>
  <si>
    <t xml:space="preserve">Maßnahmen gesamt</t>
  </si>
  <si>
    <t xml:space="preserve">Überfällig</t>
  </si>
  <si>
    <t xml:space="preserve">Ø Fertigstellungsgrad aller Maßnahmen</t>
  </si>
  <si>
    <t xml:space="preserve">STATUS-ÜBERSICHT</t>
  </si>
  <si>
    <t xml:space="preserve">PRIORITÄT</t>
  </si>
  <si>
    <t xml:space="preserve">Anzahl</t>
  </si>
  <si>
    <t xml:space="preserve">Anteil</t>
  </si>
  <si>
    <t xml:space="preserve">Verteilung</t>
  </si>
  <si>
    <t xml:space="preserve">Gesamt</t>
  </si>
  <si>
    <t xml:space="preserve">100 %</t>
  </si>
  <si>
    <t xml:space="preserve">MASSNAHMEN JE BEREICH</t>
  </si>
  <si>
    <t xml:space="preserve">Hinweis: Alle Werte aktualisieren sich automatisch. Pflegen Sie die Maßnahmen ausschließlich im Tabellenblatt „Maßnahmenplan“.</t>
  </si>
  <si>
    <t xml:space="preserve">ANLEITUNG</t>
  </si>
  <si>
    <t xml:space="preserve">Die 7 essenziellen Elemente · Schritt für Schritt · Farblegende</t>
  </si>
  <si>
    <t xml:space="preserve">Die 7 essenziellen Elemente</t>
  </si>
  <si>
    <t xml:space="preserve">① Zielsetzung (SMART)</t>
  </si>
  <si>
    <t xml:space="preserve">Spezifisch · Messbar · Attraktiv · Realistisch · Terminiert. Tragen Sie das Oberziel im Kopf des Maßnahmenplans ein. Beispiel: „Prozesskosten bis 31.12.2026 um 10 % senken“.</t>
  </si>
  <si>
    <t xml:space="preserve">② Maßnahmenbeschreibung</t>
  </si>
  <si>
    <t xml:space="preserve">Jede Maßnahme so präzise formulieren, dass alle Beteiligten ohne Rückfragen wissen, was zu tun ist. Vage Wünsche wie „Kommunikation verbessern“ sind keine Maßnahmen.</t>
  </si>
  <si>
    <t xml:space="preserve">③ Verantwortlich (Owner)</t>
  </si>
  <si>
    <t xml:space="preserve">Genau eine namentlich benannte Person je Maßnahme – keine Abteilung. Geteilte Verantwortung ist in der Praxis oft keine Verantwortung.</t>
  </si>
  <si>
    <t xml:space="preserve">④ Zeitplan &amp; Fristen</t>
  </si>
  <si>
    <t xml:space="preserve">Start- und Fälligkeitsdatum festlegen, Pufferzeiten einplanen. Die Spalte „Rest (Tage)“ zeigt automatisch verbleibende Tage; überfällige Maßnahmen werden rot markiert.</t>
  </si>
  <si>
    <t xml:space="preserve">⑤ Ressourcen / Budget</t>
  </si>
  <si>
    <t xml:space="preserve">Benötigte personelle, finanzielle und technische Mittel realistisch schätzen (z. B. „5 PT · 6.000 €“). Fehlende Ressourcen selbst als Maßnahme aufnehmen.</t>
  </si>
  <si>
    <t xml:space="preserve">⑥ Priorität</t>
  </si>
  <si>
    <t xml:space="preserve">Hoch / Mittel / Niedrig nach Wirkung und Aufwand. Fokus statt Vollständigkeit – 5 bis 10 klare Maßnahmen sind wirksamer als 50 vage Punkte.</t>
  </si>
  <si>
    <t xml:space="preserve">⑦ Status &amp; Erfolgskontrolle</t>
  </si>
  <si>
    <t xml:space="preserve">Status und Fortschritt (%) pflegen, je Maßnahme ein messbares Erfolgskriterium (KPI) definieren. Das Dashboard wertet alles automatisch aus.</t>
  </si>
  <si>
    <t xml:space="preserve">Schritt für Schritt</t>
  </si>
  <si>
    <t xml:space="preserve">Schritt 1 – Ziel</t>
  </si>
  <si>
    <t xml:space="preserve">Oberziel SMART im Kopfbereich formulieren.</t>
  </si>
  <si>
    <t xml:space="preserve">Schritt 2 – IST-Analyse</t>
  </si>
  <si>
    <t xml:space="preserve">Ausgangslage ehrlich festhalten und Lücken sichtbar machen.</t>
  </si>
  <si>
    <t xml:space="preserve">Schritt 3 – Maßnahmen ableiten</t>
  </si>
  <si>
    <t xml:space="preserve">Konkrete Maßnahmen entwickeln, die direkt auf das Ziel einzahlen, und priorisieren.</t>
  </si>
  <si>
    <t xml:space="preserve">Schritt 4 – Owner &amp; Fristen</t>
  </si>
  <si>
    <t xml:space="preserve">Je Maßnahme eine verantwortliche Person und ein verbindliches Fälligkeitsdatum vergeben.</t>
  </si>
  <si>
    <t xml:space="preserve">Schritt 5 – Ressourcen</t>
  </si>
  <si>
    <t xml:space="preserve">Für jede Maßnahme die benötigten Mittel prüfen und bereitstellen.</t>
  </si>
  <si>
    <t xml:space="preserve">Schritt 6 – Kommunizieren</t>
  </si>
  <si>
    <t xml:space="preserve">Plan an alle Beteiligten verteilen und als verbindliches Steuerungsinstrument nutzen.</t>
  </si>
  <si>
    <t xml:space="preserve">Schritt 7 – Nachverfolgen</t>
  </si>
  <si>
    <t xml:space="preserve">Mindestens wöchentlich aktualisieren, Fortschritt anhand der KPIs prüfen, Plan anpassen.</t>
  </si>
  <si>
    <t xml:space="preserve">Farblegende</t>
  </si>
  <si>
    <t xml:space="preserve">Maßnahme vollständig umgesetzt.</t>
  </si>
  <si>
    <t xml:space="preserve">Umsetzung läuft.</t>
  </si>
  <si>
    <t xml:space="preserve">Noch nicht begonnen.</t>
  </si>
  <si>
    <t xml:space="preserve">Eskalation erforderlich – wartet auf Entscheidung oder Ressource.</t>
  </si>
  <si>
    <t xml:space="preserve">Priorität hoch – sofortige Aufmerksamkeit erforderlich.</t>
  </si>
  <si>
    <t xml:space="preserve">Priorität mittel – wichtig, aber nicht kritisch.</t>
  </si>
  <si>
    <t xml:space="preserve">Priorität niedrig – kann warten.</t>
  </si>
  <si>
    <t xml:space="preserve">Rot = überfällig · Gelb = fällig in ≤ 7 Tagen (automatisch berechnet).</t>
  </si>
  <si>
    <t xml:space="preserve">Tipp: Blaue Schrift kennzeichnet Eingabefelder, die Sie selbst befüllen. Schwarze Werte werden automatisch berechnet (Rest-Tage, Dashboard).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</si>
</sst>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yyyy"/>
    <numFmt numFmtId="166" formatCode="0"/>
    <numFmt numFmtId="167" formatCode="0\ %"/>
    <numFmt numFmtId="168" formatCode="General"/>
    <numFmt numFmtId="169" formatCode="0.0\ %"/>
  </numFmts>
  <fonts count="3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.5"/>
      <color rgb="FFE7D9CC"/>
      <name val="Calibri"/>
      <family val="0"/>
      <charset val="1"/>
    </font>
    <font>
      <b val="true"/>
      <sz val="10"/>
      <color rgb="FF8F4F2B"/>
      <name val="Calibri"/>
      <family val="0"/>
      <charset val="1"/>
    </font>
    <font>
      <sz val="10"/>
      <color rgb="FF0000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0"/>
      <color rgb="FF6B7280"/>
      <name val="Calibri"/>
      <family val="0"/>
      <charset val="1"/>
    </font>
    <font>
      <sz val="10"/>
      <color rgb="FF23272E"/>
      <name val="Calibri"/>
      <family val="0"/>
      <charset val="1"/>
    </font>
    <font>
      <b val="true"/>
      <sz val="11"/>
      <color rgb="FF8F4F2B"/>
      <name val="Calibri"/>
      <family val="0"/>
      <charset val="1"/>
    </font>
    <font>
      <b val="true"/>
      <sz val="26"/>
      <color rgb="FFFFFFFF"/>
      <name val="Calibri"/>
      <family val="0"/>
      <charset val="1"/>
    </font>
    <font>
      <b val="true"/>
      <sz val="26"/>
      <color rgb="FF8FBF6A"/>
      <name val="Calibri"/>
      <family val="0"/>
      <charset val="1"/>
    </font>
    <font>
      <b val="true"/>
      <sz val="26"/>
      <color rgb="FFE6B45A"/>
      <name val="Calibri"/>
      <family val="0"/>
      <charset val="1"/>
    </font>
    <font>
      <b val="true"/>
      <sz val="10"/>
      <color rgb="FFD8DEE9"/>
      <name val="Calibri"/>
      <family val="0"/>
      <charset val="1"/>
    </font>
    <font>
      <b val="true"/>
      <sz val="26"/>
      <color rgb="FFAEB6C2"/>
      <name val="Calibri"/>
      <family val="0"/>
      <charset val="1"/>
    </font>
    <font>
      <b val="true"/>
      <sz val="26"/>
      <color rgb="FFE08E73"/>
      <name val="Calibri"/>
      <family val="0"/>
      <charset val="1"/>
    </font>
    <font>
      <b val="true"/>
      <sz val="30"/>
      <color rgb="FFB5683C"/>
      <name val="Calibri"/>
      <family val="0"/>
      <charset val="1"/>
    </font>
    <font>
      <b val="true"/>
      <sz val="12"/>
      <color rgb="FF8F4F2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3E6B2A"/>
      <name val="Calibri"/>
      <family val="0"/>
      <charset val="1"/>
    </font>
    <font>
      <b val="true"/>
      <sz val="10"/>
      <color rgb="FF9B3A22"/>
      <name val="Calibri"/>
      <family val="0"/>
      <charset val="1"/>
    </font>
    <font>
      <b val="true"/>
      <sz val="10"/>
      <color rgb="FF8A5A12"/>
      <name val="Calibri"/>
      <family val="0"/>
      <charset val="1"/>
    </font>
    <font>
      <b val="true"/>
      <sz val="10"/>
      <color rgb="FF4B5563"/>
      <name val="Calibri"/>
      <family val="0"/>
      <charset val="1"/>
    </font>
    <font>
      <b val="true"/>
      <sz val="10"/>
      <color rgb="FFB5683C"/>
      <name val="Calibri"/>
      <family val="0"/>
      <charset val="1"/>
    </font>
    <font>
      <b val="true"/>
      <i val="true"/>
      <sz val="9.5"/>
      <color rgb="FF6B728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.5"/>
      <color rgb="FF8F4F2B"/>
      <name val="Calibri"/>
      <family val="0"/>
      <charset val="1"/>
    </font>
    <font>
      <sz val="10.5"/>
      <color rgb="FF23272E"/>
      <name val="Calibri"/>
      <family val="0"/>
      <charset val="1"/>
    </font>
    <font>
      <b val="true"/>
      <sz val="10.5"/>
      <color rgb="FF3E6B2A"/>
      <name val="Calibri"/>
      <family val="0"/>
      <charset val="1"/>
    </font>
    <font>
      <b val="true"/>
      <sz val="10.5"/>
      <color rgb="FF8A5A12"/>
      <name val="Calibri"/>
      <family val="0"/>
      <charset val="1"/>
    </font>
    <font>
      <b val="true"/>
      <sz val="10.5"/>
      <color rgb="FF4B5563"/>
      <name val="Calibri"/>
      <family val="0"/>
      <charset val="1"/>
    </font>
    <font>
      <b val="true"/>
      <sz val="10.5"/>
      <color rgb="FF9B3A22"/>
      <name val="Calibri"/>
      <family val="0"/>
      <charset val="1"/>
    </font>
    <font>
      <b val="true"/>
      <sz val="10.5"/>
      <color rgb="FFB23A22"/>
      <name val="Calibri"/>
      <family val="0"/>
      <charset val="1"/>
    </font>
    <font>
      <b val="true"/>
      <i val="true"/>
      <sz val="10"/>
      <color rgb="FF6B7280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23272E"/>
        <bgColor rgb="FF2E3440"/>
      </patternFill>
    </fill>
    <fill>
      <patternFill patternType="solid">
        <fgColor rgb="FFF7F2EC"/>
        <bgColor rgb="FFEFE7DC"/>
      </patternFill>
    </fill>
    <fill>
      <patternFill patternType="solid">
        <fgColor rgb="FFB5683C"/>
        <bgColor rgb="FF8F4F2B"/>
      </patternFill>
    </fill>
    <fill>
      <patternFill patternType="solid">
        <fgColor rgb="FFFFFFFF"/>
        <bgColor rgb="FFF7F2EC"/>
      </patternFill>
    </fill>
    <fill>
      <patternFill patternType="solid">
        <fgColor rgb="FF2E3440"/>
        <bgColor rgb="FF23272E"/>
      </patternFill>
    </fill>
    <fill>
      <patternFill patternType="solid">
        <fgColor rgb="FFEFE7DC"/>
        <bgColor rgb="FFE8E8EB"/>
      </patternFill>
    </fill>
    <fill>
      <patternFill patternType="solid">
        <fgColor rgb="FFDCEAD6"/>
        <bgColor rgb="FFE8E8EB"/>
      </patternFill>
    </fill>
    <fill>
      <patternFill patternType="solid">
        <fgColor rgb="FFF3D5CC"/>
        <bgColor rgb="FFE7D9CC"/>
      </patternFill>
    </fill>
    <fill>
      <patternFill patternType="solid">
        <fgColor rgb="FFFBE7C6"/>
        <bgColor rgb="FFEFE7DC"/>
      </patternFill>
    </fill>
    <fill>
      <patternFill patternType="solid">
        <fgColor rgb="FFE8E8EB"/>
        <bgColor rgb="FFEFE7D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CFC2"/>
      </left>
      <right style="thin">
        <color rgb="FFD9CFC2"/>
      </right>
      <top style="thin">
        <color rgb="FFD9CFC2"/>
      </top>
      <bottom style="thin">
        <color rgb="FFD9CFC2"/>
      </bottom>
      <diagonal/>
    </border>
    <border diagonalUp="false" diagonalDown="false">
      <left style="thin">
        <color rgb="FF23272E"/>
      </left>
      <right style="thin">
        <color rgb="FF23272E"/>
      </right>
      <top style="thin">
        <color rgb="FF23272E"/>
      </top>
      <bottom style="thin">
        <color rgb="FF23272E"/>
      </bottom>
      <diagonal/>
    </border>
    <border diagonalUp="false" diagonalDown="false">
      <left/>
      <right/>
      <top/>
      <bottom style="thin">
        <color rgb="FFD9CF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8" fillId="5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9" fillId="5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8" fillId="3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9" fillId="3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31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7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1"/>
        <family val="0"/>
        <b val="1"/>
        <color rgb="FF3E6B2A"/>
      </font>
      <fill>
        <patternFill>
          <bgColor rgb="FFDCEAD6"/>
        </patternFill>
      </fill>
    </dxf>
    <dxf>
      <font>
        <name val="Calibri"/>
        <charset val="1"/>
        <family val="0"/>
        <b val="1"/>
        <color rgb="FF8A5A12"/>
      </font>
      <fill>
        <patternFill>
          <bgColor rgb="FFFBE7C6"/>
        </patternFill>
      </fill>
    </dxf>
    <dxf>
      <font>
        <name val="Calibri"/>
        <charset val="1"/>
        <family val="0"/>
        <b val="1"/>
        <color rgb="FF4B5563"/>
      </font>
      <fill>
        <patternFill>
          <bgColor rgb="FFE8E8EB"/>
        </patternFill>
      </fill>
    </dxf>
    <dxf>
      <font>
        <name val="Calibri"/>
        <charset val="1"/>
        <family val="0"/>
        <b val="1"/>
        <color rgb="FF9B3A22"/>
      </font>
      <fill>
        <patternFill>
          <bgColor rgb="FFF3D5CC"/>
        </patternFill>
      </fill>
    </dxf>
    <dxf>
      <font>
        <name val="Calibri"/>
        <charset val="1"/>
        <family val="0"/>
        <b val="1"/>
        <color rgb="FFB23A22"/>
      </font>
      <fill>
        <patternFill>
          <bgColor rgb="FFF3D5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E6B2A"/>
      <rgbColor rgb="FF000080"/>
      <rgbColor rgb="FF8A5A12"/>
      <rgbColor rgb="FF800080"/>
      <rgbColor rgb="FF008080"/>
      <rgbColor rgb="FFAEB6C2"/>
      <rgbColor rgb="FFB5683C"/>
      <rgbColor rgb="FF9999FF"/>
      <rgbColor rgb="FFB23A22"/>
      <rgbColor rgb="FFF7F2EC"/>
      <rgbColor rgb="FFE8E8EB"/>
      <rgbColor rgb="FF660066"/>
      <rgbColor rgb="FFE08E73"/>
      <rgbColor rgb="FF0066CC"/>
      <rgbColor rgb="FFD8DE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7DC"/>
      <rgbColor rgb="FFDCEAD6"/>
      <rgbColor rgb="FFFBE7C6"/>
      <rgbColor rgb="FFD9CFC2"/>
      <rgbColor rgb="FFE7D9CC"/>
      <rgbColor rgb="FFCC99FF"/>
      <rgbColor rgb="FFF3D5CC"/>
      <rgbColor rgb="FF3366FF"/>
      <rgbColor rgb="FF33CCCC"/>
      <rgbColor rgb="FF99CC00"/>
      <rgbColor rgb="FFE6B45A"/>
      <rgbColor rgb="FFFF9900"/>
      <rgbColor rgb="FFFF6600"/>
      <rgbColor rgb="FF6B7280"/>
      <rgbColor rgb="FF8FBF6A"/>
      <rgbColor rgb="FF003366"/>
      <rgbColor rgb="FF339966"/>
      <rgbColor rgb="FF003300"/>
      <rgbColor rgb="FF23272E"/>
      <rgbColor rgb="FF9B3A22"/>
      <rgbColor rgb="FF8F4F2B"/>
      <rgbColor rgb="FF4B5563"/>
      <rgbColor rgb="FF2E34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8"/>
    <col collapsed="false" customWidth="true" hidden="false" outlineLevel="0" max="3" min="3" style="0" width="19"/>
    <col collapsed="false" customWidth="true" hidden="false" outlineLevel="0" max="4" min="4" style="0" width="17"/>
    <col collapsed="false" customWidth="true" hidden="false" outlineLevel="0" max="6" min="5" style="0" width="12"/>
    <col collapsed="false" customWidth="true" hidden="false" outlineLevel="0" max="7" min="7" style="0" width="10"/>
    <col collapsed="false" customWidth="true" hidden="false" outlineLevel="0" max="8" min="8" style="0" width="12"/>
    <col collapsed="false" customWidth="true" hidden="false" outlineLevel="0" max="9" min="9" style="0" width="15"/>
    <col collapsed="false" customWidth="true" hidden="false" outlineLevel="0" max="10" min="10" style="0" width="11"/>
    <col collapsed="false" customWidth="true" hidden="false" outlineLevel="0" max="11" min="11" style="0" width="24"/>
    <col collapsed="false" customWidth="true" hidden="false" outlineLevel="0" max="12" min="12" style="0" width="30"/>
    <col collapsed="false" customWidth="true" hidden="false" outlineLevel="0" max="13" min="13" style="0" width="28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6" hidden="false" customHeight="true" outlineLevel="0" collapsed="false"/>
    <row r="4" customFormat="false" ht="19.5" hidden="false" customHeight="true" outlineLevel="0" collapsed="false">
      <c r="A4" s="3" t="s">
        <v>2</v>
      </c>
      <c r="B4" s="4"/>
      <c r="C4" s="5" t="s">
        <v>3</v>
      </c>
      <c r="D4" s="5"/>
      <c r="E4" s="5"/>
      <c r="F4" s="3" t="s">
        <v>4</v>
      </c>
      <c r="G4" s="4"/>
      <c r="H4" s="5" t="s">
        <v>5</v>
      </c>
      <c r="I4" s="5"/>
      <c r="J4" s="3" t="s">
        <v>6</v>
      </c>
      <c r="K4" s="4"/>
      <c r="L4" s="6" t="s">
        <v>7</v>
      </c>
      <c r="M4" s="6"/>
    </row>
    <row r="5" customFormat="false" ht="19.5" hidden="false" customHeight="true" outlineLevel="0" collapsed="false">
      <c r="A5" s="3" t="s">
        <v>8</v>
      </c>
      <c r="B5" s="4"/>
      <c r="C5" s="5" t="s">
        <v>9</v>
      </c>
      <c r="D5" s="5"/>
      <c r="E5" s="5"/>
      <c r="F5" s="5"/>
      <c r="G5" s="5"/>
      <c r="H5" s="5"/>
      <c r="I5" s="5"/>
      <c r="J5" s="3" t="s">
        <v>10</v>
      </c>
      <c r="K5" s="4"/>
      <c r="L5" s="6" t="s">
        <v>11</v>
      </c>
      <c r="M5" s="6"/>
    </row>
    <row r="6" customFormat="false" ht="6" hidden="false" customHeight="true" outlineLevel="0" collapsed="false"/>
    <row r="7" customFormat="false" ht="30" hidden="false" customHeight="true" outlineLevel="0" collapsed="false">
      <c r="A7" s="7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  <c r="J7" s="7" t="s">
        <v>21</v>
      </c>
      <c r="K7" s="7" t="s">
        <v>22</v>
      </c>
      <c r="L7" s="7" t="s">
        <v>23</v>
      </c>
      <c r="M7" s="7" t="s">
        <v>24</v>
      </c>
    </row>
    <row r="8" customFormat="false" ht="30" hidden="false" customHeight="true" outlineLevel="0" collapsed="false">
      <c r="A8" s="8" t="n">
        <v>1</v>
      </c>
      <c r="B8" s="9" t="s">
        <v>25</v>
      </c>
      <c r="C8" s="9" t="s">
        <v>26</v>
      </c>
      <c r="D8" s="10" t="s">
        <v>27</v>
      </c>
      <c r="E8" s="11" t="n">
        <v>46034</v>
      </c>
      <c r="F8" s="11" t="n">
        <v>46112</v>
      </c>
      <c r="G8" s="12" t="n">
        <f aca="true">IF(OR($F8="",$I8="Erledigt"),"",$F8-TODAY())</f>
        <v>-85</v>
      </c>
      <c r="H8" s="13" t="s">
        <v>28</v>
      </c>
      <c r="I8" s="13" t="s">
        <v>29</v>
      </c>
      <c r="J8" s="14" t="n">
        <v>0.45</v>
      </c>
      <c r="K8" s="9" t="s">
        <v>30</v>
      </c>
      <c r="L8" s="9" t="s">
        <v>31</v>
      </c>
      <c r="M8" s="9" t="s">
        <v>32</v>
      </c>
    </row>
    <row r="9" customFormat="false" ht="30" hidden="false" customHeight="true" outlineLevel="0" collapsed="false">
      <c r="A9" s="15" t="n">
        <v>2</v>
      </c>
      <c r="B9" s="16" t="s">
        <v>33</v>
      </c>
      <c r="C9" s="16" t="s">
        <v>34</v>
      </c>
      <c r="D9" s="17" t="s">
        <v>35</v>
      </c>
      <c r="E9" s="18" t="n">
        <v>46027</v>
      </c>
      <c r="F9" s="18" t="n">
        <v>46081</v>
      </c>
      <c r="G9" s="19" t="str">
        <f aca="true">IF(OR($F9="",$I9="Erledigt"),"",$F9-TODAY())</f>
        <v/>
      </c>
      <c r="H9" s="20" t="s">
        <v>28</v>
      </c>
      <c r="I9" s="20" t="s">
        <v>36</v>
      </c>
      <c r="J9" s="21" t="n">
        <v>1</v>
      </c>
      <c r="K9" s="16" t="s">
        <v>37</v>
      </c>
      <c r="L9" s="16" t="s">
        <v>38</v>
      </c>
      <c r="M9" s="16" t="s">
        <v>39</v>
      </c>
    </row>
    <row r="10" customFormat="false" ht="30" hidden="false" customHeight="true" outlineLevel="0" collapsed="false">
      <c r="A10" s="8" t="n">
        <v>3</v>
      </c>
      <c r="B10" s="9" t="s">
        <v>40</v>
      </c>
      <c r="C10" s="9" t="s">
        <v>41</v>
      </c>
      <c r="D10" s="10" t="s">
        <v>42</v>
      </c>
      <c r="E10" s="11" t="n">
        <v>46055</v>
      </c>
      <c r="F10" s="11" t="n">
        <v>46142</v>
      </c>
      <c r="G10" s="12" t="n">
        <f aca="true">IF(OR($F10="",$I10="Erledigt"),"",$F10-TODAY())</f>
        <v>-55</v>
      </c>
      <c r="H10" s="13" t="s">
        <v>43</v>
      </c>
      <c r="I10" s="13" t="s">
        <v>29</v>
      </c>
      <c r="J10" s="14" t="n">
        <v>0.3</v>
      </c>
      <c r="K10" s="9" t="s">
        <v>44</v>
      </c>
      <c r="L10" s="9" t="s">
        <v>45</v>
      </c>
      <c r="M10" s="9" t="s">
        <v>46</v>
      </c>
    </row>
    <row r="11" customFormat="false" ht="30" hidden="false" customHeight="true" outlineLevel="0" collapsed="false">
      <c r="A11" s="15" t="n">
        <v>4</v>
      </c>
      <c r="B11" s="16" t="s">
        <v>47</v>
      </c>
      <c r="C11" s="16" t="s">
        <v>48</v>
      </c>
      <c r="D11" s="17" t="s">
        <v>49</v>
      </c>
      <c r="E11" s="18" t="n">
        <v>46037</v>
      </c>
      <c r="F11" s="18" t="n">
        <v>46157</v>
      </c>
      <c r="G11" s="19" t="n">
        <f aca="true">IF(OR($F11="",$I11="Erledigt"),"",$F11-TODAY())</f>
        <v>-40</v>
      </c>
      <c r="H11" s="20" t="s">
        <v>43</v>
      </c>
      <c r="I11" s="20" t="s">
        <v>50</v>
      </c>
      <c r="J11" s="21" t="n">
        <v>0</v>
      </c>
      <c r="K11" s="16" t="s">
        <v>51</v>
      </c>
      <c r="L11" s="16" t="s">
        <v>52</v>
      </c>
      <c r="M11" s="16" t="s">
        <v>53</v>
      </c>
    </row>
    <row r="12" customFormat="false" ht="30" hidden="false" customHeight="true" outlineLevel="0" collapsed="false">
      <c r="A12" s="8" t="n">
        <v>5</v>
      </c>
      <c r="B12" s="9" t="s">
        <v>54</v>
      </c>
      <c r="C12" s="9" t="s">
        <v>55</v>
      </c>
      <c r="D12" s="10" t="s">
        <v>56</v>
      </c>
      <c r="E12" s="11" t="n">
        <v>46082</v>
      </c>
      <c r="F12" s="11" t="n">
        <v>46203</v>
      </c>
      <c r="G12" s="12" t="n">
        <f aca="true">IF(OR($F12="",$I12="Erledigt"),"",$F12-TODAY())</f>
        <v>6</v>
      </c>
      <c r="H12" s="13" t="s">
        <v>28</v>
      </c>
      <c r="I12" s="13" t="s">
        <v>50</v>
      </c>
      <c r="J12" s="14" t="n">
        <v>0</v>
      </c>
      <c r="K12" s="9" t="s">
        <v>57</v>
      </c>
      <c r="L12" s="9" t="s">
        <v>58</v>
      </c>
      <c r="M12" s="9" t="s">
        <v>59</v>
      </c>
    </row>
    <row r="13" customFormat="false" ht="30" hidden="false" customHeight="true" outlineLevel="0" collapsed="false">
      <c r="A13" s="15" t="n">
        <v>6</v>
      </c>
      <c r="B13" s="16" t="s">
        <v>60</v>
      </c>
      <c r="C13" s="16" t="s">
        <v>61</v>
      </c>
      <c r="D13" s="17" t="s">
        <v>62</v>
      </c>
      <c r="E13" s="18" t="n">
        <v>46042</v>
      </c>
      <c r="F13" s="18" t="n">
        <v>46101</v>
      </c>
      <c r="G13" s="19" t="n">
        <f aca="true">IF(OR($F13="",$I13="Erledigt"),"",$F13-TODAY())</f>
        <v>-96</v>
      </c>
      <c r="H13" s="20" t="s">
        <v>43</v>
      </c>
      <c r="I13" s="20" t="s">
        <v>29</v>
      </c>
      <c r="J13" s="21" t="n">
        <v>0.6</v>
      </c>
      <c r="K13" s="16" t="s">
        <v>63</v>
      </c>
      <c r="L13" s="16" t="s">
        <v>64</v>
      </c>
      <c r="M13" s="16" t="s">
        <v>65</v>
      </c>
    </row>
    <row r="14" customFormat="false" ht="30" hidden="false" customHeight="true" outlineLevel="0" collapsed="false">
      <c r="A14" s="8" t="n">
        <v>7</v>
      </c>
      <c r="B14" s="9" t="s">
        <v>66</v>
      </c>
      <c r="C14" s="9" t="s">
        <v>67</v>
      </c>
      <c r="D14" s="10" t="s">
        <v>27</v>
      </c>
      <c r="E14" s="11" t="n">
        <v>46063</v>
      </c>
      <c r="F14" s="11" t="n">
        <v>46122</v>
      </c>
      <c r="G14" s="12" t="n">
        <f aca="true">IF(OR($F14="",$I14="Erledigt"),"",$F14-TODAY())</f>
        <v>-75</v>
      </c>
      <c r="H14" s="13" t="s">
        <v>43</v>
      </c>
      <c r="I14" s="13" t="s">
        <v>50</v>
      </c>
      <c r="J14" s="14" t="n">
        <v>0</v>
      </c>
      <c r="K14" s="9" t="s">
        <v>68</v>
      </c>
      <c r="L14" s="9" t="s">
        <v>69</v>
      </c>
      <c r="M14" s="9" t="s">
        <v>70</v>
      </c>
    </row>
    <row r="15" customFormat="false" ht="30" hidden="false" customHeight="true" outlineLevel="0" collapsed="false">
      <c r="A15" s="15" t="n">
        <v>8</v>
      </c>
      <c r="B15" s="16" t="s">
        <v>71</v>
      </c>
      <c r="C15" s="16" t="s">
        <v>34</v>
      </c>
      <c r="D15" s="17" t="s">
        <v>35</v>
      </c>
      <c r="E15" s="18" t="n">
        <v>46028</v>
      </c>
      <c r="F15" s="18" t="n">
        <v>46038</v>
      </c>
      <c r="G15" s="19" t="n">
        <f aca="true">IF(OR($F15="",$I15="Erledigt"),"",$F15-TODAY())</f>
        <v>-159</v>
      </c>
      <c r="H15" s="20" t="s">
        <v>28</v>
      </c>
      <c r="I15" s="20" t="s">
        <v>72</v>
      </c>
      <c r="J15" s="21" t="n">
        <v>0.2</v>
      </c>
      <c r="K15" s="16" t="s">
        <v>73</v>
      </c>
      <c r="L15" s="16" t="s">
        <v>74</v>
      </c>
      <c r="M15" s="16" t="s">
        <v>75</v>
      </c>
    </row>
    <row r="16" customFormat="false" ht="30" hidden="false" customHeight="true" outlineLevel="0" collapsed="false">
      <c r="A16" s="8" t="n">
        <v>9</v>
      </c>
      <c r="B16" s="9" t="s">
        <v>76</v>
      </c>
      <c r="C16" s="9" t="s">
        <v>26</v>
      </c>
      <c r="D16" s="10" t="s">
        <v>42</v>
      </c>
      <c r="E16" s="11" t="n">
        <v>46113</v>
      </c>
      <c r="F16" s="11" t="n">
        <v>46142</v>
      </c>
      <c r="G16" s="12" t="n">
        <f aca="true">IF(OR($F16="",$I16="Erledigt"),"",$F16-TODAY())</f>
        <v>-55</v>
      </c>
      <c r="H16" s="13" t="s">
        <v>77</v>
      </c>
      <c r="I16" s="13" t="s">
        <v>50</v>
      </c>
      <c r="J16" s="14" t="n">
        <v>0</v>
      </c>
      <c r="K16" s="9" t="s">
        <v>78</v>
      </c>
      <c r="L16" s="9" t="s">
        <v>79</v>
      </c>
      <c r="M16" s="9" t="s">
        <v>80</v>
      </c>
    </row>
    <row r="17" customFormat="false" ht="30" hidden="false" customHeight="true" outlineLevel="0" collapsed="false">
      <c r="A17" s="15" t="n">
        <v>10</v>
      </c>
      <c r="B17" s="16" t="s">
        <v>81</v>
      </c>
      <c r="C17" s="16" t="s">
        <v>41</v>
      </c>
      <c r="D17" s="17" t="s">
        <v>49</v>
      </c>
      <c r="E17" s="18" t="n">
        <v>46034</v>
      </c>
      <c r="F17" s="18" t="n">
        <v>46081</v>
      </c>
      <c r="G17" s="19" t="str">
        <f aca="true">IF(OR($F17="",$I17="Erledigt"),"",$F17-TODAY())</f>
        <v/>
      </c>
      <c r="H17" s="20" t="s">
        <v>77</v>
      </c>
      <c r="I17" s="20" t="s">
        <v>36</v>
      </c>
      <c r="J17" s="21" t="n">
        <v>1</v>
      </c>
      <c r="K17" s="16" t="s">
        <v>82</v>
      </c>
      <c r="L17" s="16" t="s">
        <v>83</v>
      </c>
      <c r="M17" s="16" t="s">
        <v>84</v>
      </c>
    </row>
    <row r="18" customFormat="false" ht="30" hidden="false" customHeight="true" outlineLevel="0" collapsed="false">
      <c r="A18" s="8" t="n">
        <v>11</v>
      </c>
      <c r="B18" s="22"/>
      <c r="C18" s="22"/>
      <c r="D18" s="22"/>
      <c r="E18" s="23"/>
      <c r="F18" s="23"/>
      <c r="G18" s="12" t="str">
        <f aca="true">IF(OR($F18="",$I18="Erledigt"),"",$F18-TODAY())</f>
        <v/>
      </c>
      <c r="H18" s="22"/>
      <c r="I18" s="22"/>
      <c r="J18" s="24"/>
      <c r="K18" s="22"/>
      <c r="L18" s="22"/>
      <c r="M18" s="22"/>
    </row>
    <row r="19" customFormat="false" ht="30" hidden="false" customHeight="true" outlineLevel="0" collapsed="false">
      <c r="A19" s="15" t="n">
        <v>12</v>
      </c>
      <c r="B19" s="25"/>
      <c r="C19" s="25"/>
      <c r="D19" s="25"/>
      <c r="E19" s="26"/>
      <c r="F19" s="26"/>
      <c r="G19" s="19" t="str">
        <f aca="true">IF(OR($F19="",$I19="Erledigt"),"",$F19-TODAY())</f>
        <v/>
      </c>
      <c r="H19" s="25"/>
      <c r="I19" s="25"/>
      <c r="J19" s="27"/>
      <c r="K19" s="25"/>
      <c r="L19" s="25"/>
      <c r="M19" s="25"/>
    </row>
    <row r="20" customFormat="false" ht="30" hidden="false" customHeight="true" outlineLevel="0" collapsed="false">
      <c r="A20" s="8" t="n">
        <v>13</v>
      </c>
      <c r="B20" s="22"/>
      <c r="C20" s="22"/>
      <c r="D20" s="22"/>
      <c r="E20" s="23"/>
      <c r="F20" s="23"/>
      <c r="G20" s="12" t="str">
        <f aca="true">IF(OR($F20="",$I20="Erledigt"),"",$F20-TODAY())</f>
        <v/>
      </c>
      <c r="H20" s="22"/>
      <c r="I20" s="22"/>
      <c r="J20" s="24"/>
      <c r="K20" s="22"/>
      <c r="L20" s="22"/>
      <c r="M20" s="22"/>
    </row>
    <row r="21" customFormat="false" ht="30" hidden="false" customHeight="true" outlineLevel="0" collapsed="false">
      <c r="A21" s="15" t="n">
        <v>14</v>
      </c>
      <c r="B21" s="25"/>
      <c r="C21" s="25"/>
      <c r="D21" s="25"/>
      <c r="E21" s="26"/>
      <c r="F21" s="26"/>
      <c r="G21" s="19" t="str">
        <f aca="true">IF(OR($F21="",$I21="Erledigt"),"",$F21-TODAY())</f>
        <v/>
      </c>
      <c r="H21" s="25"/>
      <c r="I21" s="25"/>
      <c r="J21" s="27"/>
      <c r="K21" s="25"/>
      <c r="L21" s="25"/>
      <c r="M21" s="25"/>
    </row>
    <row r="22" customFormat="false" ht="30" hidden="false" customHeight="true" outlineLevel="0" collapsed="false">
      <c r="A22" s="8" t="n">
        <v>15</v>
      </c>
      <c r="B22" s="22"/>
      <c r="C22" s="22"/>
      <c r="D22" s="22"/>
      <c r="E22" s="23"/>
      <c r="F22" s="23"/>
      <c r="G22" s="12" t="str">
        <f aca="true">IF(OR($F22="",$I22="Erledigt"),"",$F22-TODAY())</f>
        <v/>
      </c>
      <c r="H22" s="22"/>
      <c r="I22" s="22"/>
      <c r="J22" s="24"/>
      <c r="K22" s="22"/>
      <c r="L22" s="22"/>
      <c r="M22" s="22"/>
    </row>
    <row r="23" customFormat="false" ht="30" hidden="false" customHeight="true" outlineLevel="0" collapsed="false">
      <c r="A23" s="15" t="n">
        <v>16</v>
      </c>
      <c r="B23" s="25"/>
      <c r="C23" s="25"/>
      <c r="D23" s="25"/>
      <c r="E23" s="26"/>
      <c r="F23" s="26"/>
      <c r="G23" s="19" t="str">
        <f aca="true">IF(OR($F23="",$I23="Erledigt"),"",$F23-TODAY())</f>
        <v/>
      </c>
      <c r="H23" s="25"/>
      <c r="I23" s="25"/>
      <c r="J23" s="27"/>
      <c r="K23" s="25"/>
      <c r="L23" s="25"/>
      <c r="M23" s="25"/>
    </row>
    <row r="24" customFormat="false" ht="30" hidden="false" customHeight="true" outlineLevel="0" collapsed="false">
      <c r="A24" s="8" t="n">
        <v>17</v>
      </c>
      <c r="B24" s="22"/>
      <c r="C24" s="22"/>
      <c r="D24" s="22"/>
      <c r="E24" s="23"/>
      <c r="F24" s="23"/>
      <c r="G24" s="12" t="str">
        <f aca="true">IF(OR($F24="",$I24="Erledigt"),"",$F24-TODAY())</f>
        <v/>
      </c>
      <c r="H24" s="22"/>
      <c r="I24" s="22"/>
      <c r="J24" s="24"/>
      <c r="K24" s="22"/>
      <c r="L24" s="22"/>
      <c r="M24" s="22"/>
    </row>
    <row r="25" customFormat="false" ht="30" hidden="false" customHeight="true" outlineLevel="0" collapsed="false">
      <c r="A25" s="15" t="n">
        <v>18</v>
      </c>
      <c r="B25" s="25"/>
      <c r="C25" s="25"/>
      <c r="D25" s="25"/>
      <c r="E25" s="26"/>
      <c r="F25" s="26"/>
      <c r="G25" s="19" t="str">
        <f aca="true">IF(OR($F25="",$I25="Erledigt"),"",$F25-TODAY())</f>
        <v/>
      </c>
      <c r="H25" s="25"/>
      <c r="I25" s="25"/>
      <c r="J25" s="27"/>
      <c r="K25" s="25"/>
      <c r="L25" s="25"/>
      <c r="M25" s="25"/>
    </row>
    <row r="26" customFormat="false" ht="30" hidden="false" customHeight="true" outlineLevel="0" collapsed="false">
      <c r="A26" s="8" t="n">
        <v>19</v>
      </c>
      <c r="B26" s="22"/>
      <c r="C26" s="22"/>
      <c r="D26" s="22"/>
      <c r="E26" s="23"/>
      <c r="F26" s="23"/>
      <c r="G26" s="12" t="str">
        <f aca="true">IF(OR($F26="",$I26="Erledigt"),"",$F26-TODAY())</f>
        <v/>
      </c>
      <c r="H26" s="22"/>
      <c r="I26" s="22"/>
      <c r="J26" s="24"/>
      <c r="K26" s="22"/>
      <c r="L26" s="22"/>
      <c r="M26" s="22"/>
    </row>
    <row r="27" customFormat="false" ht="30" hidden="false" customHeight="true" outlineLevel="0" collapsed="false">
      <c r="A27" s="15" t="n">
        <v>20</v>
      </c>
      <c r="B27" s="25"/>
      <c r="C27" s="25"/>
      <c r="D27" s="25"/>
      <c r="E27" s="26"/>
      <c r="F27" s="26"/>
      <c r="G27" s="19" t="str">
        <f aca="true">IF(OR($F27="",$I27="Erledigt"),"",$F27-TODAY())</f>
        <v/>
      </c>
      <c r="H27" s="25"/>
      <c r="I27" s="25"/>
      <c r="J27" s="27"/>
      <c r="K27" s="25"/>
      <c r="L27" s="25"/>
      <c r="M27" s="25"/>
    </row>
    <row r="28" customFormat="false" ht="30" hidden="false" customHeight="true" outlineLevel="0" collapsed="false">
      <c r="A28" s="8" t="n">
        <v>21</v>
      </c>
      <c r="B28" s="22"/>
      <c r="C28" s="22"/>
      <c r="D28" s="22"/>
      <c r="E28" s="23"/>
      <c r="F28" s="23"/>
      <c r="G28" s="12" t="str">
        <f aca="true">IF(OR($F28="",$I28="Erledigt"),"",$F28-TODAY())</f>
        <v/>
      </c>
      <c r="H28" s="22"/>
      <c r="I28" s="22"/>
      <c r="J28" s="24"/>
      <c r="K28" s="22"/>
      <c r="L28" s="22"/>
      <c r="M28" s="22"/>
    </row>
    <row r="29" customFormat="false" ht="30" hidden="false" customHeight="true" outlineLevel="0" collapsed="false">
      <c r="A29" s="15" t="n">
        <v>22</v>
      </c>
      <c r="B29" s="25"/>
      <c r="C29" s="25"/>
      <c r="D29" s="25"/>
      <c r="E29" s="26"/>
      <c r="F29" s="26"/>
      <c r="G29" s="19" t="str">
        <f aca="true">IF(OR($F29="",$I29="Erledigt"),"",$F29-TODAY())</f>
        <v/>
      </c>
      <c r="H29" s="25"/>
      <c r="I29" s="25"/>
      <c r="J29" s="27"/>
      <c r="K29" s="25"/>
      <c r="L29" s="25"/>
      <c r="M29" s="25"/>
    </row>
    <row r="30" customFormat="false" ht="30" hidden="false" customHeight="true" outlineLevel="0" collapsed="false">
      <c r="A30" s="8" t="n">
        <v>23</v>
      </c>
      <c r="B30" s="22"/>
      <c r="C30" s="22"/>
      <c r="D30" s="22"/>
      <c r="E30" s="23"/>
      <c r="F30" s="23"/>
      <c r="G30" s="12" t="str">
        <f aca="true">IF(OR($F30="",$I30="Erledigt"),"",$F30-TODAY())</f>
        <v/>
      </c>
      <c r="H30" s="22"/>
      <c r="I30" s="22"/>
      <c r="J30" s="24"/>
      <c r="K30" s="22"/>
      <c r="L30" s="22"/>
      <c r="M30" s="22"/>
    </row>
    <row r="31" customFormat="false" ht="30" hidden="false" customHeight="true" outlineLevel="0" collapsed="false">
      <c r="A31" s="15" t="n">
        <v>24</v>
      </c>
      <c r="B31" s="25"/>
      <c r="C31" s="25"/>
      <c r="D31" s="25"/>
      <c r="E31" s="26"/>
      <c r="F31" s="26"/>
      <c r="G31" s="19" t="str">
        <f aca="true">IF(OR($F31="",$I31="Erledigt"),"",$F31-TODAY())</f>
        <v/>
      </c>
      <c r="H31" s="25"/>
      <c r="I31" s="25"/>
      <c r="J31" s="27"/>
      <c r="K31" s="25"/>
      <c r="L31" s="25"/>
      <c r="M31" s="25"/>
    </row>
    <row r="32" customFormat="false" ht="30" hidden="false" customHeight="true" outlineLevel="0" collapsed="false">
      <c r="A32" s="8" t="n">
        <v>25</v>
      </c>
      <c r="B32" s="22"/>
      <c r="C32" s="22"/>
      <c r="D32" s="22"/>
      <c r="E32" s="23"/>
      <c r="F32" s="23"/>
      <c r="G32" s="12" t="str">
        <f aca="true">IF(OR($F32="",$I32="Erledigt"),"",$F32-TODAY())</f>
        <v/>
      </c>
      <c r="H32" s="22"/>
      <c r="I32" s="22"/>
      <c r="J32" s="24"/>
      <c r="K32" s="22"/>
      <c r="L32" s="22"/>
      <c r="M32" s="22"/>
    </row>
  </sheetData>
  <mergeCells count="7">
    <mergeCell ref="A1:M1"/>
    <mergeCell ref="A2:M2"/>
    <mergeCell ref="C4:E4"/>
    <mergeCell ref="H4:I4"/>
    <mergeCell ref="L4:M4"/>
    <mergeCell ref="C5:I5"/>
    <mergeCell ref="L5:M5"/>
  </mergeCells>
  <conditionalFormatting sqref="I8:I32">
    <cfRule type="cellIs" priority="2" operator="equal" aboveAverage="0" equalAverage="0" bottom="0" percent="0" rank="0" text="" dxfId="0">
      <formula>"Erledigt"</formula>
    </cfRule>
    <cfRule type="cellIs" priority="3" operator="equal" aboveAverage="0" equalAverage="0" bottom="0" percent="0" rank="0" text="" dxfId="1">
      <formula>"In Bearbeitung"</formula>
    </cfRule>
    <cfRule type="cellIs" priority="4" operator="equal" aboveAverage="0" equalAverage="0" bottom="0" percent="0" rank="0" text="" dxfId="2">
      <formula>"Offen"</formula>
    </cfRule>
    <cfRule type="cellIs" priority="5" operator="equal" aboveAverage="0" equalAverage="0" bottom="0" percent="0" rank="0" text="" dxfId="3">
      <formula>"Blockiert"</formula>
    </cfRule>
  </conditionalFormatting>
  <conditionalFormatting sqref="H8:H32">
    <cfRule type="cellIs" priority="6" operator="equal" aboveAverage="0" equalAverage="0" bottom="0" percent="0" rank="0" text="" dxfId="3">
      <formula>"Hoch"</formula>
    </cfRule>
    <cfRule type="cellIs" priority="7" operator="equal" aboveAverage="0" equalAverage="0" bottom="0" percent="0" rank="0" text="" dxfId="1">
      <formula>"Mittel"</formula>
    </cfRule>
    <cfRule type="cellIs" priority="8" operator="equal" aboveAverage="0" equalAverage="0" bottom="0" percent="0" rank="0" text="" dxfId="0">
      <formula>"Niedrig"</formula>
    </cfRule>
  </conditionalFormatting>
  <conditionalFormatting sqref="G8:G32">
    <cfRule type="expression" priority="9" aboveAverage="0" equalAverage="0" bottom="0" percent="0" rank="0" text="" dxfId="4">
      <formula>AND($G8&lt;&gt;"",$G8&lt;0)</formula>
    </cfRule>
    <cfRule type="expression" priority="10" aboveAverage="0" equalAverage="0" bottom="0" percent="0" rank="0" text="" dxfId="1">
      <formula>AND($G8&lt;&gt;"",$G8&gt;=0,$G8&lt;=7)</formula>
    </cfRule>
  </conditionalFormatting>
  <conditionalFormatting sqref="J8:J32">
    <cfRule type="dataBar" priority="11">
      <dataBar showValue="1" minLength="10" maxLength="90">
        <cfvo type="num" val="0"/>
        <cfvo type="num" val="1"/>
        <color rgb="FFB5683C"/>
      </dataBar>
      <extLst>
        <ext xmlns:x14="http://schemas.microsoft.com/office/spreadsheetml/2009/9/main" uri="{B025F937-C7B1-47D3-B67F-A62EFF666E3E}">
          <x14:id>{DE90BD40-77CA-401C-97AF-F0494AC3BB40}</x14:id>
        </ext>
      </extLst>
    </cfRule>
  </conditionalFormatting>
  <dataValidations count="4">
    <dataValidation allowBlank="true" errorStyle="stop" operator="between" showDropDown="false" showErrorMessage="false" showInputMessage="false" sqref="H8:H32" type="list">
      <formula1>"Hoch,Mittel,Niedrig"</formula1>
      <formula2>0</formula2>
    </dataValidation>
    <dataValidation allowBlank="true" errorStyle="stop" operator="between" showDropDown="false" showErrorMessage="false" showInputMessage="false" sqref="I8:I32" type="list">
      <formula1>"Offen,In Bearbeitung,Erledigt,Blockiert"</formula1>
      <formula2>0</formula2>
    </dataValidation>
    <dataValidation allowBlank="true" errorStyle="stop" operator="between" showDropDown="false" showErrorMessage="false" showInputMessage="false" sqref="C8:C32" type="list">
      <formula1>"Strategie,Marketing &amp; Vertrieb,IT &amp; Digitalisierung,Personal &amp; HR,Finanzen &amp; Controlling,Qualität &amp; Prozesse,Betrieb &amp; Logistik"</formula1>
      <formula2>0</formula2>
    </dataValidation>
    <dataValidation allowBlank="true" error="Bitte einen Wert zwischen 0 % und 100 % eingeben." errorStyle="stop" errorTitle="Ungültiger Fortschritt" operator="between" showDropDown="false" showErrorMessage="false" showInputMessage="false" sqref="J8:J32" type="decimal">
      <formula1>0</formula1>
      <formula2>1</formula2>
    </dataValidation>
  </dataValidations>
  <printOptions headings="false" gridLines="false" gridLinesSet="true" horizontalCentered="true" verticalCentered="false"/>
  <pageMargins left="0.3" right="0.3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90BD40-77CA-401C-97AF-F0494AC3BB40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B5683C"/>
              <x14:axisColor rgb="FF000000"/>
            </x14:dataBar>
          </x14:cfRule>
          <xm:sqref>J8:J32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4" min="3" style="0" width="12"/>
    <col collapsed="false" customWidth="true" hidden="false" outlineLevel="0" max="5" min="5" style="0" width="14"/>
    <col collapsed="false" customWidth="true" hidden="false" outlineLevel="0" max="6" min="6" style="0" width="22"/>
    <col collapsed="false" customWidth="true" hidden="false" outlineLevel="0" max="8" min="7" style="0" width="12"/>
  </cols>
  <sheetData>
    <row r="1" customFormat="false" ht="33.75" hidden="false" customHeight="true" outlineLevel="0" collapsed="false">
      <c r="A1" s="1" t="s">
        <v>85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86</v>
      </c>
      <c r="B2" s="2"/>
      <c r="C2" s="2"/>
      <c r="D2" s="2"/>
      <c r="E2" s="2"/>
      <c r="F2" s="2"/>
      <c r="G2" s="2"/>
      <c r="H2" s="2"/>
    </row>
    <row r="3" customFormat="false" ht="7.5" hidden="false" customHeight="true" outlineLevel="0" collapsed="false"/>
    <row r="4" customFormat="false" ht="15" hidden="false" customHeight="false" outlineLevel="0" collapsed="false">
      <c r="A4" s="28" t="s">
        <v>87</v>
      </c>
    </row>
    <row r="5" customFormat="false" ht="39.75" hidden="false" customHeight="true" outlineLevel="0" collapsed="false">
      <c r="B5" s="29" t="n">
        <f aca="false">COUNTIF(Maßnahmenplan!$I$8:$I$32,"&lt;&gt;")</f>
        <v>10</v>
      </c>
      <c r="C5" s="29"/>
      <c r="D5" s="30" t="n">
        <f aca="false">COUNTIF(Maßnahmenplan!$I$8:$I$32,"Erledigt")</f>
        <v>2</v>
      </c>
      <c r="E5" s="30"/>
      <c r="F5" s="31" t="n">
        <f aca="false">COUNTIF(Maßnahmenplan!$I$8:$I$32,"In Bearbeitung")</f>
        <v>3</v>
      </c>
      <c r="G5" s="31"/>
    </row>
    <row r="6" customFormat="false" ht="18" hidden="false" customHeight="true" outlineLevel="0" collapsed="false">
      <c r="B6" s="32" t="s">
        <v>88</v>
      </c>
      <c r="C6" s="32"/>
      <c r="D6" s="32" t="s">
        <v>36</v>
      </c>
      <c r="E6" s="32"/>
      <c r="F6" s="32" t="s">
        <v>29</v>
      </c>
      <c r="G6" s="32"/>
    </row>
    <row r="8" customFormat="false" ht="39.75" hidden="false" customHeight="true" outlineLevel="0" collapsed="false">
      <c r="B8" s="33" t="n">
        <f aca="false">COUNTIF(Maßnahmenplan!$I$8:$I$32,"Offen")</f>
        <v>4</v>
      </c>
      <c r="C8" s="33"/>
      <c r="D8" s="34" t="n">
        <f aca="false">COUNTIF(Maßnahmenplan!$I$8:$I$32,"Blockiert")</f>
        <v>1</v>
      </c>
      <c r="E8" s="34"/>
      <c r="F8" s="34" t="n">
        <f aca="true">COUNTIFS(Maßnahmenplan!$F$8:$F$32,"&lt;"&amp;TODAY(),Maßnahmenplan!$I$8:$I$32,"&lt;&gt;Erledigt",Maßnahmenplan!$I$8:$I$32,"&lt;&gt;")</f>
        <v>7</v>
      </c>
      <c r="G8" s="34"/>
    </row>
    <row r="9" customFormat="false" ht="18" hidden="false" customHeight="true" outlineLevel="0" collapsed="false">
      <c r="B9" s="32" t="s">
        <v>50</v>
      </c>
      <c r="C9" s="32"/>
      <c r="D9" s="32" t="s">
        <v>72</v>
      </c>
      <c r="E9" s="32"/>
      <c r="F9" s="32" t="s">
        <v>89</v>
      </c>
      <c r="G9" s="32"/>
    </row>
    <row r="10" customFormat="false" ht="7.5" hidden="false" customHeight="true" outlineLevel="0" collapsed="false"/>
    <row r="11" customFormat="false" ht="15" hidden="false" customHeight="true" outlineLevel="0" collapsed="false">
      <c r="B11" s="35" t="n">
        <f aca="false">IFERROR(AVERAGE(Maßnahmenplan!$J$8:$J$32),0)</f>
        <v>0.355</v>
      </c>
      <c r="C11" s="35"/>
      <c r="D11" s="36" t="s">
        <v>90</v>
      </c>
      <c r="E11" s="36"/>
      <c r="F11" s="36"/>
    </row>
    <row r="12" customFormat="false" ht="15" hidden="false" customHeight="false" outlineLevel="0" collapsed="false">
      <c r="B12" s="35"/>
      <c r="C12" s="35"/>
      <c r="D12" s="36"/>
      <c r="E12" s="36"/>
      <c r="F12" s="36"/>
    </row>
    <row r="13" customFormat="false" ht="9.75" hidden="false" customHeight="true" outlineLevel="0" collapsed="false"/>
    <row r="14" customFormat="false" ht="15" hidden="false" customHeight="false" outlineLevel="0" collapsed="false">
      <c r="A14" s="28" t="s">
        <v>91</v>
      </c>
      <c r="G14" s="28" t="s">
        <v>92</v>
      </c>
    </row>
    <row r="15" customFormat="false" ht="15" hidden="false" customHeight="false" outlineLevel="0" collapsed="false">
      <c r="B15" s="37" t="s">
        <v>20</v>
      </c>
      <c r="C15" s="37" t="s">
        <v>93</v>
      </c>
      <c r="D15" s="37" t="s">
        <v>94</v>
      </c>
      <c r="E15" s="37" t="s">
        <v>95</v>
      </c>
      <c r="G15" s="37" t="s">
        <v>19</v>
      </c>
      <c r="H15" s="37" t="s">
        <v>93</v>
      </c>
    </row>
    <row r="16" customFormat="false" ht="15" hidden="false" customHeight="false" outlineLevel="0" collapsed="false">
      <c r="B16" s="38" t="s">
        <v>36</v>
      </c>
      <c r="C16" s="39" t="n">
        <f aca="false">COUNTIF(Maßnahmenplan!$I$8:$I$32,"Erledigt")</f>
        <v>2</v>
      </c>
      <c r="D16" s="40" t="n">
        <f aca="false">IFERROR(C16/$C$20,0)</f>
        <v>0.2</v>
      </c>
      <c r="E16" s="41" t="str">
        <f aca="false">IFERROR(REPT("|",ROUND(C16/$C$20*22,0)),"")</f>
        <v>||||</v>
      </c>
      <c r="G16" s="42" t="s">
        <v>28</v>
      </c>
      <c r="H16" s="39" t="n">
        <f aca="false">COUNTIF(Maßnahmenplan!$H$8:$H$32,"Hoch")</f>
        <v>4</v>
      </c>
    </row>
    <row r="17" customFormat="false" ht="15" hidden="false" customHeight="false" outlineLevel="0" collapsed="false">
      <c r="B17" s="43" t="s">
        <v>29</v>
      </c>
      <c r="C17" s="39" t="n">
        <f aca="false">COUNTIF(Maßnahmenplan!$I$8:$I$32,"In Bearbeitung")</f>
        <v>3</v>
      </c>
      <c r="D17" s="40" t="n">
        <f aca="false">IFERROR(C17/$C$20,0)</f>
        <v>0.3</v>
      </c>
      <c r="E17" s="44" t="str">
        <f aca="false">IFERROR(REPT("|",ROUND(C17/$C$20*22,0)),"")</f>
        <v>|||||||</v>
      </c>
      <c r="G17" s="43" t="s">
        <v>43</v>
      </c>
      <c r="H17" s="39" t="n">
        <f aca="false">COUNTIF(Maßnahmenplan!$H$8:$H$32,"Mittel")</f>
        <v>4</v>
      </c>
    </row>
    <row r="18" customFormat="false" ht="15" hidden="false" customHeight="false" outlineLevel="0" collapsed="false">
      <c r="B18" s="45" t="s">
        <v>50</v>
      </c>
      <c r="C18" s="39" t="n">
        <f aca="false">COUNTIF(Maßnahmenplan!$I$8:$I$32,"Offen")</f>
        <v>4</v>
      </c>
      <c r="D18" s="40" t="n">
        <f aca="false">IFERROR(C18/$C$20,0)</f>
        <v>0.4</v>
      </c>
      <c r="E18" s="46" t="str">
        <f aca="false">IFERROR(REPT("|",ROUND(C18/$C$20*22,0)),"")</f>
        <v>|||||||||</v>
      </c>
      <c r="G18" s="38" t="s">
        <v>77</v>
      </c>
      <c r="H18" s="39" t="n">
        <f aca="false">COUNTIF(Maßnahmenplan!$H$8:$H$32,"Niedrig")</f>
        <v>2</v>
      </c>
    </row>
    <row r="19" customFormat="false" ht="15" hidden="false" customHeight="false" outlineLevel="0" collapsed="false">
      <c r="B19" s="42" t="s">
        <v>72</v>
      </c>
      <c r="C19" s="39" t="n">
        <f aca="false">COUNTIF(Maßnahmenplan!$I$8:$I$32,"Blockiert")</f>
        <v>1</v>
      </c>
      <c r="D19" s="40" t="n">
        <f aca="false">IFERROR(C19/$C$20,0)</f>
        <v>0.1</v>
      </c>
      <c r="E19" s="47" t="str">
        <f aca="false">IFERROR(REPT("|",ROUND(C19/$C$20*22,0)),"")</f>
        <v>||</v>
      </c>
    </row>
    <row r="20" customFormat="false" ht="15" hidden="false" customHeight="false" outlineLevel="0" collapsed="false">
      <c r="B20" s="48" t="s">
        <v>96</v>
      </c>
      <c r="C20" s="49" t="n">
        <f aca="false">SUM(C16:C19)</f>
        <v>10</v>
      </c>
      <c r="D20" s="49" t="s">
        <v>97</v>
      </c>
      <c r="E20" s="50"/>
    </row>
    <row r="22" customFormat="false" ht="15" hidden="false" customHeight="false" outlineLevel="0" collapsed="false">
      <c r="A22" s="28" t="s">
        <v>98</v>
      </c>
    </row>
    <row r="23" customFormat="false" ht="15" hidden="false" customHeight="false" outlineLevel="0" collapsed="false">
      <c r="B23" s="37" t="s">
        <v>14</v>
      </c>
      <c r="C23" s="37" t="s">
        <v>93</v>
      </c>
      <c r="D23" s="37" t="s">
        <v>95</v>
      </c>
    </row>
    <row r="24" customFormat="false" ht="15" hidden="false" customHeight="false" outlineLevel="0" collapsed="false">
      <c r="B24" s="51" t="s">
        <v>67</v>
      </c>
      <c r="C24" s="52" t="n">
        <f aca="false">COUNTIF(Maßnahmenplan!$C$8:$C$32,"Strategie")</f>
        <v>1</v>
      </c>
      <c r="D24" s="53" t="str">
        <f aca="false">IFERROR(REPT("|",C24*2),"")</f>
        <v>||</v>
      </c>
    </row>
    <row r="25" customFormat="false" ht="15" hidden="false" customHeight="false" outlineLevel="0" collapsed="false">
      <c r="B25" s="54" t="s">
        <v>26</v>
      </c>
      <c r="C25" s="55" t="n">
        <f aca="false">COUNTIF(Maßnahmenplan!$C$8:$C$32,"Marketing &amp; Vertrieb")</f>
        <v>2</v>
      </c>
      <c r="D25" s="56" t="str">
        <f aca="false">IFERROR(REPT("|",C25*2),"")</f>
        <v>||||</v>
      </c>
    </row>
    <row r="26" customFormat="false" ht="15" hidden="false" customHeight="false" outlineLevel="0" collapsed="false">
      <c r="B26" s="51" t="s">
        <v>34</v>
      </c>
      <c r="C26" s="52" t="n">
        <f aca="false">COUNTIF(Maßnahmenplan!$C$8:$C$32,"IT &amp; Digitalisierung")</f>
        <v>2</v>
      </c>
      <c r="D26" s="53" t="str">
        <f aca="false">IFERROR(REPT("|",C26*2),"")</f>
        <v>||||</v>
      </c>
    </row>
    <row r="27" customFormat="false" ht="15" hidden="false" customHeight="false" outlineLevel="0" collapsed="false">
      <c r="B27" s="54" t="s">
        <v>41</v>
      </c>
      <c r="C27" s="55" t="n">
        <f aca="false">COUNTIF(Maßnahmenplan!$C$8:$C$32,"Personal &amp; HR")</f>
        <v>2</v>
      </c>
      <c r="D27" s="56" t="str">
        <f aca="false">IFERROR(REPT("|",C27*2),"")</f>
        <v>||||</v>
      </c>
    </row>
    <row r="28" customFormat="false" ht="15" hidden="false" customHeight="false" outlineLevel="0" collapsed="false">
      <c r="B28" s="51" t="s">
        <v>48</v>
      </c>
      <c r="C28" s="52" t="n">
        <f aca="false">COUNTIF(Maßnahmenplan!$C$8:$C$32,"Finanzen &amp; Controlling")</f>
        <v>1</v>
      </c>
      <c r="D28" s="53" t="str">
        <f aca="false">IFERROR(REPT("|",C28*2),"")</f>
        <v>||</v>
      </c>
    </row>
    <row r="29" customFormat="false" ht="15" hidden="false" customHeight="false" outlineLevel="0" collapsed="false">
      <c r="B29" s="54" t="s">
        <v>55</v>
      </c>
      <c r="C29" s="55" t="n">
        <f aca="false">COUNTIF(Maßnahmenplan!$C$8:$C$32,"Qualität &amp; Prozesse")</f>
        <v>1</v>
      </c>
      <c r="D29" s="56" t="str">
        <f aca="false">IFERROR(REPT("|",C29*2),"")</f>
        <v>||</v>
      </c>
    </row>
    <row r="30" customFormat="false" ht="15" hidden="false" customHeight="false" outlineLevel="0" collapsed="false">
      <c r="B30" s="51" t="s">
        <v>61</v>
      </c>
      <c r="C30" s="52" t="n">
        <f aca="false">COUNTIF(Maßnahmenplan!$C$8:$C$32,"Betrieb &amp; Logistik")</f>
        <v>1</v>
      </c>
      <c r="D30" s="53" t="str">
        <f aca="false">IFERROR(REPT("|",C30*2),"")</f>
        <v>||</v>
      </c>
    </row>
    <row r="31" customFormat="false" ht="15" hidden="false" customHeight="true" outlineLevel="0" collapsed="false">
      <c r="A31" s="57" t="s">
        <v>99</v>
      </c>
      <c r="B31" s="57"/>
      <c r="C31" s="57"/>
      <c r="D31" s="57"/>
      <c r="E31" s="57"/>
      <c r="F31" s="57"/>
      <c r="G31" s="57"/>
      <c r="H31" s="57"/>
    </row>
  </sheetData>
  <mergeCells count="17">
    <mergeCell ref="A1:H1"/>
    <mergeCell ref="A2:H2"/>
    <mergeCell ref="B5:C5"/>
    <mergeCell ref="D5:E5"/>
    <mergeCell ref="F5:G5"/>
    <mergeCell ref="B6:C6"/>
    <mergeCell ref="D6:E6"/>
    <mergeCell ref="F6:G6"/>
    <mergeCell ref="B8:C8"/>
    <mergeCell ref="D8:E8"/>
    <mergeCell ref="F8:G8"/>
    <mergeCell ref="B9:C9"/>
    <mergeCell ref="D9:E9"/>
    <mergeCell ref="F9:G9"/>
    <mergeCell ref="B11:C12"/>
    <mergeCell ref="D11:F12"/>
    <mergeCell ref="A31:H31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78"/>
    <col collapsed="false" customWidth="true" hidden="false" outlineLevel="0" max="4" min="4" style="0" width="3"/>
  </cols>
  <sheetData>
    <row r="1" customFormat="false" ht="33.75" hidden="false" customHeight="true" outlineLevel="0" collapsed="false">
      <c r="A1" s="1" t="s">
        <v>100</v>
      </c>
      <c r="B1" s="1"/>
      <c r="C1" s="1"/>
      <c r="D1" s="1"/>
    </row>
    <row r="2" customFormat="false" ht="18" hidden="false" customHeight="true" outlineLevel="0" collapsed="false">
      <c r="A2" s="2" t="s">
        <v>101</v>
      </c>
      <c r="B2" s="2"/>
      <c r="C2" s="2"/>
      <c r="D2" s="2"/>
    </row>
    <row r="4" customFormat="false" ht="24" hidden="false" customHeight="true" outlineLevel="0" collapsed="false">
      <c r="B4" s="58" t="s">
        <v>102</v>
      </c>
      <c r="C4" s="58"/>
    </row>
    <row r="5" customFormat="false" ht="30" hidden="false" customHeight="true" outlineLevel="0" collapsed="false">
      <c r="B5" s="59" t="s">
        <v>103</v>
      </c>
      <c r="C5" s="60" t="s">
        <v>104</v>
      </c>
    </row>
    <row r="6" customFormat="false" ht="30" hidden="false" customHeight="true" outlineLevel="0" collapsed="false">
      <c r="B6" s="61" t="s">
        <v>105</v>
      </c>
      <c r="C6" s="62" t="s">
        <v>106</v>
      </c>
    </row>
    <row r="7" customFormat="false" ht="30" hidden="false" customHeight="true" outlineLevel="0" collapsed="false">
      <c r="B7" s="59" t="s">
        <v>107</v>
      </c>
      <c r="C7" s="60" t="s">
        <v>108</v>
      </c>
    </row>
    <row r="8" customFormat="false" ht="30" hidden="false" customHeight="true" outlineLevel="0" collapsed="false">
      <c r="B8" s="61" t="s">
        <v>109</v>
      </c>
      <c r="C8" s="62" t="s">
        <v>110</v>
      </c>
    </row>
    <row r="9" customFormat="false" ht="30" hidden="false" customHeight="true" outlineLevel="0" collapsed="false">
      <c r="B9" s="59" t="s">
        <v>111</v>
      </c>
      <c r="C9" s="60" t="s">
        <v>112</v>
      </c>
    </row>
    <row r="10" customFormat="false" ht="30" hidden="false" customHeight="true" outlineLevel="0" collapsed="false">
      <c r="B10" s="61" t="s">
        <v>113</v>
      </c>
      <c r="C10" s="62" t="s">
        <v>114</v>
      </c>
    </row>
    <row r="11" customFormat="false" ht="30" hidden="false" customHeight="true" outlineLevel="0" collapsed="false">
      <c r="B11" s="59" t="s">
        <v>115</v>
      </c>
      <c r="C11" s="60" t="s">
        <v>116</v>
      </c>
    </row>
    <row r="13" customFormat="false" ht="24" hidden="false" customHeight="true" outlineLevel="0" collapsed="false">
      <c r="B13" s="58" t="s">
        <v>117</v>
      </c>
      <c r="C13" s="58"/>
    </row>
    <row r="14" customFormat="false" ht="30" hidden="false" customHeight="true" outlineLevel="0" collapsed="false">
      <c r="B14" s="61" t="s">
        <v>118</v>
      </c>
      <c r="C14" s="62" t="s">
        <v>119</v>
      </c>
    </row>
    <row r="15" customFormat="false" ht="30" hidden="false" customHeight="true" outlineLevel="0" collapsed="false">
      <c r="B15" s="59" t="s">
        <v>120</v>
      </c>
      <c r="C15" s="60" t="s">
        <v>121</v>
      </c>
    </row>
    <row r="16" customFormat="false" ht="30" hidden="false" customHeight="true" outlineLevel="0" collapsed="false">
      <c r="B16" s="61" t="s">
        <v>122</v>
      </c>
      <c r="C16" s="62" t="s">
        <v>123</v>
      </c>
    </row>
    <row r="17" customFormat="false" ht="30" hidden="false" customHeight="true" outlineLevel="0" collapsed="false">
      <c r="B17" s="59" t="s">
        <v>124</v>
      </c>
      <c r="C17" s="60" t="s">
        <v>125</v>
      </c>
    </row>
    <row r="18" customFormat="false" ht="30" hidden="false" customHeight="true" outlineLevel="0" collapsed="false">
      <c r="B18" s="61" t="s">
        <v>126</v>
      </c>
      <c r="C18" s="62" t="s">
        <v>127</v>
      </c>
    </row>
    <row r="19" customFormat="false" ht="30" hidden="false" customHeight="true" outlineLevel="0" collapsed="false">
      <c r="B19" s="59" t="s">
        <v>128</v>
      </c>
      <c r="C19" s="60" t="s">
        <v>129</v>
      </c>
    </row>
    <row r="20" customFormat="false" ht="30" hidden="false" customHeight="true" outlineLevel="0" collapsed="false">
      <c r="B20" s="61" t="s">
        <v>130</v>
      </c>
      <c r="C20" s="62" t="s">
        <v>131</v>
      </c>
    </row>
    <row r="22" customFormat="false" ht="24" hidden="false" customHeight="true" outlineLevel="0" collapsed="false">
      <c r="B22" s="58" t="s">
        <v>132</v>
      </c>
      <c r="C22" s="58"/>
    </row>
    <row r="23" customFormat="false" ht="21.75" hidden="false" customHeight="true" outlineLevel="0" collapsed="false">
      <c r="B23" s="63" t="s">
        <v>36</v>
      </c>
      <c r="C23" s="64" t="s">
        <v>133</v>
      </c>
    </row>
    <row r="24" customFormat="false" ht="21.75" hidden="false" customHeight="true" outlineLevel="0" collapsed="false">
      <c r="B24" s="65" t="s">
        <v>29</v>
      </c>
      <c r="C24" s="64" t="s">
        <v>134</v>
      </c>
    </row>
    <row r="25" customFormat="false" ht="21.75" hidden="false" customHeight="true" outlineLevel="0" collapsed="false">
      <c r="B25" s="66" t="s">
        <v>50</v>
      </c>
      <c r="C25" s="64" t="s">
        <v>135</v>
      </c>
    </row>
    <row r="26" customFormat="false" ht="21.75" hidden="false" customHeight="true" outlineLevel="0" collapsed="false">
      <c r="B26" s="67" t="s">
        <v>72</v>
      </c>
      <c r="C26" s="64" t="s">
        <v>136</v>
      </c>
    </row>
    <row r="27" customFormat="false" ht="21.75" hidden="false" customHeight="true" outlineLevel="0" collapsed="false">
      <c r="B27" s="67" t="s">
        <v>28</v>
      </c>
      <c r="C27" s="64" t="s">
        <v>137</v>
      </c>
    </row>
    <row r="28" customFormat="false" ht="21.75" hidden="false" customHeight="true" outlineLevel="0" collapsed="false">
      <c r="B28" s="65" t="s">
        <v>43</v>
      </c>
      <c r="C28" s="64" t="s">
        <v>138</v>
      </c>
    </row>
    <row r="29" customFormat="false" ht="21.75" hidden="false" customHeight="true" outlineLevel="0" collapsed="false">
      <c r="B29" s="63" t="s">
        <v>77</v>
      </c>
      <c r="C29" s="64" t="s">
        <v>139</v>
      </c>
    </row>
    <row r="30" customFormat="false" ht="21.75" hidden="false" customHeight="true" outlineLevel="0" collapsed="false">
      <c r="B30" s="68" t="s">
        <v>18</v>
      </c>
      <c r="C30" s="64" t="s">
        <v>140</v>
      </c>
    </row>
    <row r="32" customFormat="false" ht="30" hidden="false" customHeight="true" outlineLevel="0" collapsed="false">
      <c r="B32" s="69" t="s">
        <v>141</v>
      </c>
      <c r="C32" s="69"/>
    </row>
  </sheetData>
  <mergeCells count="6">
    <mergeCell ref="A1:D1"/>
    <mergeCell ref="A2:D2"/>
    <mergeCell ref="B4:C4"/>
    <mergeCell ref="B13:C13"/>
    <mergeCell ref="B22:C22"/>
    <mergeCell ref="B32:C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2026-06-24T11:35:36Z</dcterms:created>
  <dc:creator>openpyxl</dc:creator>
  <dc:description/>
  <dc:language>en-US</dc:language>
  <cp:lastModifiedBy/>
  <dcterms:modified xsi:type="dcterms:W3CDTF">2026-06-24T11:35:36Z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