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B82A854-A24C-4392-B7B1-FC49A24DB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Wettbewerbsanalyse" sheetId="2" r:id="rId2"/>
    <sheet name="Marktdaten" sheetId="3" r:id="rId3"/>
  </sheets>
  <definedNames>
    <definedName name="_xlnm.Print_Area" localSheetId="0">Dashboard!$A$1:$N$52</definedName>
    <definedName name="_xlnm.Print_Area" localSheetId="2">Marktdaten!$A$1:$J$45</definedName>
    <definedName name="_xlnm.Print_Area" localSheetId="1">Wettbewerbsanalyse!$A$1:$O$28</definedName>
    <definedName name="_xlnm.Print_Titles" localSheetId="1">Wettbewerbsanalyse!$5:$5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B27" i="3"/>
  <c r="G15" i="3"/>
  <c r="H15" i="3" s="1"/>
  <c r="F7" i="1" s="1"/>
  <c r="F15" i="3"/>
  <c r="E15" i="3"/>
  <c r="D15" i="3"/>
  <c r="C15" i="3"/>
  <c r="B15" i="3"/>
  <c r="H14" i="3"/>
  <c r="H13" i="3"/>
  <c r="H12" i="3"/>
  <c r="H11" i="3"/>
  <c r="H10" i="3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B10" i="1"/>
  <c r="L7" i="1"/>
  <c r="J7" i="1"/>
  <c r="H7" i="1"/>
  <c r="D7" i="1"/>
  <c r="B7" i="1"/>
</calcChain>
</file>

<file path=xl/sharedStrings.xml><?xml version="1.0" encoding="utf-8"?>
<sst xmlns="http://schemas.openxmlformats.org/spreadsheetml/2006/main" count="195" uniqueCount="136">
  <si>
    <t>MARKTANALYSE</t>
  </si>
  <si>
    <t>Dashboard &amp; Auswertung  ·  Markt für IT- und Cloud-Dienstleistungen für KMU, Region DACH</t>
  </si>
  <si>
    <t>Musterfirma GmbH – Strategische Marktbeobachtung</t>
  </si>
  <si>
    <t>MARKTVOLUMEN 2026</t>
  </si>
  <si>
    <t>PROGNOSE 2028</t>
  </si>
  <si>
    <t>CAGR 2023–2028</t>
  </si>
  <si>
    <t>EIGENER MARKTANTEIL</t>
  </si>
  <si>
    <t>MARKTFÜHRER (WETTBEWERB)</t>
  </si>
  <si>
    <t>ANALYSIERTE WETTBEWERBER</t>
  </si>
  <si>
    <t>WETTBEWERBSANALYSE</t>
  </si>
  <si>
    <t>Markt für IT- und Cloud-Dienstleistungen für KMU</t>
  </si>
  <si>
    <t>Marktteilnehmer, Positionierung und Marktanteile – Beispieldaten 2026</t>
  </si>
  <si>
    <t>Region DACH – Musterfirma GmbH</t>
  </si>
  <si>
    <t>Nr.</t>
  </si>
  <si>
    <t>Unternehmen</t>
  </si>
  <si>
    <t>Typ</t>
  </si>
  <si>
    <t>Segment</t>
  </si>
  <si>
    <t>Markt-
anteil</t>
  </si>
  <si>
    <t>Geschätzter
Jahresumsatz (€)</t>
  </si>
  <si>
    <t>Preis-
niveau</t>
  </si>
  <si>
    <t>Preis-
index</t>
  </si>
  <si>
    <t>Qualitäts-/
Innovationsgrad
(1–10)</t>
  </si>
  <si>
    <t>Hauptzielgruppe</t>
  </si>
  <si>
    <t>Vertriebs-
kanal</t>
  </si>
  <si>
    <t>Markt-
trend</t>
  </si>
  <si>
    <t>Stärken</t>
  </si>
  <si>
    <t>Schwächen</t>
  </si>
  <si>
    <t>Strategieempfehlung / Bemerkung</t>
  </si>
  <si>
    <t>Musterfirma GmbH (Eigenes Unternehmen)</t>
  </si>
  <si>
    <t>Eigenes Unternehmen</t>
  </si>
  <si>
    <t>IT-Support &amp; Wartung</t>
  </si>
  <si>
    <t>Mittel</t>
  </si>
  <si>
    <t>Kleine und mittlere Unternehmen</t>
  </si>
  <si>
    <t>Hybrid</t>
  </si>
  <si>
    <t>Steigend</t>
  </si>
  <si>
    <t>Persönliche Kundenbetreuung; flexible Vertragsmodelle</t>
  </si>
  <si>
    <t>Geringere Markenbekanntheit als etablierte Systemhäuser</t>
  </si>
  <si>
    <t>Cybersecurity-Angebot ausbauen, da margenstärkstes Wachstumssegment.</t>
  </si>
  <si>
    <t>NordIT Systemhaus GmbH</t>
  </si>
  <si>
    <t>Wettbewerber</t>
  </si>
  <si>
    <t>KMU im Großraum Hamburg / Norddeutschland</t>
  </si>
  <si>
    <t>Stationär</t>
  </si>
  <si>
    <t>Stabil</t>
  </si>
  <si>
    <t>Starke regionale Präsenz, langjährige Kundenbindung</t>
  </si>
  <si>
    <t>Geringe Innovationskraft, kaum Cloud-Angebote</t>
  </si>
  <si>
    <t>Etablierter Platzhirsch im Support-Segment – kaum direkt angreifbar.</t>
  </si>
  <si>
    <t>CloudWerk Solutions AG</t>
  </si>
  <si>
    <t>Cloud-Infrastruktur &amp; Hosting</t>
  </si>
  <si>
    <t>Hoch</t>
  </si>
  <si>
    <t>Wachsende Mittelständler mit Cloud-Bedarf</t>
  </si>
  <si>
    <t>Online</t>
  </si>
  <si>
    <t>Skalierbare Cloud-Plattform, hohe technische Kompetenz</t>
  </si>
  <si>
    <t>Höhere Preise, eingeschränkter persönlicher Support</t>
  </si>
  <si>
    <t>Stark wachsender Wettbewerber im wichtigsten Segment – beobachten.</t>
  </si>
  <si>
    <t>SecureNet Consulting GmbH</t>
  </si>
  <si>
    <t>Cybersecurity-Lösungen</t>
  </si>
  <si>
    <t>Premium</t>
  </si>
  <si>
    <t>Mittlere Unternehmen mit hohem Schutzbedarf</t>
  </si>
  <si>
    <t>B2B</t>
  </si>
  <si>
    <t>Hochspezialisierte Sicherheitsexpertise, starke Reputation</t>
  </si>
  <si>
    <t>Sehr hoher Preis, lange Projektlaufzeiten</t>
  </si>
  <si>
    <t>Premiumsegment – Kooperation statt direkter Wettbewerb prüfen.</t>
  </si>
  <si>
    <t>DataFlow Software GmbH</t>
  </si>
  <si>
    <t>Softwareentwicklung &amp; Individuallösungen</t>
  </si>
  <si>
    <t>Unternehmen mit individuellem Softwarebedarf</t>
  </si>
  <si>
    <t>Hohe Entwicklungsqualität, agile Methoden</t>
  </si>
  <si>
    <t>Lange Projektlaufzeiten, Kapazitätsengpässe</t>
  </si>
  <si>
    <t>Starker Partner für komplexe Projekte – Kooperation bei Kapazitätsspitzen prüfen.</t>
  </si>
  <si>
    <t>TechBridge IT-Service GmbH</t>
  </si>
  <si>
    <t>Niedrig</t>
  </si>
  <si>
    <t>Kleinstunternehmen und Freiberufler</t>
  </si>
  <si>
    <t>Rückläufig</t>
  </si>
  <si>
    <t>Sehr günstige Preise, schnelle Reaktionszeiten</t>
  </si>
  <si>
    <t>Schwankende Servicequalität, hohe Kundenfluktuation</t>
  </si>
  <si>
    <t>Geringes strategisches Risiko – Preiskampf im Einstiegssegment meiden.</t>
  </si>
  <si>
    <t>Pinnacle Cloud Partners GmbH</t>
  </si>
  <si>
    <t>Mittelstand mit hohen Verfügbarkeitsanforderungen</t>
  </si>
  <si>
    <t>Erstklassige Verfügbarkeit, internationale Rechenzentren</t>
  </si>
  <si>
    <t>Hoher Preis, Mindestvertragslaufzeiten</t>
  </si>
  <si>
    <t>Wächst im Premiumsegment – Differenzierung über Service und Nähe ausspielen.</t>
  </si>
  <si>
    <t>ITPro Support &amp; Wartung GmbH</t>
  </si>
  <si>
    <t>Breites Servicepaket, etablierte Marke</t>
  </si>
  <si>
    <t>Wenig Differenzierung, austauschbares Angebot</t>
  </si>
  <si>
    <t>Direkter Wettbewerber im Kernsegment – Servicequalität und Reaktionszeit hervorheben.</t>
  </si>
  <si>
    <t>CodeForge Entwicklung GmbH</t>
  </si>
  <si>
    <t>Start-ups und wachsende KMU</t>
  </si>
  <si>
    <t>Moderne Technologien, schnelle Umsetzung</t>
  </si>
  <si>
    <t>Kleines Team, begrenzte Kapazität für Großprojekte</t>
  </si>
  <si>
    <t>Agiler Nischenanbieter – als Innovationsbenchmark beobachten.</t>
  </si>
  <si>
    <t>Sonstige Anbieter (fragmentiert)</t>
  </si>
  <si>
    <t>Sonstige IT-Dienstleistungen</t>
  </si>
  <si>
    <t>Verschiedene, regional unterschiedlich</t>
  </si>
  <si>
    <t>Lokale Marktkenntnis einzelner Anbieter</t>
  </si>
  <si>
    <t>Keine signifikante Einzelgröße, geringe überregionale Relevanz</t>
  </si>
  <si>
    <t>Sammelposition kleinerer regionaler Anbieter ohne Einzelmarktanteil über 5%.</t>
  </si>
  <si>
    <t>MARKTDATEN</t>
  </si>
  <si>
    <t>Musterfirma GmbH</t>
  </si>
  <si>
    <t>Marktvolumen, Zielgruppen und Stammdaten – Beispieldaten 2026</t>
  </si>
  <si>
    <t>Strategische Marktbeobachtung</t>
  </si>
  <si>
    <t>MARKTVOLUMEN NACH SEGMENT (IN MIO. €)</t>
  </si>
  <si>
    <t>Werte 2027/2028 sind Prognosen. CAGR = durchschnittliches jährliches Wachstum 2023–2028. Werte editierbar – Diagramme im Dashboard aktualisieren sich automatisch.</t>
  </si>
  <si>
    <t>2023</t>
  </si>
  <si>
    <t>2024</t>
  </si>
  <si>
    <t>2025</t>
  </si>
  <si>
    <t>2026</t>
  </si>
  <si>
    <t>2027 (Prognose)</t>
  </si>
  <si>
    <t>2028 (Prognose)</t>
  </si>
  <si>
    <t>CAGR
2023–2028</t>
  </si>
  <si>
    <t>Gesamtmarkt</t>
  </si>
  <si>
    <t>ZIELGRUPPEN / KUNDENSEGMENTE</t>
  </si>
  <si>
    <t>Geschätzte Verteilung des Marktvolumens nach Kundensegment (Summe sollte 100% ergeben).</t>
  </si>
  <si>
    <t>Zielgruppe</t>
  </si>
  <si>
    <t>Anteil am Markt</t>
  </si>
  <si>
    <t>Hauptbedürfnis</t>
  </si>
  <si>
    <t>Bevorzugter Kanal</t>
  </si>
  <si>
    <t>Kleinstunternehmen (1–9 Mitarbeitende)</t>
  </si>
  <si>
    <t>Kostengünstige Standardlösungen</t>
  </si>
  <si>
    <t>Online-Direktvertrieb</t>
  </si>
  <si>
    <t>Kleine Unternehmen (10–49 Mitarbeitende)</t>
  </si>
  <si>
    <t>Skalierbare IT-Infrastruktur, persönliche Betreuung</t>
  </si>
  <si>
    <t>Fachhandel / Reseller</t>
  </si>
  <si>
    <t>Mittlere Unternehmen (50–249 Mitarbeitende)</t>
  </si>
  <si>
    <t>Individuelle Lösungen, SLAs, IT-Sicherheit</t>
  </si>
  <si>
    <t>Direktvertrieb / Account-Management</t>
  </si>
  <si>
    <t>Öffentliche Auftraggeber</t>
  </si>
  <si>
    <t>Compliance, Ausschreibungsfähigkeit</t>
  </si>
  <si>
    <t>Direktvertrieb / Partnernetzwerk</t>
  </si>
  <si>
    <t>Sonstige (Vereine, Freiberufler)</t>
  </si>
  <si>
    <t>Einfache, günstige Basislösungen</t>
  </si>
  <si>
    <t>Online / Partnerprogramme</t>
  </si>
  <si>
    <t>Summe</t>
  </si>
  <si>
    <t>LISTEN FÜR AUSWAHLFELDER</t>
  </si>
  <si>
    <t>Hinweis: Diese Listen steuern die Dropdown-Auswahl in der Wettbewerbsanalyse. Ergänzen oder ändern Sie hier Werte, um die Auswahlfelder anzupassen.</t>
  </si>
  <si>
    <t>Preisniveau</t>
  </si>
  <si>
    <t>Vertriebskanal</t>
  </si>
  <si>
    <t>Markttrend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</si>
</sst>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€&quot;"/>
    <numFmt numFmtId="166" formatCode="#,##0&quot; Mio. €&quot;"/>
  </numFmts>
  <fonts count="17" x14ac:knownFonts="1">
    <font>
      <sz val="11"/>
      <color theme="1"/>
      <name val="Calibri"/>
      <family val="2"/>
      <scheme val="minor"/>
    </font>
    <font>
      <b/>
      <sz val="24"/>
      <color rgb="FFFFFFFF"/>
      <name val="Calibri"/>
    </font>
    <font>
      <i/>
      <sz val="11"/>
      <color rgb="FFC9D3DD"/>
      <name val="Calibri"/>
    </font>
    <font>
      <b/>
      <sz val="11"/>
      <color rgb="FFFFFFFF"/>
      <name val="Calibri"/>
    </font>
    <font>
      <i/>
      <sz val="10"/>
      <color rgb="FFC9D3DD"/>
      <name val="Calibri"/>
    </font>
    <font>
      <b/>
      <sz val="12"/>
      <color rgb="FFFFFFFF"/>
      <name val="Calibri"/>
    </font>
    <font>
      <i/>
      <sz val="9"/>
      <color rgb="FF595959"/>
      <name val="Calibri"/>
    </font>
    <font>
      <b/>
      <sz val="10"/>
      <color rgb="FFFFFFFF"/>
      <name val="Calibri"/>
    </font>
    <font>
      <sz val="10"/>
      <color rgb="FF000000"/>
      <name val="Calibri"/>
    </font>
    <font>
      <b/>
      <sz val="10"/>
      <color rgb="FF000000"/>
      <name val="Calibri"/>
    </font>
    <font>
      <i/>
      <sz val="9"/>
      <color rgb="FF5B6573"/>
      <name val="Calibri"/>
    </font>
    <font>
      <b/>
      <sz val="22"/>
      <color rgb="FFFFFFFF"/>
      <name val="Calibri"/>
    </font>
    <font>
      <sz val="10"/>
      <color rgb="FF595959"/>
      <name val="Calibri"/>
    </font>
    <font>
      <b/>
      <sz val="22"/>
      <color rgb="FF1F3864"/>
      <name val="Calibri"/>
    </font>
    <font>
      <b/>
      <sz val="9"/>
      <color rgb="FF595959"/>
      <name val="Calibri"/>
    </font>
    <font>
      <b/>
      <sz val="15"/>
      <color rgb="FF1F3864"/>
      <name val="Calibri"/>
    </font>
    <font>
      <i/>
      <sz val="10"/>
      <color rgb="FF595959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5395"/>
      </patternFill>
    </fill>
    <fill>
      <patternFill patternType="solid">
        <fgColor rgb="FFFFFFFF"/>
      </patternFill>
    </fill>
    <fill>
      <patternFill patternType="solid">
        <fgColor rgb="FFF7F7F8"/>
      </patternFill>
    </fill>
    <fill>
      <patternFill patternType="solid">
        <fgColor rgb="FF1B2A38"/>
      </patternFill>
    </fill>
    <fill>
      <patternFill patternType="solid">
        <fgColor rgb="FF24405A"/>
      </patternFill>
    </fill>
    <fill>
      <patternFill patternType="solid">
        <fgColor rgb="FFF6F7F9"/>
      </patternFill>
    </fill>
  </fills>
  <borders count="5">
    <border>
      <left/>
      <right/>
      <top/>
      <bottom/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  <border>
      <left/>
      <right style="thin">
        <color rgb="FFC9C9C9"/>
      </right>
      <top style="thin">
        <color rgb="FFC9C9C9"/>
      </top>
      <bottom style="thin">
        <color rgb="FFC9C9C9"/>
      </bottom>
      <diagonal/>
    </border>
    <border>
      <left style="thin">
        <color rgb="FFD7DCE2"/>
      </left>
      <right style="thin">
        <color rgb="FFD7DCE2"/>
      </right>
      <top style="thin">
        <color rgb="FFD7DCE2"/>
      </top>
      <bottom style="thin">
        <color rgb="FFD7DCE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3" fontId="8" fillId="5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3" fontId="7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9" fontId="8" fillId="4" borderId="2" xfId="0" applyNumberFormat="1" applyFont="1" applyFill="1" applyBorder="1" applyAlignment="1">
      <alignment horizontal="center" vertical="center"/>
    </xf>
    <xf numFmtId="9" fontId="8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9" fontId="9" fillId="5" borderId="2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/>
    <xf numFmtId="0" fontId="0" fillId="2" borderId="2" xfId="0" applyFill="1" applyBorder="1"/>
    <xf numFmtId="0" fontId="0" fillId="0" borderId="3" xfId="0" applyBorder="1"/>
    <xf numFmtId="0" fontId="14" fillId="5" borderId="2" xfId="0" applyFont="1" applyFill="1" applyBorder="1" applyAlignment="1">
      <alignment horizontal="center" vertical="center"/>
    </xf>
    <xf numFmtId="166" fontId="13" fillId="4" borderId="2" xfId="0" applyNumberFormat="1" applyFont="1" applyFill="1" applyBorder="1" applyAlignment="1">
      <alignment horizontal="center" vertical="center" wrapText="1"/>
    </xf>
    <xf numFmtId="9" fontId="13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right" vertical="center"/>
    </xf>
    <xf numFmtId="164" fontId="13" fillId="4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indent="2"/>
    </xf>
    <xf numFmtId="0" fontId="11" fillId="2" borderId="0" xfId="0" applyFont="1" applyFill="1" applyAlignment="1">
      <alignment horizontal="left" vertical="center" indent="2"/>
    </xf>
    <xf numFmtId="0" fontId="10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8" fillId="5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9">
    <dxf>
      <font>
        <b/>
        <sz val="10"/>
        <color rgb="FF9C0006"/>
        <name val="Calibri"/>
      </font>
      <fill>
        <patternFill patternType="solid">
          <fgColor rgb="FFFFC7CE"/>
        </patternFill>
      </fill>
    </dxf>
    <dxf>
      <font>
        <b/>
        <sz val="10"/>
        <color rgb="FF9C6500"/>
        <name val="Calibri"/>
      </font>
      <fill>
        <patternFill patternType="solid">
          <fgColor rgb="FFFFEB9C"/>
        </patternFill>
      </fill>
    </dxf>
    <dxf>
      <font>
        <b/>
        <sz val="10"/>
        <color rgb="FF006100"/>
        <name val="Calibri"/>
      </font>
      <fill>
        <patternFill patternType="solid">
          <fgColor rgb="FFC6EFCE"/>
        </patternFill>
      </fill>
    </dxf>
    <dxf>
      <font>
        <b/>
        <sz val="10"/>
        <color rgb="FFFFFFFF"/>
        <name val="Calibri"/>
      </font>
      <fill>
        <patternFill patternType="solid">
          <fgColor rgb="FF2E5395"/>
        </patternFill>
      </fill>
    </dxf>
    <dxf>
      <font>
        <b/>
        <sz val="10"/>
        <color rgb="FF1F3864"/>
        <name val="Calibri"/>
      </font>
      <fill>
        <patternFill patternType="solid">
          <fgColor rgb="FF9DC3E6"/>
        </patternFill>
      </fill>
    </dxf>
    <dxf>
      <font>
        <b/>
        <sz val="10"/>
        <color rgb="FF1F4E78"/>
        <name val="Calibri"/>
      </font>
      <fill>
        <patternFill patternType="solid">
          <fgColor rgb="FFBDD7EE"/>
        </patternFill>
      </fill>
    </dxf>
    <dxf>
      <font>
        <b/>
        <sz val="10"/>
        <color rgb="FF1F4E78"/>
        <name val="Calibri"/>
      </font>
      <fill>
        <patternFill patternType="solid">
          <fgColor rgb="FFDDEBF7"/>
        </patternFill>
      </fill>
    </dxf>
    <dxf>
      <font>
        <b/>
        <sz val="10"/>
        <color rgb="FF1F3864"/>
        <name val="Calibri"/>
      </font>
    </dxf>
    <dxf>
      <fill>
        <patternFill patternType="solid">
          <fgColor rgb="FFEDEDE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F3864"/>
                </a:solidFill>
              </a:rPr>
              <a:t>Marktvolumen-Entwicklung 2023–2028 (Gesamtmarkt, Mio. €)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Gesamtmarkt (Mio. €)</c:v>
          </c:tx>
          <c:spPr>
            <a:ln w="28000">
              <a:solidFill>
                <a:srgbClr val="2E5395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2E5395"/>
              </a:solidFill>
              <a:ln>
                <a:prstDash val="solid"/>
              </a:ln>
            </c:spPr>
          </c:marker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Marktdaten!$B$15:$G$15</c:f>
              <c:numCache>
                <c:formatCode>#,##0</c:formatCode>
                <c:ptCount val="6"/>
                <c:pt idx="0">
                  <c:v>575</c:v>
                </c:pt>
                <c:pt idx="1">
                  <c:v>645</c:v>
                </c:pt>
                <c:pt idx="2">
                  <c:v>720</c:v>
                </c:pt>
                <c:pt idx="3">
                  <c:v>804</c:v>
                </c:pt>
                <c:pt idx="4">
                  <c:v>895</c:v>
                </c:pt>
                <c:pt idx="5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192-B3CB-161BCBC61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F3864"/>
                </a:solidFill>
              </a:rPr>
              <a:t>Marktvolumen nach Segment (Mio. €)</a:t>
            </a:r>
          </a:p>
        </c:rich>
      </c:tx>
      <c:layout>
        <c:manualLayout>
          <c:xMode val="edge"/>
          <c:yMode val="edge"/>
          <c:x val="0.43602304526748981"/>
          <c:y val="3.6494264525627242E-2"/>
        </c:manualLayout>
      </c:layout>
      <c:overlay val="1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Cloud-Infrastruktur &amp; Hosting</c:v>
          </c:tx>
          <c:spPr>
            <a:solidFill>
              <a:srgbClr val="1F3864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Marktdaten!$B$10:$G$10</c:f>
              <c:numCache>
                <c:formatCode>#,##0</c:formatCode>
                <c:ptCount val="6"/>
                <c:pt idx="0">
                  <c:v>180</c:v>
                </c:pt>
                <c:pt idx="1">
                  <c:v>205</c:v>
                </c:pt>
                <c:pt idx="2">
                  <c:v>232</c:v>
                </c:pt>
                <c:pt idx="3">
                  <c:v>262</c:v>
                </c:pt>
                <c:pt idx="4">
                  <c:v>295</c:v>
                </c:pt>
                <c:pt idx="5">
                  <c:v>330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3F1-4398-AE80-2AA58C751004}"/>
            </c:ext>
          </c:extLst>
        </c:ser>
        <c:ser>
          <c:idx val="1"/>
          <c:order val="1"/>
          <c:tx>
            <c:v>IT-Support &amp; Wartung</c:v>
          </c:tx>
          <c:spPr>
            <a:solidFill>
              <a:srgbClr val="2E5395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Marktdaten!$B$11:$G$11</c:f>
              <c:numCache>
                <c:formatCode>#,##0</c:formatCode>
                <c:ptCount val="6"/>
                <c:pt idx="0">
                  <c:v>140</c:v>
                </c:pt>
                <c:pt idx="1">
                  <c:v>148</c:v>
                </c:pt>
                <c:pt idx="2">
                  <c:v>155</c:v>
                </c:pt>
                <c:pt idx="3">
                  <c:v>162</c:v>
                </c:pt>
                <c:pt idx="4">
                  <c:v>168</c:v>
                </c:pt>
                <c:pt idx="5">
                  <c:v>174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3F1-4398-AE80-2AA58C751004}"/>
            </c:ext>
          </c:extLst>
        </c:ser>
        <c:ser>
          <c:idx val="2"/>
          <c:order val="2"/>
          <c:tx>
            <c:v>Cybersecurity-Lösungen</c:v>
          </c:tx>
          <c:spPr>
            <a:solidFill>
              <a:srgbClr val="4472C4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Marktdaten!$B$12:$G$12</c:f>
              <c:numCache>
                <c:formatCode>#,##0</c:formatCode>
                <c:ptCount val="6"/>
                <c:pt idx="0">
                  <c:v>95</c:v>
                </c:pt>
                <c:pt idx="1">
                  <c:v>118</c:v>
                </c:pt>
                <c:pt idx="2">
                  <c:v>145</c:v>
                </c:pt>
                <c:pt idx="3">
                  <c:v>176</c:v>
                </c:pt>
                <c:pt idx="4">
                  <c:v>212</c:v>
                </c:pt>
                <c:pt idx="5">
                  <c:v>252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3F1-4398-AE80-2AA58C751004}"/>
            </c:ext>
          </c:extLst>
        </c:ser>
        <c:ser>
          <c:idx val="3"/>
          <c:order val="3"/>
          <c:tx>
            <c:v>Softwareentwicklung &amp; Individuallösungen</c:v>
          </c:tx>
          <c:spPr>
            <a:solidFill>
              <a:srgbClr val="8DAFD6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Marktdaten!$B$13:$G$13</c:f>
              <c:numCache>
                <c:formatCode>#,##0</c:formatCode>
                <c:ptCount val="6"/>
                <c:pt idx="0">
                  <c:v>120</c:v>
                </c:pt>
                <c:pt idx="1">
                  <c:v>131</c:v>
                </c:pt>
                <c:pt idx="2">
                  <c:v>142</c:v>
                </c:pt>
                <c:pt idx="3">
                  <c:v>154</c:v>
                </c:pt>
                <c:pt idx="4">
                  <c:v>166</c:v>
                </c:pt>
                <c:pt idx="5">
                  <c:v>179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43F1-4398-AE80-2AA58C751004}"/>
            </c:ext>
          </c:extLst>
        </c:ser>
        <c:ser>
          <c:idx val="4"/>
          <c:order val="4"/>
          <c:tx>
            <c:v>Sonstige IT-Dienstleistungen</c:v>
          </c:tx>
          <c:spPr>
            <a:solidFill>
              <a:srgbClr val="BFBFBF"/>
            </a:solidFill>
            <a:ln>
              <a:prstDash val="solid"/>
            </a:ln>
          </c:spPr>
          <c:invertIfNegative val="1"/>
          <c:cat>
            <c:strRef>
              <c:f>Marktdaten!$B$9:$G$9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 (Prognose)</c:v>
                </c:pt>
                <c:pt idx="5">
                  <c:v>2028 (Prognose)</c:v>
                </c:pt>
              </c:strCache>
            </c:strRef>
          </c:cat>
          <c:val>
            <c:numRef>
              <c:f>Marktdaten!$B$14:$G$14</c:f>
              <c:numCache>
                <c:formatCode>#,##0</c:formatCode>
                <c:ptCount val="6"/>
                <c:pt idx="0">
                  <c:v>40</c:v>
                </c:pt>
                <c:pt idx="1">
                  <c:v>43</c:v>
                </c:pt>
                <c:pt idx="2">
                  <c:v>46</c:v>
                </c:pt>
                <c:pt idx="3">
                  <c:v>50</c:v>
                </c:pt>
                <c:pt idx="4">
                  <c:v>54</c:v>
                </c:pt>
                <c:pt idx="5">
                  <c:v>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43F1-4398-AE80-2AA58C751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7.9879974418893482E-2"/>
          <c:w val="0.57479403292181075"/>
          <c:h val="0.36054130285482211"/>
        </c:manualLayout>
      </c:layout>
      <c:overlay val="1"/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F3864"/>
                </a:solidFill>
              </a:rPr>
              <a:t>Marktanteile der Anbieter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4454365079365089E-2"/>
          <c:y val="0.10334795321637427"/>
          <c:w val="0.53831349206349211"/>
          <c:h val="0.79330409356725151"/>
        </c:manualLayout>
      </c:layout>
      <c:pieChart>
        <c:varyColors val="1"/>
        <c:ser>
          <c:idx val="0"/>
          <c:order val="0"/>
          <c:tx>
            <c:strRef>
              <c:f>Wettbewerbsanalyse!$E$5</c:f>
              <c:strCache>
                <c:ptCount val="1"/>
                <c:pt idx="0">
                  <c:v>Markt-
anteil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1F3864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38-43FD-AA50-E7014231DFAC}"/>
              </c:ext>
            </c:extLst>
          </c:dPt>
          <c:dPt>
            <c:idx val="1"/>
            <c:bubble3D val="0"/>
            <c:spPr>
              <a:solidFill>
                <a:srgbClr val="80808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38-43FD-AA50-E7014231DFAC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38-43FD-AA50-E7014231DFAC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38-43FD-AA50-E7014231DFAC}"/>
              </c:ext>
            </c:extLst>
          </c:dPt>
          <c:dPt>
            <c:idx val="4"/>
            <c:bubble3D val="0"/>
            <c:spPr>
              <a:solidFill>
                <a:srgbClr val="D9D9D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338-43FD-AA50-E7014231DFAC}"/>
              </c:ext>
            </c:extLst>
          </c:dPt>
          <c:dPt>
            <c:idx val="5"/>
            <c:bubble3D val="0"/>
            <c:spPr>
              <a:solidFill>
                <a:srgbClr val="2E539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338-43FD-AA50-E7014231DFAC}"/>
              </c:ext>
            </c:extLst>
          </c:dPt>
          <c:dPt>
            <c:idx val="6"/>
            <c:bubble3D val="0"/>
            <c:spPr>
              <a:solidFill>
                <a:srgbClr val="4472C4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338-43FD-AA50-E7014231DFAC}"/>
              </c:ext>
            </c:extLst>
          </c:dPt>
          <c:dPt>
            <c:idx val="7"/>
            <c:bubble3D val="0"/>
            <c:spPr>
              <a:solidFill>
                <a:srgbClr val="8DAFD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338-43FD-AA50-E7014231DFAC}"/>
              </c:ext>
            </c:extLst>
          </c:dPt>
          <c:dPt>
            <c:idx val="8"/>
            <c:bubble3D val="0"/>
            <c:spPr>
              <a:solidFill>
                <a:srgbClr val="40404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338-43FD-AA50-E7014231DFAC}"/>
              </c:ext>
            </c:extLst>
          </c:dPt>
          <c:dPt>
            <c:idx val="9"/>
            <c:bubble3D val="0"/>
            <c:spPr>
              <a:solidFill>
                <a:srgbClr val="737373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338-43FD-AA50-E7014231DFA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Wettbewerbsanalyse!$B$6:$B$15</c:f>
              <c:strCache>
                <c:ptCount val="10"/>
                <c:pt idx="0">
                  <c:v>Musterfirma GmbH (Eigenes Unternehmen)</c:v>
                </c:pt>
                <c:pt idx="1">
                  <c:v>NordIT Systemhaus GmbH</c:v>
                </c:pt>
                <c:pt idx="2">
                  <c:v>CloudWerk Solutions AG</c:v>
                </c:pt>
                <c:pt idx="3">
                  <c:v>SecureNet Consulting GmbH</c:v>
                </c:pt>
                <c:pt idx="4">
                  <c:v>DataFlow Software GmbH</c:v>
                </c:pt>
                <c:pt idx="5">
                  <c:v>TechBridge IT-Service GmbH</c:v>
                </c:pt>
                <c:pt idx="6">
                  <c:v>Pinnacle Cloud Partners GmbH</c:v>
                </c:pt>
                <c:pt idx="7">
                  <c:v>ITPro Support &amp; Wartung GmbH</c:v>
                </c:pt>
                <c:pt idx="8">
                  <c:v>CodeForge Entwicklung GmbH</c:v>
                </c:pt>
                <c:pt idx="9">
                  <c:v>Sonstige Anbieter (fragmentiert)</c:v>
                </c:pt>
              </c:strCache>
            </c:strRef>
          </c:cat>
          <c:val>
            <c:numRef>
              <c:f>Wettbewerbsanalyse!$E$6:$E$15</c:f>
              <c:numCache>
                <c:formatCode>0%</c:formatCode>
                <c:ptCount val="10"/>
                <c:pt idx="0">
                  <c:v>7.0000000000000007E-2</c:v>
                </c:pt>
                <c:pt idx="1">
                  <c:v>0.16</c:v>
                </c:pt>
                <c:pt idx="2">
                  <c:v>0.13</c:v>
                </c:pt>
                <c:pt idx="3">
                  <c:v>0.11</c:v>
                </c:pt>
                <c:pt idx="4">
                  <c:v>0.09</c:v>
                </c:pt>
                <c:pt idx="5">
                  <c:v>0.1</c:v>
                </c:pt>
                <c:pt idx="6">
                  <c:v>0.09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338-43FD-AA50-E7014231DFA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1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089722222222223"/>
          <c:y val="0.11876491228070175"/>
          <c:w val="0.34398373015873018"/>
          <c:h val="0.8441660818713449"/>
        </c:manualLayout>
      </c:layout>
      <c:overlay val="1"/>
      <c:txPr>
        <a:bodyPr/>
        <a:lstStyle/>
        <a:p>
          <a:pPr>
            <a:defRPr sz="900"/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1F3864"/>
                </a:solidFill>
              </a:rPr>
              <a:t>Wettbewerbspositionierung (Preisindex / Qualitätsgrad, Blasengröße = Marktanteil)</a:t>
            </a:r>
          </a:p>
        </c:rich>
      </c:tx>
      <c:overlay val="1"/>
    </c:title>
    <c:autoTitleDeleted val="0"/>
    <c:plotArea>
      <c:layout/>
      <c:bubbleChart>
        <c:varyColors val="1"/>
        <c:ser>
          <c:idx val="0"/>
          <c:order val="0"/>
          <c:tx>
            <c:v>Wettbewerber</c:v>
          </c:tx>
          <c:spPr>
            <a:solidFill>
              <a:srgbClr val="808080"/>
            </a:solidFill>
            <a:ln>
              <a:prstDash val="solid"/>
            </a:ln>
          </c:spPr>
          <c:invertIfNegative val="1"/>
          <c:xVal>
            <c:numRef>
              <c:f>Wettbewerbsanalyse!$H$7:$H$15</c:f>
              <c:numCache>
                <c:formatCode>General</c:formatCode>
                <c:ptCount val="9"/>
                <c:pt idx="0">
                  <c:v>95</c:v>
                </c:pt>
                <c:pt idx="1">
                  <c:v>118</c:v>
                </c:pt>
                <c:pt idx="2">
                  <c:v>145</c:v>
                </c:pt>
                <c:pt idx="3">
                  <c:v>120</c:v>
                </c:pt>
                <c:pt idx="4">
                  <c:v>75</c:v>
                </c:pt>
                <c:pt idx="5">
                  <c:v>138</c:v>
                </c:pt>
                <c:pt idx="6">
                  <c:v>98</c:v>
                </c:pt>
                <c:pt idx="7">
                  <c:v>100</c:v>
                </c:pt>
                <c:pt idx="8">
                  <c:v>100</c:v>
                </c:pt>
              </c:numCache>
            </c:numRef>
          </c:xVal>
          <c:yVal>
            <c:numRef>
              <c:f>Wettbewerbsanalyse!$I$7:$I$15</c:f>
              <c:numCache>
                <c:formatCode>General</c:formatCode>
                <c:ptCount val="9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</c:numCache>
            </c:numRef>
          </c:yVal>
          <c:bubbleSize>
            <c:numRef>
              <c:f>Wettbewerbsanalyse!$E$7:$E$15</c:f>
              <c:numCache>
                <c:formatCode>0%</c:formatCode>
                <c:ptCount val="9"/>
                <c:pt idx="0">
                  <c:v>0.16</c:v>
                </c:pt>
                <c:pt idx="1">
                  <c:v>0.13</c:v>
                </c:pt>
                <c:pt idx="2">
                  <c:v>0.11</c:v>
                </c:pt>
                <c:pt idx="3">
                  <c:v>0.09</c:v>
                </c:pt>
                <c:pt idx="4">
                  <c:v>0.1</c:v>
                </c:pt>
                <c:pt idx="5">
                  <c:v>0.09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0.1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E6E-4D84-82F0-DF6BD86398E7}"/>
            </c:ext>
          </c:extLst>
        </c:ser>
        <c:ser>
          <c:idx val="1"/>
          <c:order val="1"/>
          <c:tx>
            <c:v>Eigenes Unternehmen</c:v>
          </c:tx>
          <c:spPr>
            <a:solidFill>
              <a:srgbClr val="1F3864"/>
            </a:solidFill>
            <a:ln>
              <a:prstDash val="solid"/>
            </a:ln>
          </c:spPr>
          <c:invertIfNegative val="1"/>
          <c:xVal>
            <c:numRef>
              <c:f>Wettbewerbsanalyse!$H$6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Wettbewerbsanalyse!$I$6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bubbleSize>
            <c:numRef>
              <c:f>Wettbewerbsanalyse!$E$6</c:f>
              <c:numCache>
                <c:formatCode>0%</c:formatCode>
                <c:ptCount val="1"/>
                <c:pt idx="0">
                  <c:v>7.0000000000000007E-2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E6E-4D84-82F0-DF6BD8639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1"/>
        <c:axId val="10"/>
        <c:axId val="20"/>
      </c:bubbleChart>
      <c:val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Preisindex (Marktdurchschnitt = 100)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Qualitäts-/Innovationsgrad (1–10)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1"/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200024</xdr:colOff>
      <xdr:row>15</xdr:row>
      <xdr:rowOff>0</xdr:rowOff>
    </xdr:from>
    <xdr:ext cx="5057775" cy="31319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15</xdr:row>
      <xdr:rowOff>0</xdr:rowOff>
    </xdr:from>
    <xdr:ext cx="4860000" cy="3131999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32</xdr:row>
      <xdr:rowOff>0</xdr:rowOff>
    </xdr:from>
    <xdr:ext cx="5040000" cy="34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0</xdr:colOff>
      <xdr:row>32</xdr:row>
      <xdr:rowOff>0</xdr:rowOff>
    </xdr:from>
    <xdr:ext cx="5040000" cy="342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Wettbewerb" displayName="tblWettbewerb" ref="A5:O35">
  <autoFilter ref="A5:O35" xr:uid="{00000000-0009-0000-0100-000001000000}"/>
  <tableColumns count="15">
    <tableColumn id="1" xr3:uid="{00000000-0010-0000-0000-000001000000}" name="Nr."/>
    <tableColumn id="2" xr3:uid="{00000000-0010-0000-0000-000002000000}" name="Unternehmen"/>
    <tableColumn id="3" xr3:uid="{00000000-0010-0000-0000-000003000000}" name="Typ"/>
    <tableColumn id="4" xr3:uid="{00000000-0010-0000-0000-000004000000}" name="Segment"/>
    <tableColumn id="5" xr3:uid="{00000000-0010-0000-0000-000005000000}" name="Markt-_x000a_anteil"/>
    <tableColumn id="6" xr3:uid="{00000000-0010-0000-0000-000006000000}" name="Geschätzter_x000a_Jahresumsatz (€)"/>
    <tableColumn id="7" xr3:uid="{00000000-0010-0000-0000-000007000000}" name="Preis-_x000a_niveau"/>
    <tableColumn id="8" xr3:uid="{00000000-0010-0000-0000-000008000000}" name="Preis-_x000a_index"/>
    <tableColumn id="9" xr3:uid="{00000000-0010-0000-0000-000009000000}" name="Qualitäts-/_x000a_Innovationsgrad_x000a_(1–10)"/>
    <tableColumn id="10" xr3:uid="{00000000-0010-0000-0000-00000A000000}" name="Hauptzielgruppe"/>
    <tableColumn id="11" xr3:uid="{00000000-0010-0000-0000-00000B000000}" name="Vertriebs-_x000a_kanal"/>
    <tableColumn id="12" xr3:uid="{00000000-0010-0000-0000-00000C000000}" name="Markt-_x000a_trend"/>
    <tableColumn id="13" xr3:uid="{00000000-0010-0000-0000-00000D000000}" name="Stärken"/>
    <tableColumn id="14" xr3:uid="{00000000-0010-0000-0000-00000E000000}" name="Schwächen"/>
    <tableColumn id="15" xr3:uid="{00000000-0010-0000-0000-00000F000000}" name="Strategieempfehlung / Bemerkung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A1:N10"/>
  <sheetViews>
    <sheetView showGridLines="0" tabSelected="1" workbookViewId="0">
      <selection activeCell="O22" sqref="O22"/>
    </sheetView>
  </sheetViews>
  <sheetFormatPr baseColWidth="10" defaultColWidth="9.140625" defaultRowHeight="15" x14ac:dyDescent="0.25"/>
  <cols>
    <col min="1" max="1" width="3" customWidth="1"/>
    <col min="2" max="13" width="16" customWidth="1"/>
    <col min="14" max="14" width="3" customWidth="1"/>
  </cols>
  <sheetData>
    <row r="1" spans="1:14" ht="21.95" customHeight="1" x14ac:dyDescent="0.25">
      <c r="A1" s="40" t="s">
        <v>0</v>
      </c>
      <c r="B1" s="29"/>
      <c r="C1" s="29"/>
      <c r="D1" s="29"/>
      <c r="E1" s="29"/>
      <c r="F1" s="29"/>
      <c r="G1" s="29"/>
      <c r="H1" s="29"/>
      <c r="I1" s="37" t="str">
        <f ca="1">"Datenstand: " &amp; TEXT(TODAY(),"DD.MM.AAAA")</f>
        <v>Datenstand: 23.06.2026</v>
      </c>
      <c r="J1" s="29"/>
      <c r="K1" s="29"/>
      <c r="L1" s="29"/>
      <c r="M1" s="29"/>
      <c r="N1" s="29"/>
    </row>
    <row r="2" spans="1:14" ht="14.1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21.95" customHeight="1" x14ac:dyDescent="0.25">
      <c r="A3" s="36" t="s">
        <v>1</v>
      </c>
      <c r="B3" s="29"/>
      <c r="C3" s="29"/>
      <c r="D3" s="29"/>
      <c r="E3" s="29"/>
      <c r="F3" s="29"/>
      <c r="G3" s="29"/>
      <c r="H3" s="29"/>
      <c r="I3" s="39" t="s">
        <v>2</v>
      </c>
      <c r="J3" s="29"/>
      <c r="K3" s="29"/>
      <c r="L3" s="29"/>
      <c r="M3" s="29"/>
      <c r="N3" s="29"/>
    </row>
    <row r="4" spans="1:14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6" spans="1:14" ht="5.0999999999999996" customHeight="1" x14ac:dyDescent="0.25">
      <c r="B6" s="30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</row>
    <row r="7" spans="1:14" ht="45.95" customHeight="1" x14ac:dyDescent="0.25">
      <c r="B7" s="33">
        <f>Marktdaten!E15</f>
        <v>804</v>
      </c>
      <c r="C7" s="31"/>
      <c r="D7" s="33">
        <f>Marktdaten!G15</f>
        <v>993</v>
      </c>
      <c r="E7" s="31"/>
      <c r="F7" s="38">
        <f>Marktdaten!H15</f>
        <v>0.11546585479889115</v>
      </c>
      <c r="G7" s="31"/>
      <c r="H7" s="34">
        <f>SUMIFS(Wettbewerbsanalyse!$E$6:$E$35,Wettbewerbsanalyse!$C$6:$C$35,"Eigenes Unternehmen")</f>
        <v>7.0000000000000007E-2</v>
      </c>
      <c r="I7" s="31"/>
      <c r="J7" s="35" t="str">
        <f>INDEX(Wettbewerbsanalyse!$B$6:$B$35,MATCH(_xlfn.MAXIFS(Wettbewerbsanalyse!$E$6:$E$35,Wettbewerbsanalyse!$C$6:$C$35,"Wettbewerber"),Wettbewerbsanalyse!$E$6:$E$35,0))</f>
        <v>NordIT Systemhaus GmbH</v>
      </c>
      <c r="K7" s="31"/>
      <c r="L7" s="35">
        <f>COUNTIF(Wettbewerbsanalyse!$C$6:$C$35,"Wettbewerber")</f>
        <v>9</v>
      </c>
      <c r="M7" s="31"/>
    </row>
    <row r="8" spans="1:14" ht="18" customHeight="1" x14ac:dyDescent="0.25">
      <c r="B8" s="32" t="s">
        <v>3</v>
      </c>
      <c r="C8" s="31"/>
      <c r="D8" s="32" t="s">
        <v>4</v>
      </c>
      <c r="E8" s="31"/>
      <c r="F8" s="32" t="s">
        <v>5</v>
      </c>
      <c r="G8" s="31"/>
      <c r="H8" s="32" t="s">
        <v>6</v>
      </c>
      <c r="I8" s="31"/>
      <c r="J8" s="32" t="s">
        <v>7</v>
      </c>
      <c r="K8" s="31"/>
      <c r="L8" s="32" t="s">
        <v>8</v>
      </c>
      <c r="M8" s="31"/>
    </row>
    <row r="10" spans="1:14" ht="18" customHeight="1" x14ac:dyDescent="0.25">
      <c r="B10" s="28" t="str">
        <f>"Durchschnittlicher Preisindex der Wettbewerber: " &amp; TEXT(AVERAGEIFS(Wettbewerbsanalyse!$H$6:$H$35,Wettbewerbsanalyse!$C$6:$C$35,"Wettbewerber"),"0") &amp; "   |   Durchschnittlicher Qualitäts-/Innovationsgrad: " &amp; TEXT(AVERAGEIFS(Wettbewerbsanalyse!$I$6:$I$35,Wettbewerbsanalyse!$C$6:$C$35,"Wettbewerber"),"0.0")</f>
        <v>Durchschnittlicher Preisindex der Wettbewerber: 110   |   Durchschnittlicher Qualitäts-/Innovationsgrad: 07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</sheetData>
  <mergeCells count="23">
    <mergeCell ref="A3:H4"/>
    <mergeCell ref="I1:N2"/>
    <mergeCell ref="L7:M7"/>
    <mergeCell ref="B7:C7"/>
    <mergeCell ref="F6:G6"/>
    <mergeCell ref="F7:G7"/>
    <mergeCell ref="D6:E6"/>
    <mergeCell ref="I3:N4"/>
    <mergeCell ref="A1:H2"/>
    <mergeCell ref="B10:M10"/>
    <mergeCell ref="H6:I6"/>
    <mergeCell ref="J6:K6"/>
    <mergeCell ref="L8:M8"/>
    <mergeCell ref="B8:C8"/>
    <mergeCell ref="F8:G8"/>
    <mergeCell ref="D7:E7"/>
    <mergeCell ref="H7:I7"/>
    <mergeCell ref="J7:K7"/>
    <mergeCell ref="D8:E8"/>
    <mergeCell ref="B6:C6"/>
    <mergeCell ref="L6:M6"/>
    <mergeCell ref="H8:I8"/>
    <mergeCell ref="J8:K8"/>
  </mergeCells>
  <pageMargins left="0.75" right="0.75" top="1" bottom="1" header="0.5" footer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  <pageSetUpPr fitToPage="1"/>
  </sheetPr>
  <dimension ref="A1:O35"/>
  <sheetViews>
    <sheetView showGridLines="0" workbookViewId="0">
      <pane xSplit="3" ySplit="5" topLeftCell="D6" activePane="bottomRight" state="frozen"/>
      <selection pane="topRight"/>
      <selection pane="bottomLeft"/>
      <selection pane="bottomRight" sqref="A1:H2"/>
    </sheetView>
  </sheetViews>
  <sheetFormatPr baseColWidth="10" defaultColWidth="9.140625" defaultRowHeight="15" x14ac:dyDescent="0.25"/>
  <cols>
    <col min="1" max="1" width="10" customWidth="1"/>
    <col min="2" max="2" width="24" customWidth="1"/>
    <col min="3" max="3" width="16" customWidth="1"/>
    <col min="4" max="4" width="20" customWidth="1"/>
    <col min="5" max="5" width="9" customWidth="1"/>
    <col min="6" max="6" width="16" customWidth="1"/>
    <col min="7" max="7" width="11" customWidth="1"/>
    <col min="8" max="8" width="9" customWidth="1"/>
    <col min="9" max="9" width="14" customWidth="1"/>
    <col min="10" max="10" width="22" customWidth="1"/>
    <col min="11" max="11" width="12" customWidth="1"/>
    <col min="12" max="12" width="11" customWidth="1"/>
    <col min="13" max="14" width="28" customWidth="1"/>
    <col min="15" max="15" width="32" customWidth="1"/>
  </cols>
  <sheetData>
    <row r="1" spans="1:15" ht="21.95" customHeight="1" x14ac:dyDescent="0.25">
      <c r="A1" s="41" t="s">
        <v>9</v>
      </c>
      <c r="B1" s="29"/>
      <c r="C1" s="29"/>
      <c r="D1" s="29"/>
      <c r="E1" s="29"/>
      <c r="F1" s="29"/>
      <c r="G1" s="29"/>
      <c r="H1" s="29"/>
      <c r="I1" s="37" t="s">
        <v>10</v>
      </c>
      <c r="J1" s="29"/>
      <c r="K1" s="29"/>
      <c r="L1" s="29"/>
      <c r="M1" s="29"/>
      <c r="N1" s="29"/>
      <c r="O1" s="29"/>
    </row>
    <row r="2" spans="1:15" ht="14.1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1.95" customHeight="1" x14ac:dyDescent="0.25">
      <c r="A3" s="36" t="s">
        <v>11</v>
      </c>
      <c r="B3" s="29"/>
      <c r="C3" s="29"/>
      <c r="D3" s="29"/>
      <c r="E3" s="29"/>
      <c r="F3" s="29"/>
      <c r="G3" s="29"/>
      <c r="H3" s="29"/>
      <c r="I3" s="39" t="s">
        <v>12</v>
      </c>
      <c r="J3" s="29"/>
      <c r="K3" s="29"/>
      <c r="L3" s="29"/>
      <c r="M3" s="29"/>
      <c r="N3" s="29"/>
      <c r="O3" s="29"/>
    </row>
    <row r="4" spans="1:15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6" customHeight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ht="48" customHeight="1" x14ac:dyDescent="0.25">
      <c r="A6" s="18" t="str">
        <f t="shared" ref="A6:A35" si="0">"W-2026-"&amp;TEXT(ROW()-5,"000")</f>
        <v>W-2026-001</v>
      </c>
      <c r="B6" s="19" t="s">
        <v>28</v>
      </c>
      <c r="C6" s="20" t="s">
        <v>29</v>
      </c>
      <c r="D6" s="21" t="s">
        <v>30</v>
      </c>
      <c r="E6" s="11">
        <v>7.0000000000000007E-2</v>
      </c>
      <c r="F6" s="22">
        <v>6200000</v>
      </c>
      <c r="G6" s="20" t="s">
        <v>31</v>
      </c>
      <c r="H6" s="20">
        <v>100</v>
      </c>
      <c r="I6" s="20">
        <v>7</v>
      </c>
      <c r="J6" s="2" t="s">
        <v>32</v>
      </c>
      <c r="K6" s="20" t="s">
        <v>33</v>
      </c>
      <c r="L6" s="20" t="s">
        <v>34</v>
      </c>
      <c r="M6" s="2" t="s">
        <v>35</v>
      </c>
      <c r="N6" s="2" t="s">
        <v>36</v>
      </c>
      <c r="O6" s="2" t="s">
        <v>37</v>
      </c>
    </row>
    <row r="7" spans="1:15" ht="48" customHeight="1" x14ac:dyDescent="0.25">
      <c r="A7" s="23" t="str">
        <f t="shared" si="0"/>
        <v>W-2026-002</v>
      </c>
      <c r="B7" s="24" t="s">
        <v>38</v>
      </c>
      <c r="C7" s="25" t="s">
        <v>39</v>
      </c>
      <c r="D7" s="26" t="s">
        <v>30</v>
      </c>
      <c r="E7" s="12">
        <v>0.16</v>
      </c>
      <c r="F7" s="27">
        <v>14800000</v>
      </c>
      <c r="G7" s="25" t="s">
        <v>31</v>
      </c>
      <c r="H7" s="25">
        <v>95</v>
      </c>
      <c r="I7" s="25">
        <v>6</v>
      </c>
      <c r="J7" s="5" t="s">
        <v>40</v>
      </c>
      <c r="K7" s="25" t="s">
        <v>41</v>
      </c>
      <c r="L7" s="25" t="s">
        <v>42</v>
      </c>
      <c r="M7" s="5" t="s">
        <v>43</v>
      </c>
      <c r="N7" s="5" t="s">
        <v>44</v>
      </c>
      <c r="O7" s="5" t="s">
        <v>45</v>
      </c>
    </row>
    <row r="8" spans="1:15" ht="48" customHeight="1" x14ac:dyDescent="0.25">
      <c r="A8" s="18" t="str">
        <f t="shared" si="0"/>
        <v>W-2026-003</v>
      </c>
      <c r="B8" s="19" t="s">
        <v>46</v>
      </c>
      <c r="C8" s="20" t="s">
        <v>39</v>
      </c>
      <c r="D8" s="21" t="s">
        <v>47</v>
      </c>
      <c r="E8" s="11">
        <v>0.13</v>
      </c>
      <c r="F8" s="22">
        <v>12100000</v>
      </c>
      <c r="G8" s="20" t="s">
        <v>48</v>
      </c>
      <c r="H8" s="20">
        <v>118</v>
      </c>
      <c r="I8" s="20">
        <v>8</v>
      </c>
      <c r="J8" s="2" t="s">
        <v>49</v>
      </c>
      <c r="K8" s="20" t="s">
        <v>50</v>
      </c>
      <c r="L8" s="20" t="s">
        <v>34</v>
      </c>
      <c r="M8" s="2" t="s">
        <v>51</v>
      </c>
      <c r="N8" s="2" t="s">
        <v>52</v>
      </c>
      <c r="O8" s="2" t="s">
        <v>53</v>
      </c>
    </row>
    <row r="9" spans="1:15" ht="48" customHeight="1" x14ac:dyDescent="0.25">
      <c r="A9" s="23" t="str">
        <f t="shared" si="0"/>
        <v>W-2026-004</v>
      </c>
      <c r="B9" s="24" t="s">
        <v>54</v>
      </c>
      <c r="C9" s="25" t="s">
        <v>39</v>
      </c>
      <c r="D9" s="26" t="s">
        <v>55</v>
      </c>
      <c r="E9" s="12">
        <v>0.11</v>
      </c>
      <c r="F9" s="27">
        <v>10500000</v>
      </c>
      <c r="G9" s="25" t="s">
        <v>56</v>
      </c>
      <c r="H9" s="25">
        <v>145</v>
      </c>
      <c r="I9" s="25">
        <v>9</v>
      </c>
      <c r="J9" s="5" t="s">
        <v>57</v>
      </c>
      <c r="K9" s="25" t="s">
        <v>58</v>
      </c>
      <c r="L9" s="25" t="s">
        <v>34</v>
      </c>
      <c r="M9" s="5" t="s">
        <v>59</v>
      </c>
      <c r="N9" s="5" t="s">
        <v>60</v>
      </c>
      <c r="O9" s="5" t="s">
        <v>61</v>
      </c>
    </row>
    <row r="10" spans="1:15" ht="48" customHeight="1" x14ac:dyDescent="0.25">
      <c r="A10" s="18" t="str">
        <f t="shared" si="0"/>
        <v>W-2026-005</v>
      </c>
      <c r="B10" s="19" t="s">
        <v>62</v>
      </c>
      <c r="C10" s="20" t="s">
        <v>39</v>
      </c>
      <c r="D10" s="21" t="s">
        <v>63</v>
      </c>
      <c r="E10" s="11">
        <v>0.09</v>
      </c>
      <c r="F10" s="22">
        <v>8300000</v>
      </c>
      <c r="G10" s="20" t="s">
        <v>48</v>
      </c>
      <c r="H10" s="20">
        <v>120</v>
      </c>
      <c r="I10" s="20">
        <v>8</v>
      </c>
      <c r="J10" s="2" t="s">
        <v>64</v>
      </c>
      <c r="K10" s="20" t="s">
        <v>58</v>
      </c>
      <c r="L10" s="20" t="s">
        <v>42</v>
      </c>
      <c r="M10" s="2" t="s">
        <v>65</v>
      </c>
      <c r="N10" s="2" t="s">
        <v>66</v>
      </c>
      <c r="O10" s="2" t="s">
        <v>67</v>
      </c>
    </row>
    <row r="11" spans="1:15" ht="48" customHeight="1" x14ac:dyDescent="0.25">
      <c r="A11" s="23" t="str">
        <f t="shared" si="0"/>
        <v>W-2026-006</v>
      </c>
      <c r="B11" s="24" t="s">
        <v>68</v>
      </c>
      <c r="C11" s="25" t="s">
        <v>39</v>
      </c>
      <c r="D11" s="26" t="s">
        <v>30</v>
      </c>
      <c r="E11" s="12">
        <v>0.1</v>
      </c>
      <c r="F11" s="27">
        <v>9100000</v>
      </c>
      <c r="G11" s="25" t="s">
        <v>69</v>
      </c>
      <c r="H11" s="25">
        <v>75</v>
      </c>
      <c r="I11" s="25">
        <v>5</v>
      </c>
      <c r="J11" s="5" t="s">
        <v>70</v>
      </c>
      <c r="K11" s="25" t="s">
        <v>50</v>
      </c>
      <c r="L11" s="25" t="s">
        <v>71</v>
      </c>
      <c r="M11" s="5" t="s">
        <v>72</v>
      </c>
      <c r="N11" s="5" t="s">
        <v>73</v>
      </c>
      <c r="O11" s="5" t="s">
        <v>74</v>
      </c>
    </row>
    <row r="12" spans="1:15" ht="48" customHeight="1" x14ac:dyDescent="0.25">
      <c r="A12" s="18" t="str">
        <f t="shared" si="0"/>
        <v>W-2026-007</v>
      </c>
      <c r="B12" s="19" t="s">
        <v>75</v>
      </c>
      <c r="C12" s="20" t="s">
        <v>39</v>
      </c>
      <c r="D12" s="21" t="s">
        <v>47</v>
      </c>
      <c r="E12" s="11">
        <v>0.09</v>
      </c>
      <c r="F12" s="22">
        <v>8600000</v>
      </c>
      <c r="G12" s="20" t="s">
        <v>56</v>
      </c>
      <c r="H12" s="20">
        <v>138</v>
      </c>
      <c r="I12" s="20">
        <v>9</v>
      </c>
      <c r="J12" s="2" t="s">
        <v>76</v>
      </c>
      <c r="K12" s="20" t="s">
        <v>50</v>
      </c>
      <c r="L12" s="20" t="s">
        <v>34</v>
      </c>
      <c r="M12" s="2" t="s">
        <v>77</v>
      </c>
      <c r="N12" s="2" t="s">
        <v>78</v>
      </c>
      <c r="O12" s="2" t="s">
        <v>79</v>
      </c>
    </row>
    <row r="13" spans="1:15" ht="48" customHeight="1" x14ac:dyDescent="0.25">
      <c r="A13" s="23" t="str">
        <f t="shared" si="0"/>
        <v>W-2026-008</v>
      </c>
      <c r="B13" s="24" t="s">
        <v>80</v>
      </c>
      <c r="C13" s="25" t="s">
        <v>39</v>
      </c>
      <c r="D13" s="26" t="s">
        <v>30</v>
      </c>
      <c r="E13" s="12">
        <v>0.08</v>
      </c>
      <c r="F13" s="27">
        <v>7400000</v>
      </c>
      <c r="G13" s="25" t="s">
        <v>31</v>
      </c>
      <c r="H13" s="25">
        <v>98</v>
      </c>
      <c r="I13" s="25">
        <v>6</v>
      </c>
      <c r="J13" s="5" t="s">
        <v>32</v>
      </c>
      <c r="K13" s="25" t="s">
        <v>33</v>
      </c>
      <c r="L13" s="25" t="s">
        <v>42</v>
      </c>
      <c r="M13" s="5" t="s">
        <v>81</v>
      </c>
      <c r="N13" s="5" t="s">
        <v>82</v>
      </c>
      <c r="O13" s="5" t="s">
        <v>83</v>
      </c>
    </row>
    <row r="14" spans="1:15" ht="48" customHeight="1" x14ac:dyDescent="0.25">
      <c r="A14" s="18" t="str">
        <f t="shared" si="0"/>
        <v>W-2026-009</v>
      </c>
      <c r="B14" s="19" t="s">
        <v>84</v>
      </c>
      <c r="C14" s="20" t="s">
        <v>39</v>
      </c>
      <c r="D14" s="21" t="s">
        <v>63</v>
      </c>
      <c r="E14" s="11">
        <v>7.0000000000000007E-2</v>
      </c>
      <c r="F14" s="22">
        <v>6500000</v>
      </c>
      <c r="G14" s="20" t="s">
        <v>31</v>
      </c>
      <c r="H14" s="20">
        <v>100</v>
      </c>
      <c r="I14" s="20">
        <v>7</v>
      </c>
      <c r="J14" s="2" t="s">
        <v>85</v>
      </c>
      <c r="K14" s="20" t="s">
        <v>50</v>
      </c>
      <c r="L14" s="20" t="s">
        <v>34</v>
      </c>
      <c r="M14" s="2" t="s">
        <v>86</v>
      </c>
      <c r="N14" s="2" t="s">
        <v>87</v>
      </c>
      <c r="O14" s="2" t="s">
        <v>88</v>
      </c>
    </row>
    <row r="15" spans="1:15" ht="48" customHeight="1" x14ac:dyDescent="0.25">
      <c r="A15" s="23" t="str">
        <f t="shared" si="0"/>
        <v>W-2026-010</v>
      </c>
      <c r="B15" s="24" t="s">
        <v>89</v>
      </c>
      <c r="C15" s="25" t="s">
        <v>39</v>
      </c>
      <c r="D15" s="26" t="s">
        <v>90</v>
      </c>
      <c r="E15" s="12">
        <v>0.1</v>
      </c>
      <c r="F15" s="27">
        <v>9000000</v>
      </c>
      <c r="G15" s="25" t="s">
        <v>31</v>
      </c>
      <c r="H15" s="25">
        <v>100</v>
      </c>
      <c r="I15" s="25">
        <v>6</v>
      </c>
      <c r="J15" s="5" t="s">
        <v>91</v>
      </c>
      <c r="K15" s="25" t="s">
        <v>33</v>
      </c>
      <c r="L15" s="25" t="s">
        <v>42</v>
      </c>
      <c r="M15" s="5" t="s">
        <v>92</v>
      </c>
      <c r="N15" s="5" t="s">
        <v>93</v>
      </c>
      <c r="O15" s="5" t="s">
        <v>94</v>
      </c>
    </row>
    <row r="16" spans="1:15" ht="30" customHeight="1" x14ac:dyDescent="0.25">
      <c r="A16" s="18" t="str">
        <f t="shared" si="0"/>
        <v>W-2026-011</v>
      </c>
      <c r="B16" s="19"/>
      <c r="C16" s="20"/>
      <c r="D16" s="21"/>
      <c r="E16" s="11"/>
      <c r="F16" s="22"/>
      <c r="G16" s="20"/>
      <c r="H16" s="20"/>
      <c r="I16" s="20"/>
      <c r="J16" s="2"/>
      <c r="K16" s="20"/>
      <c r="L16" s="20"/>
      <c r="M16" s="2"/>
      <c r="N16" s="2"/>
      <c r="O16" s="2"/>
    </row>
    <row r="17" spans="1:15" ht="30" customHeight="1" x14ac:dyDescent="0.25">
      <c r="A17" s="23" t="str">
        <f t="shared" si="0"/>
        <v>W-2026-012</v>
      </c>
      <c r="B17" s="24"/>
      <c r="C17" s="25"/>
      <c r="D17" s="26"/>
      <c r="E17" s="12"/>
      <c r="F17" s="27"/>
      <c r="G17" s="25"/>
      <c r="H17" s="25"/>
      <c r="I17" s="25"/>
      <c r="J17" s="5"/>
      <c r="K17" s="25"/>
      <c r="L17" s="25"/>
      <c r="M17" s="5"/>
      <c r="N17" s="5"/>
      <c r="O17" s="5"/>
    </row>
    <row r="18" spans="1:15" ht="30" customHeight="1" x14ac:dyDescent="0.25">
      <c r="A18" s="18" t="str">
        <f t="shared" si="0"/>
        <v>W-2026-013</v>
      </c>
      <c r="B18" s="19"/>
      <c r="C18" s="20"/>
      <c r="D18" s="21"/>
      <c r="E18" s="11"/>
      <c r="F18" s="22"/>
      <c r="G18" s="20"/>
      <c r="H18" s="20"/>
      <c r="I18" s="20"/>
      <c r="J18" s="2"/>
      <c r="K18" s="20"/>
      <c r="L18" s="20"/>
      <c r="M18" s="2"/>
      <c r="N18" s="2"/>
      <c r="O18" s="2"/>
    </row>
    <row r="19" spans="1:15" ht="30" customHeight="1" x14ac:dyDescent="0.25">
      <c r="A19" s="23" t="str">
        <f t="shared" si="0"/>
        <v>W-2026-014</v>
      </c>
      <c r="B19" s="24"/>
      <c r="C19" s="25"/>
      <c r="D19" s="26"/>
      <c r="E19" s="12"/>
      <c r="F19" s="27"/>
      <c r="G19" s="25"/>
      <c r="H19" s="25"/>
      <c r="I19" s="25"/>
      <c r="J19" s="5"/>
      <c r="K19" s="25"/>
      <c r="L19" s="25"/>
      <c r="M19" s="5"/>
      <c r="N19" s="5"/>
      <c r="O19" s="5"/>
    </row>
    <row r="20" spans="1:15" ht="30" customHeight="1" x14ac:dyDescent="0.25">
      <c r="A20" s="18" t="str">
        <f t="shared" si="0"/>
        <v>W-2026-015</v>
      </c>
      <c r="B20" s="19"/>
      <c r="C20" s="20"/>
      <c r="D20" s="21"/>
      <c r="E20" s="11"/>
      <c r="F20" s="22"/>
      <c r="G20" s="20"/>
      <c r="H20" s="20"/>
      <c r="I20" s="20"/>
      <c r="J20" s="2"/>
      <c r="K20" s="20"/>
      <c r="L20" s="20"/>
      <c r="M20" s="2"/>
      <c r="N20" s="2"/>
      <c r="O20" s="2"/>
    </row>
    <row r="21" spans="1:15" ht="30" customHeight="1" x14ac:dyDescent="0.25">
      <c r="A21" s="23" t="str">
        <f t="shared" si="0"/>
        <v>W-2026-016</v>
      </c>
      <c r="B21" s="24"/>
      <c r="C21" s="25"/>
      <c r="D21" s="26"/>
      <c r="E21" s="12"/>
      <c r="F21" s="27"/>
      <c r="G21" s="25"/>
      <c r="H21" s="25"/>
      <c r="I21" s="25"/>
      <c r="J21" s="5"/>
      <c r="K21" s="25"/>
      <c r="L21" s="25"/>
      <c r="M21" s="5"/>
      <c r="N21" s="5"/>
      <c r="O21" s="5"/>
    </row>
    <row r="22" spans="1:15" ht="30" customHeight="1" x14ac:dyDescent="0.25">
      <c r="A22" s="18" t="str">
        <f t="shared" si="0"/>
        <v>W-2026-017</v>
      </c>
      <c r="B22" s="19"/>
      <c r="C22" s="20"/>
      <c r="D22" s="21"/>
      <c r="E22" s="11"/>
      <c r="F22" s="22"/>
      <c r="G22" s="20"/>
      <c r="H22" s="20"/>
      <c r="I22" s="20"/>
      <c r="J22" s="2"/>
      <c r="K22" s="20"/>
      <c r="L22" s="20"/>
      <c r="M22" s="2"/>
      <c r="N22" s="2"/>
      <c r="O22" s="2"/>
    </row>
    <row r="23" spans="1:15" ht="30" customHeight="1" x14ac:dyDescent="0.25">
      <c r="A23" s="23" t="str">
        <f t="shared" si="0"/>
        <v>W-2026-018</v>
      </c>
      <c r="B23" s="24"/>
      <c r="C23" s="25"/>
      <c r="D23" s="26"/>
      <c r="E23" s="12"/>
      <c r="F23" s="27"/>
      <c r="G23" s="25"/>
      <c r="H23" s="25"/>
      <c r="I23" s="25"/>
      <c r="J23" s="5"/>
      <c r="K23" s="25"/>
      <c r="L23" s="25"/>
      <c r="M23" s="5"/>
      <c r="N23" s="5"/>
      <c r="O23" s="5"/>
    </row>
    <row r="24" spans="1:15" ht="30" customHeight="1" x14ac:dyDescent="0.25">
      <c r="A24" s="18" t="str">
        <f t="shared" si="0"/>
        <v>W-2026-019</v>
      </c>
      <c r="B24" s="19"/>
      <c r="C24" s="20"/>
      <c r="D24" s="21"/>
      <c r="E24" s="11"/>
      <c r="F24" s="22"/>
      <c r="G24" s="20"/>
      <c r="H24" s="20"/>
      <c r="I24" s="20"/>
      <c r="J24" s="2"/>
      <c r="K24" s="20"/>
      <c r="L24" s="20"/>
      <c r="M24" s="2"/>
      <c r="N24" s="2"/>
      <c r="O24" s="2"/>
    </row>
    <row r="25" spans="1:15" ht="30" customHeight="1" x14ac:dyDescent="0.25">
      <c r="A25" s="23" t="str">
        <f t="shared" si="0"/>
        <v>W-2026-020</v>
      </c>
      <c r="B25" s="24"/>
      <c r="C25" s="25"/>
      <c r="D25" s="26"/>
      <c r="E25" s="12"/>
      <c r="F25" s="27"/>
      <c r="G25" s="25"/>
      <c r="H25" s="25"/>
      <c r="I25" s="25"/>
      <c r="J25" s="5"/>
      <c r="K25" s="25"/>
      <c r="L25" s="25"/>
      <c r="M25" s="5"/>
      <c r="N25" s="5"/>
      <c r="O25" s="5"/>
    </row>
    <row r="26" spans="1:15" ht="30" customHeight="1" x14ac:dyDescent="0.25">
      <c r="A26" s="18" t="str">
        <f t="shared" si="0"/>
        <v>W-2026-021</v>
      </c>
      <c r="B26" s="19"/>
      <c r="C26" s="20"/>
      <c r="D26" s="21"/>
      <c r="E26" s="11"/>
      <c r="F26" s="22"/>
      <c r="G26" s="20"/>
      <c r="H26" s="20"/>
      <c r="I26" s="20"/>
      <c r="J26" s="2"/>
      <c r="K26" s="20"/>
      <c r="L26" s="20"/>
      <c r="M26" s="2"/>
      <c r="N26" s="2"/>
      <c r="O26" s="2"/>
    </row>
    <row r="27" spans="1:15" ht="30" customHeight="1" x14ac:dyDescent="0.25">
      <c r="A27" s="23" t="str">
        <f t="shared" si="0"/>
        <v>W-2026-022</v>
      </c>
      <c r="B27" s="24"/>
      <c r="C27" s="25"/>
      <c r="D27" s="26"/>
      <c r="E27" s="12"/>
      <c r="F27" s="27"/>
      <c r="G27" s="25"/>
      <c r="H27" s="25"/>
      <c r="I27" s="25"/>
      <c r="J27" s="5"/>
      <c r="K27" s="25"/>
      <c r="L27" s="25"/>
      <c r="M27" s="5"/>
      <c r="N27" s="5"/>
      <c r="O27" s="5"/>
    </row>
    <row r="28" spans="1:15" ht="30" customHeight="1" x14ac:dyDescent="0.25">
      <c r="A28" s="18" t="str">
        <f t="shared" si="0"/>
        <v>W-2026-023</v>
      </c>
      <c r="B28" s="19"/>
      <c r="C28" s="20"/>
      <c r="D28" s="21"/>
      <c r="E28" s="11"/>
      <c r="F28" s="22"/>
      <c r="G28" s="20"/>
      <c r="H28" s="20"/>
      <c r="I28" s="20"/>
      <c r="J28" s="2"/>
      <c r="K28" s="20"/>
      <c r="L28" s="20"/>
      <c r="M28" s="2"/>
      <c r="N28" s="2"/>
      <c r="O28" s="2"/>
    </row>
    <row r="29" spans="1:15" ht="30" customHeight="1" x14ac:dyDescent="0.25">
      <c r="A29" s="23" t="str">
        <f t="shared" si="0"/>
        <v>W-2026-024</v>
      </c>
      <c r="B29" s="24"/>
      <c r="C29" s="25"/>
      <c r="D29" s="26"/>
      <c r="E29" s="12"/>
      <c r="F29" s="27"/>
      <c r="G29" s="25"/>
      <c r="H29" s="25"/>
      <c r="I29" s="25"/>
      <c r="J29" s="5"/>
      <c r="K29" s="25"/>
      <c r="L29" s="25"/>
      <c r="M29" s="5"/>
      <c r="N29" s="5"/>
      <c r="O29" s="5"/>
    </row>
    <row r="30" spans="1:15" ht="30" customHeight="1" x14ac:dyDescent="0.25">
      <c r="A30" s="18" t="str">
        <f t="shared" si="0"/>
        <v>W-2026-025</v>
      </c>
      <c r="B30" s="19"/>
      <c r="C30" s="20"/>
      <c r="D30" s="21"/>
      <c r="E30" s="11"/>
      <c r="F30" s="22"/>
      <c r="G30" s="20"/>
      <c r="H30" s="20"/>
      <c r="I30" s="20"/>
      <c r="J30" s="2"/>
      <c r="K30" s="20"/>
      <c r="L30" s="20"/>
      <c r="M30" s="2"/>
      <c r="N30" s="2"/>
      <c r="O30" s="2"/>
    </row>
    <row r="31" spans="1:15" ht="30" customHeight="1" x14ac:dyDescent="0.25">
      <c r="A31" s="23" t="str">
        <f t="shared" si="0"/>
        <v>W-2026-026</v>
      </c>
      <c r="B31" s="24"/>
      <c r="C31" s="25"/>
      <c r="D31" s="26"/>
      <c r="E31" s="12"/>
      <c r="F31" s="27"/>
      <c r="G31" s="25"/>
      <c r="H31" s="25"/>
      <c r="I31" s="25"/>
      <c r="J31" s="5"/>
      <c r="K31" s="25"/>
      <c r="L31" s="25"/>
      <c r="M31" s="5"/>
      <c r="N31" s="5"/>
      <c r="O31" s="5"/>
    </row>
    <row r="32" spans="1:15" ht="30" customHeight="1" x14ac:dyDescent="0.25">
      <c r="A32" s="18" t="str">
        <f t="shared" si="0"/>
        <v>W-2026-027</v>
      </c>
      <c r="B32" s="19"/>
      <c r="C32" s="20"/>
      <c r="D32" s="21"/>
      <c r="E32" s="11"/>
      <c r="F32" s="22"/>
      <c r="G32" s="20"/>
      <c r="H32" s="20"/>
      <c r="I32" s="20"/>
      <c r="J32" s="2"/>
      <c r="K32" s="20"/>
      <c r="L32" s="20"/>
      <c r="M32" s="2"/>
      <c r="N32" s="2"/>
      <c r="O32" s="2"/>
    </row>
    <row r="33" spans="1:15" ht="30" customHeight="1" x14ac:dyDescent="0.25">
      <c r="A33" s="23" t="str">
        <f t="shared" si="0"/>
        <v>W-2026-028</v>
      </c>
      <c r="B33" s="24"/>
      <c r="C33" s="25"/>
      <c r="D33" s="26"/>
      <c r="E33" s="12"/>
      <c r="F33" s="27"/>
      <c r="G33" s="25"/>
      <c r="H33" s="25"/>
      <c r="I33" s="25"/>
      <c r="J33" s="5"/>
      <c r="K33" s="25"/>
      <c r="L33" s="25"/>
      <c r="M33" s="5"/>
      <c r="N33" s="5"/>
      <c r="O33" s="5"/>
    </row>
    <row r="34" spans="1:15" ht="30" customHeight="1" x14ac:dyDescent="0.25">
      <c r="A34" s="18" t="str">
        <f t="shared" si="0"/>
        <v>W-2026-029</v>
      </c>
      <c r="B34" s="19"/>
      <c r="C34" s="20"/>
      <c r="D34" s="21"/>
      <c r="E34" s="11"/>
      <c r="F34" s="22"/>
      <c r="G34" s="20"/>
      <c r="H34" s="20"/>
      <c r="I34" s="20"/>
      <c r="J34" s="2"/>
      <c r="K34" s="20"/>
      <c r="L34" s="20"/>
      <c r="M34" s="2"/>
      <c r="N34" s="2"/>
      <c r="O34" s="2"/>
    </row>
    <row r="35" spans="1:15" ht="30" customHeight="1" x14ac:dyDescent="0.25">
      <c r="A35" s="23" t="str">
        <f t="shared" si="0"/>
        <v>W-2026-030</v>
      </c>
      <c r="B35" s="24"/>
      <c r="C35" s="25"/>
      <c r="D35" s="26"/>
      <c r="E35" s="12"/>
      <c r="F35" s="27"/>
      <c r="G35" s="25"/>
      <c r="H35" s="25"/>
      <c r="I35" s="25"/>
      <c r="J35" s="5"/>
      <c r="K35" s="25"/>
      <c r="L35" s="25"/>
      <c r="M35" s="5"/>
      <c r="N35" s="5"/>
      <c r="O35" s="5"/>
    </row>
  </sheetData>
  <mergeCells count="4">
    <mergeCell ref="I1:O2"/>
    <mergeCell ref="A1:H2"/>
    <mergeCell ref="I3:O4"/>
    <mergeCell ref="A3:H4"/>
  </mergeCells>
  <conditionalFormatting sqref="A6:O35">
    <cfRule type="expression" dxfId="8" priority="8">
      <formula>$C6="Eigenes Unternehmen"</formula>
    </cfRule>
  </conditionalFormatting>
  <conditionalFormatting sqref="B6:B35">
    <cfRule type="expression" dxfId="7" priority="9">
      <formula>$C6="Eigenes Unternehmen"</formula>
    </cfRule>
  </conditionalFormatting>
  <conditionalFormatting sqref="G6:G35">
    <cfRule type="cellIs" dxfId="6" priority="4" operator="equal">
      <formula>"Niedrig"</formula>
    </cfRule>
    <cfRule type="cellIs" dxfId="5" priority="5" operator="equal">
      <formula>"Mittel"</formula>
    </cfRule>
    <cfRule type="cellIs" dxfId="4" priority="6" operator="equal">
      <formula>"Hoch"</formula>
    </cfRule>
    <cfRule type="cellIs" dxfId="3" priority="7" operator="equal">
      <formula>"Premium"</formula>
    </cfRule>
  </conditionalFormatting>
  <conditionalFormatting sqref="L6:L35">
    <cfRule type="cellIs" dxfId="2" priority="1" operator="equal">
      <formula>"Steigend"</formula>
    </cfRule>
    <cfRule type="cellIs" dxfId="1" priority="2" operator="equal">
      <formula>"Stabil"</formula>
    </cfRule>
    <cfRule type="cellIs" dxfId="0" priority="3" operator="equal">
      <formula>"Rückläufig"</formula>
    </cfRule>
  </conditionalFormatting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100-000000000000}">
          <x14:formula1>
            <xm:f>Marktdaten!$C$33:$C$34</xm:f>
          </x14:formula1>
          <xm:sqref>C6:C35</xm:sqref>
        </x14:dataValidation>
        <x14:dataValidation type="list" allowBlank="1" xr:uid="{00000000-0002-0000-0100-000001000000}">
          <x14:formula1>
            <xm:f>Marktdaten!$A$33:$A$37</xm:f>
          </x14:formula1>
          <xm:sqref>D6:D35</xm:sqref>
        </x14:dataValidation>
        <x14:dataValidation type="list" allowBlank="1" xr:uid="{00000000-0002-0000-0100-000002000000}">
          <x14:formula1>
            <xm:f>Marktdaten!$E$33:$E$36</xm:f>
          </x14:formula1>
          <xm:sqref>G6:G35</xm:sqref>
        </x14:dataValidation>
        <x14:dataValidation type="list" allowBlank="1" xr:uid="{00000000-0002-0000-0100-000003000000}">
          <x14:formula1>
            <xm:f>Marktdaten!$G$33:$G$36</xm:f>
          </x14:formula1>
          <xm:sqref>K6:K35</xm:sqref>
        </x14:dataValidation>
        <x14:dataValidation type="list" allowBlank="1" xr:uid="{00000000-0002-0000-0100-000004000000}">
          <x14:formula1>
            <xm:f>Marktdaten!$I$33:$I$35</xm:f>
          </x14:formula1>
          <xm:sqref>L6:L35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3864"/>
    <pageSetUpPr fitToPage="1"/>
  </sheetPr>
  <dimension ref="A1:J37"/>
  <sheetViews>
    <sheetView showGridLines="0" workbookViewId="0">
      <selection sqref="A1:E2"/>
    </sheetView>
  </sheetViews>
  <sheetFormatPr baseColWidth="10" defaultColWidth="9.140625" defaultRowHeight="15" x14ac:dyDescent="0.25"/>
  <cols>
    <col min="1" max="1" width="26" customWidth="1"/>
    <col min="2" max="2" width="12" customWidth="1"/>
    <col min="3" max="3" width="20" customWidth="1"/>
    <col min="4" max="5" width="12" customWidth="1"/>
    <col min="6" max="7" width="16" customWidth="1"/>
    <col min="8" max="8" width="14" customWidth="1"/>
    <col min="9" max="9" width="16" customWidth="1"/>
    <col min="10" max="10" width="4" customWidth="1"/>
  </cols>
  <sheetData>
    <row r="1" spans="1:8" ht="21.95" customHeight="1" x14ac:dyDescent="0.25">
      <c r="A1" s="40" t="s">
        <v>95</v>
      </c>
      <c r="B1" s="29"/>
      <c r="C1" s="29"/>
      <c r="D1" s="29"/>
      <c r="E1" s="29"/>
      <c r="F1" s="37" t="s">
        <v>96</v>
      </c>
      <c r="G1" s="29"/>
      <c r="H1" s="29"/>
    </row>
    <row r="2" spans="1:8" ht="14.1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ht="21.95" customHeight="1" x14ac:dyDescent="0.25">
      <c r="A3" s="36" t="s">
        <v>97</v>
      </c>
      <c r="B3" s="29"/>
      <c r="C3" s="29"/>
      <c r="D3" s="29"/>
      <c r="E3" s="29"/>
      <c r="F3" s="39" t="s">
        <v>98</v>
      </c>
      <c r="G3" s="29"/>
      <c r="H3" s="29"/>
    </row>
    <row r="4" spans="1:8" ht="14.1" customHeight="1" x14ac:dyDescent="0.25">
      <c r="A4" s="29"/>
      <c r="B4" s="29"/>
      <c r="C4" s="29"/>
      <c r="D4" s="29"/>
      <c r="E4" s="29"/>
      <c r="F4" s="29"/>
      <c r="G4" s="29"/>
      <c r="H4" s="29"/>
    </row>
    <row r="6" spans="1:8" ht="21.95" customHeight="1" x14ac:dyDescent="0.25">
      <c r="A6" s="46" t="s">
        <v>99</v>
      </c>
      <c r="B6" s="29"/>
      <c r="C6" s="29"/>
      <c r="D6" s="29"/>
      <c r="E6" s="29"/>
      <c r="F6" s="29"/>
      <c r="G6" s="29"/>
      <c r="H6" s="29"/>
    </row>
    <row r="7" spans="1:8" ht="15.95" customHeight="1" x14ac:dyDescent="0.25">
      <c r="A7" s="44" t="s">
        <v>100</v>
      </c>
      <c r="B7" s="29"/>
      <c r="C7" s="29"/>
      <c r="D7" s="29"/>
      <c r="E7" s="29"/>
      <c r="F7" s="29"/>
      <c r="G7" s="29"/>
      <c r="H7" s="29"/>
    </row>
    <row r="9" spans="1:8" ht="27.95" customHeight="1" x14ac:dyDescent="0.25">
      <c r="A9" s="1" t="s">
        <v>16</v>
      </c>
      <c r="B9" s="1" t="s">
        <v>101</v>
      </c>
      <c r="C9" s="1" t="s">
        <v>102</v>
      </c>
      <c r="D9" s="1" t="s">
        <v>103</v>
      </c>
      <c r="E9" s="1" t="s">
        <v>104</v>
      </c>
      <c r="F9" s="1" t="s">
        <v>105</v>
      </c>
      <c r="G9" s="1" t="s">
        <v>106</v>
      </c>
      <c r="H9" s="1" t="s">
        <v>107</v>
      </c>
    </row>
    <row r="10" spans="1:8" ht="27.95" customHeight="1" x14ac:dyDescent="0.25">
      <c r="A10" s="2" t="s">
        <v>47</v>
      </c>
      <c r="B10" s="3">
        <v>180</v>
      </c>
      <c r="C10" s="3">
        <v>205</v>
      </c>
      <c r="D10" s="3">
        <v>232</v>
      </c>
      <c r="E10" s="3">
        <v>262</v>
      </c>
      <c r="F10" s="3">
        <v>295</v>
      </c>
      <c r="G10" s="3">
        <v>330</v>
      </c>
      <c r="H10" s="4">
        <f t="shared" ref="H10:H15" si="0">(G10/B10)^(1/5)-1</f>
        <v>0.12888132073019753</v>
      </c>
    </row>
    <row r="11" spans="1:8" ht="27.95" customHeight="1" x14ac:dyDescent="0.25">
      <c r="A11" s="5" t="s">
        <v>30</v>
      </c>
      <c r="B11" s="6">
        <v>140</v>
      </c>
      <c r="C11" s="6">
        <v>148</v>
      </c>
      <c r="D11" s="6">
        <v>155</v>
      </c>
      <c r="E11" s="6">
        <v>162</v>
      </c>
      <c r="F11" s="6">
        <v>168</v>
      </c>
      <c r="G11" s="6">
        <v>174</v>
      </c>
      <c r="H11" s="7">
        <f t="shared" si="0"/>
        <v>4.4441795090502056E-2</v>
      </c>
    </row>
    <row r="12" spans="1:8" ht="27.95" customHeight="1" x14ac:dyDescent="0.25">
      <c r="A12" s="2" t="s">
        <v>55</v>
      </c>
      <c r="B12" s="3">
        <v>95</v>
      </c>
      <c r="C12" s="3">
        <v>118</v>
      </c>
      <c r="D12" s="3">
        <v>145</v>
      </c>
      <c r="E12" s="3">
        <v>176</v>
      </c>
      <c r="F12" s="3">
        <v>212</v>
      </c>
      <c r="G12" s="3">
        <v>252</v>
      </c>
      <c r="H12" s="4">
        <f t="shared" si="0"/>
        <v>0.215445211852902</v>
      </c>
    </row>
    <row r="13" spans="1:8" ht="27.95" customHeight="1" x14ac:dyDescent="0.25">
      <c r="A13" s="5" t="s">
        <v>63</v>
      </c>
      <c r="B13" s="6">
        <v>120</v>
      </c>
      <c r="C13" s="6">
        <v>131</v>
      </c>
      <c r="D13" s="6">
        <v>142</v>
      </c>
      <c r="E13" s="6">
        <v>154</v>
      </c>
      <c r="F13" s="6">
        <v>166</v>
      </c>
      <c r="G13" s="6">
        <v>179</v>
      </c>
      <c r="H13" s="7">
        <f t="shared" si="0"/>
        <v>8.3264115894405633E-2</v>
      </c>
    </row>
    <row r="14" spans="1:8" ht="27.95" customHeight="1" x14ac:dyDescent="0.25">
      <c r="A14" s="2" t="s">
        <v>90</v>
      </c>
      <c r="B14" s="3">
        <v>40</v>
      </c>
      <c r="C14" s="3">
        <v>43</v>
      </c>
      <c r="D14" s="3">
        <v>46</v>
      </c>
      <c r="E14" s="3">
        <v>50</v>
      </c>
      <c r="F14" s="3">
        <v>54</v>
      </c>
      <c r="G14" s="3">
        <v>58</v>
      </c>
      <c r="H14" s="4">
        <f t="shared" si="0"/>
        <v>7.7143587792743107E-2</v>
      </c>
    </row>
    <row r="15" spans="1:8" x14ac:dyDescent="0.25">
      <c r="A15" s="8" t="s">
        <v>108</v>
      </c>
      <c r="B15" s="9">
        <f t="shared" ref="B15:G15" si="1">SUM(B10:B14)</f>
        <v>575</v>
      </c>
      <c r="C15" s="9">
        <f t="shared" si="1"/>
        <v>645</v>
      </c>
      <c r="D15" s="9">
        <f t="shared" si="1"/>
        <v>720</v>
      </c>
      <c r="E15" s="9">
        <f t="shared" si="1"/>
        <v>804</v>
      </c>
      <c r="F15" s="9">
        <f t="shared" si="1"/>
        <v>895</v>
      </c>
      <c r="G15" s="9">
        <f t="shared" si="1"/>
        <v>993</v>
      </c>
      <c r="H15" s="10">
        <f t="shared" si="0"/>
        <v>0.11546585479889115</v>
      </c>
    </row>
    <row r="18" spans="1:10" ht="21.95" customHeight="1" x14ac:dyDescent="0.25">
      <c r="A18" s="46" t="s">
        <v>109</v>
      </c>
      <c r="B18" s="29"/>
      <c r="C18" s="29"/>
      <c r="D18" s="29"/>
      <c r="E18" s="29"/>
      <c r="F18" s="29"/>
      <c r="G18" s="29"/>
      <c r="H18" s="29"/>
    </row>
    <row r="19" spans="1:10" x14ac:dyDescent="0.25">
      <c r="A19" s="44" t="s">
        <v>110</v>
      </c>
      <c r="B19" s="29"/>
      <c r="C19" s="29"/>
      <c r="D19" s="29"/>
      <c r="E19" s="29"/>
      <c r="F19" s="29"/>
      <c r="G19" s="29"/>
      <c r="H19" s="29"/>
    </row>
    <row r="21" spans="1:10" ht="30" customHeight="1" x14ac:dyDescent="0.25">
      <c r="A21" s="1" t="s">
        <v>111</v>
      </c>
      <c r="B21" s="1" t="s">
        <v>112</v>
      </c>
      <c r="C21" s="1" t="s">
        <v>113</v>
      </c>
      <c r="D21" s="1" t="s">
        <v>114</v>
      </c>
    </row>
    <row r="22" spans="1:10" ht="33.950000000000003" customHeight="1" x14ac:dyDescent="0.25">
      <c r="A22" s="2" t="s">
        <v>115</v>
      </c>
      <c r="B22" s="11">
        <v>0.22</v>
      </c>
      <c r="C22" s="2" t="s">
        <v>116</v>
      </c>
      <c r="D22" s="45" t="s">
        <v>117</v>
      </c>
      <c r="E22" s="31"/>
    </row>
    <row r="23" spans="1:10" ht="33.950000000000003" customHeight="1" x14ac:dyDescent="0.25">
      <c r="A23" s="5" t="s">
        <v>118</v>
      </c>
      <c r="B23" s="12">
        <v>0.34</v>
      </c>
      <c r="C23" s="5" t="s">
        <v>119</v>
      </c>
      <c r="D23" s="47" t="s">
        <v>120</v>
      </c>
      <c r="E23" s="31"/>
    </row>
    <row r="24" spans="1:10" ht="33.950000000000003" customHeight="1" x14ac:dyDescent="0.25">
      <c r="A24" s="2" t="s">
        <v>121</v>
      </c>
      <c r="B24" s="11">
        <v>0.28000000000000003</v>
      </c>
      <c r="C24" s="2" t="s">
        <v>122</v>
      </c>
      <c r="D24" s="45" t="s">
        <v>123</v>
      </c>
      <c r="E24" s="31"/>
    </row>
    <row r="25" spans="1:10" ht="33.950000000000003" customHeight="1" x14ac:dyDescent="0.25">
      <c r="A25" s="5" t="s">
        <v>124</v>
      </c>
      <c r="B25" s="12">
        <v>0.1</v>
      </c>
      <c r="C25" s="5" t="s">
        <v>125</v>
      </c>
      <c r="D25" s="47" t="s">
        <v>126</v>
      </c>
      <c r="E25" s="31"/>
    </row>
    <row r="26" spans="1:10" ht="33.950000000000003" customHeight="1" x14ac:dyDescent="0.25">
      <c r="A26" s="2" t="s">
        <v>127</v>
      </c>
      <c r="B26" s="11">
        <v>0.06</v>
      </c>
      <c r="C26" s="2" t="s">
        <v>128</v>
      </c>
      <c r="D26" s="45" t="s">
        <v>129</v>
      </c>
      <c r="E26" s="31"/>
    </row>
    <row r="27" spans="1:10" x14ac:dyDescent="0.25">
      <c r="A27" s="13" t="s">
        <v>130</v>
      </c>
      <c r="B27" s="14">
        <f>SUM(B22:B26)</f>
        <v>1</v>
      </c>
    </row>
    <row r="29" spans="1:10" ht="21.95" customHeight="1" x14ac:dyDescent="0.25">
      <c r="A29" s="43" t="s">
        <v>131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x14ac:dyDescent="0.25">
      <c r="A30" s="42" t="s">
        <v>132</v>
      </c>
      <c r="B30" s="29"/>
      <c r="C30" s="29"/>
      <c r="D30" s="29"/>
      <c r="E30" s="29"/>
      <c r="F30" s="29"/>
      <c r="G30" s="29"/>
      <c r="H30" s="29"/>
      <c r="I30" s="29"/>
      <c r="J30" s="29"/>
    </row>
    <row r="32" spans="1:10" x14ac:dyDescent="0.25">
      <c r="A32" s="15" t="s">
        <v>16</v>
      </c>
      <c r="C32" s="15" t="s">
        <v>15</v>
      </c>
      <c r="E32" s="15" t="s">
        <v>133</v>
      </c>
      <c r="G32" s="15" t="s">
        <v>134</v>
      </c>
      <c r="I32" s="15" t="s">
        <v>135</v>
      </c>
    </row>
    <row r="33" spans="1:9" x14ac:dyDescent="0.25">
      <c r="A33" s="16" t="s">
        <v>47</v>
      </c>
      <c r="C33" s="16" t="s">
        <v>39</v>
      </c>
      <c r="E33" s="16" t="s">
        <v>69</v>
      </c>
      <c r="G33" s="16" t="s">
        <v>50</v>
      </c>
      <c r="I33" s="16" t="s">
        <v>34</v>
      </c>
    </row>
    <row r="34" spans="1:9" x14ac:dyDescent="0.25">
      <c r="A34" s="17" t="s">
        <v>30</v>
      </c>
      <c r="C34" s="17" t="s">
        <v>29</v>
      </c>
      <c r="E34" s="17" t="s">
        <v>31</v>
      </c>
      <c r="G34" s="17" t="s">
        <v>41</v>
      </c>
      <c r="I34" s="17" t="s">
        <v>42</v>
      </c>
    </row>
    <row r="35" spans="1:9" x14ac:dyDescent="0.25">
      <c r="A35" s="16" t="s">
        <v>55</v>
      </c>
      <c r="E35" s="16" t="s">
        <v>48</v>
      </c>
      <c r="G35" s="16" t="s">
        <v>58</v>
      </c>
      <c r="I35" s="16" t="s">
        <v>71</v>
      </c>
    </row>
    <row r="36" spans="1:9" x14ac:dyDescent="0.25">
      <c r="A36" s="17" t="s">
        <v>63</v>
      </c>
      <c r="E36" s="17" t="s">
        <v>56</v>
      </c>
      <c r="G36" s="17" t="s">
        <v>33</v>
      </c>
    </row>
    <row r="37" spans="1:9" x14ac:dyDescent="0.25">
      <c r="A37" s="16" t="s">
        <v>90</v>
      </c>
    </row>
  </sheetData>
  <mergeCells count="15">
    <mergeCell ref="A30:J30"/>
    <mergeCell ref="A29:J29"/>
    <mergeCell ref="A19:H19"/>
    <mergeCell ref="A1:E2"/>
    <mergeCell ref="D22:E22"/>
    <mergeCell ref="D26:E26"/>
    <mergeCell ref="F3:H4"/>
    <mergeCell ref="A6:H6"/>
    <mergeCell ref="A18:H18"/>
    <mergeCell ref="F1:H2"/>
    <mergeCell ref="A3:E4"/>
    <mergeCell ref="D25:E25"/>
    <mergeCell ref="D24:E24"/>
    <mergeCell ref="A7:H7"/>
    <mergeCell ref="D23:E23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Dashboard</vt:lpstr>
      <vt:lpstr>Wettbewerbsanalyse</vt:lpstr>
      <vt:lpstr>Marktdaten</vt:lpstr>
      <vt:lpstr>Dashboard!Druckbereich</vt:lpstr>
      <vt:lpstr>Marktdaten!Druckbereich</vt:lpstr>
      <vt:lpstr>Wettbewerbsanalyse!Druckbereich</vt:lpstr>
      <vt:lpstr>Wettbewerbsanalyse!Drucktitel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2026-06-23T06:29:38Z</dcterms:created>
  <dcterms:modified xsi:type="dcterms:W3CDTF">2026-06-23T15:14:24Z</dcterms:modified>
</cp:coreProperties>
</file>