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ängelregister" sheetId="1" state="visible" r:id="rId3"/>
    <sheet name="Konfiguration" sheetId="2" state="visible" r:id="rId4"/>
  </sheets>
  <definedNames>
    <definedName function="false" hidden="false" localSheetId="1" name="_xlnm.Print_Area" vbProcedure="false">Konfiguration!$A$1:$G$24</definedName>
    <definedName function="false" hidden="false" localSheetId="0" name="_xlnm.Print_Area" vbProcedure="false">Mängelregister!$A$1:$Q$50</definedName>
    <definedName function="false" hidden="false" localSheetId="0" name="_xlnm.Print_Titles" vbProcedure="false">Mängelregister!$17:$17</definedName>
    <definedName function="false" hidden="false" name="lst_Firma" vbProcedure="false">Konfiguration!$F$7:$F$16</definedName>
    <definedName function="false" hidden="false" name="lst_Kategorie" vbProcedure="false">Konfiguration!$B$7:$B$16</definedName>
    <definedName function="false" hidden="false" name="lst_Prioritaet" vbProcedure="false">Konfiguration!$C$7:$C$9</definedName>
    <definedName function="false" hidden="false" name="lst_Status" vbProcedure="false">Konfiguration!$D$7:$D$12</definedName>
    <definedName function="false" hidden="false" name="lst_Verantwortlich" vbProcedure="false">Konfiguration!$E$7:$E$13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<sst xmlns="http://schemas.openxmlformats.org/spreadsheetml/2006/main" count="252" uniqueCount="164">
  <si>
    <t xml:space="preserve">MÄNGELMANAGEMENT</t>
  </si>
  <si>
    <t xml:space="preserve">Strukturierte Erfassung, Bewertung und Nachverfolgung von Mängeln und Abweichungen</t>
  </si>
  <si>
    <t xml:space="preserve">PROJEKT / OBJEKT</t>
  </si>
  <si>
    <t xml:space="preserve">PROJEKT-NR.</t>
  </si>
  <si>
    <t xml:space="preserve">VERANTWORTLICH</t>
  </si>
  <si>
    <t xml:space="preserve">ABTEILUNG</t>
  </si>
  <si>
    <t xml:space="preserve">STAND</t>
  </si>
  <si>
    <t xml:space="preserve">Verwaltungsgebäude Hauptstandort</t>
  </si>
  <si>
    <t xml:space="preserve">PRJ-2026-014</t>
  </si>
  <si>
    <t xml:space="preserve">K. Westphal</t>
  </si>
  <si>
    <t xml:space="preserve">Qualität &amp; Instandhaltung</t>
  </si>
  <si>
    <t xml:space="preserve">ÜBERSICHT</t>
  </si>
  <si>
    <t xml:space="preserve">MÄNGEL GESAMT</t>
  </si>
  <si>
    <t xml:space="preserve">OFFEN</t>
  </si>
  <si>
    <t xml:space="preserve">ÜBERFÄLLIG</t>
  </si>
  <si>
    <t xml:space="preserve">BEHOBEN / ABGENOMMEN</t>
  </si>
  <si>
    <t xml:space="preserve">KOSTEN GESCHÄTZT</t>
  </si>
  <si>
    <t xml:space="preserve">KOSTEN TATSÄCHLICH</t>
  </si>
  <si>
    <t xml:space="preserve">MÄNGELREGISTER</t>
  </si>
  <si>
    <t xml:space="preserve">Nr.</t>
  </si>
  <si>
    <t xml:space="preserve">Erfassungs-
datum</t>
  </si>
  <si>
    <t xml:space="preserve">Titel</t>
  </si>
  <si>
    <t xml:space="preserve">Beschreibung</t>
  </si>
  <si>
    <t xml:space="preserve">Ort / Bereich</t>
  </si>
  <si>
    <t xml:space="preserve">Kategorie</t>
  </si>
  <si>
    <t xml:space="preserve">Priorität</t>
  </si>
  <si>
    <t xml:space="preserve">Verantwortlich</t>
  </si>
  <si>
    <t xml:space="preserve">Firma / Abteilung</t>
  </si>
  <si>
    <t xml:space="preserve">Frist</t>
  </si>
  <si>
    <t xml:space="preserve">Status</t>
  </si>
  <si>
    <t xml:space="preserve">Behebungs-
datum</t>
  </si>
  <si>
    <t xml:space="preserve">Kosten
geschätzt (€)</t>
  </si>
  <si>
    <t xml:space="preserve">Kosten
tatsächlich (€)</t>
  </si>
  <si>
    <t xml:space="preserve">Tage
offen</t>
  </si>
  <si>
    <t xml:space="preserve">Frist-
Ampel</t>
  </si>
  <si>
    <t xml:space="preserve">Bemerkungen</t>
  </si>
  <si>
    <t xml:space="preserve">M-2026-001</t>
  </si>
  <si>
    <t xml:space="preserve">Riss in Außenwand</t>
  </si>
  <si>
    <t xml:space="preserve">Vertikaler Riss (ca. 40 cm) in der Außenwand des Eingangsbereichs erkannt; Beobachtung nach Frostperiode.</t>
  </si>
  <si>
    <t xml:space="preserve">Gebäude A, EG</t>
  </si>
  <si>
    <t xml:space="preserve">Bau</t>
  </si>
  <si>
    <t xml:space="preserve">Hoch</t>
  </si>
  <si>
    <t xml:space="preserve">T. Hartmann</t>
  </si>
  <si>
    <t xml:space="preserve">Bauwerk GmbH</t>
  </si>
  <si>
    <t xml:space="preserve">Abgenommen</t>
  </si>
  <si>
    <t xml:space="preserve">Sichtprüfung in 3 Monaten wiederholen</t>
  </si>
  <si>
    <t xml:space="preserve">M-2026-002</t>
  </si>
  <si>
    <t xml:space="preserve">Defekter Bewegungsmelder</t>
  </si>
  <si>
    <t xml:space="preserve">Bewegungsmelder schaltet unregelmäßig, sporadische Auslösung außerhalb des Erfassungsbereichs.</t>
  </si>
  <si>
    <t xml:space="preserve">Lager B, 1. OG</t>
  </si>
  <si>
    <t xml:space="preserve">Elektrik</t>
  </si>
  <si>
    <t xml:space="preserve">Mittel</t>
  </si>
  <si>
    <t xml:space="preserve">S. Becker</t>
  </si>
  <si>
    <t xml:space="preserve">Elektrotechnik Nord</t>
  </si>
  <si>
    <t xml:space="preserve">In Bearbeitung</t>
  </si>
  <si>
    <t xml:space="preserve">Ersatzteil bestellt, Lieferverzug</t>
  </si>
  <si>
    <t xml:space="preserve">M-2026-003</t>
  </si>
  <si>
    <t xml:space="preserve">Undichte Dachrinne</t>
  </si>
  <si>
    <t xml:space="preserve">Wassereintritt entlang der Nordfassade während starker Niederschläge festgestellt.</t>
  </si>
  <si>
    <t xml:space="preserve">Gebäude C, Dach</t>
  </si>
  <si>
    <t xml:space="preserve">Sanitär</t>
  </si>
  <si>
    <t xml:space="preserve">M. Klein</t>
  </si>
  <si>
    <t xml:space="preserve">Klempnerei Süd</t>
  </si>
  <si>
    <t xml:space="preserve">Behoben</t>
  </si>
  <si>
    <t xml:space="preserve">Abnahme durch Gebäudeleitung steht aus</t>
  </si>
  <si>
    <t xml:space="preserve">M-2026-004</t>
  </si>
  <si>
    <t xml:space="preserve">Lackschaden Charge 4521</t>
  </si>
  <si>
    <t xml:space="preserve">Oberflächendefekt (Krater, Einschluss) an 18 Einheiten der Charge 4521 festgestellt.</t>
  </si>
  <si>
    <t xml:space="preserve">Produktion Halle 2</t>
  </si>
  <si>
    <t xml:space="preserve">Produktion</t>
  </si>
  <si>
    <t xml:space="preserve">A. Vogt</t>
  </si>
  <si>
    <t xml:space="preserve">Lackierwerk Müller</t>
  </si>
  <si>
    <t xml:space="preserve">Nacharbeit erfolgreich, Prozessprüfung empfohlen</t>
  </si>
  <si>
    <t xml:space="preserve">M-2026-005</t>
  </si>
  <si>
    <t xml:space="preserve">Login-Fehler ERP-System</t>
  </si>
  <si>
    <t xml:space="preserve">Mehrfache Authentifizierungsfehler bei externen Nutzern über VPN-Zugang.</t>
  </si>
  <si>
    <t xml:space="preserve">Serverraum / IT</t>
  </si>
  <si>
    <t xml:space="preserve">IT</t>
  </si>
  <si>
    <t xml:space="preserve">J. Richter</t>
  </si>
  <si>
    <t xml:space="preserve">Interne IT</t>
  </si>
  <si>
    <t xml:space="preserve">Konfiguration Identity-Provider angepasst</t>
  </si>
  <si>
    <t xml:space="preserve">M-2026-006</t>
  </si>
  <si>
    <t xml:space="preserve">Beschädigte Bodenfliese</t>
  </si>
  <si>
    <t xml:space="preserve">Gesprungene Bodenfliese im Eingangsbereich, Stolpergefahr ausgeschlossen.</t>
  </si>
  <si>
    <t xml:space="preserve">Niedrig</t>
  </si>
  <si>
    <t xml:space="preserve">Offen</t>
  </si>
  <si>
    <t xml:space="preserve">Im Zuge der nächsten Renovierung einplanen</t>
  </si>
  <si>
    <t xml:space="preserve">M-2026-007</t>
  </si>
  <si>
    <t xml:space="preserve">Notausgang blockiert</t>
  </si>
  <si>
    <t xml:space="preserve">Lagerware versperrte den Fluchtweg über mehrere Stunden, Sofortprüfung erfolgt.</t>
  </si>
  <si>
    <t xml:space="preserve">Lager B, EG</t>
  </si>
  <si>
    <t xml:space="preserve">Sicherheit</t>
  </si>
  <si>
    <t xml:space="preserve">L. Engel</t>
  </si>
  <si>
    <t xml:space="preserve">Sicherheitsbeauftragter</t>
  </si>
  <si>
    <t xml:space="preserve">Schulung Lagerteam angesetzt</t>
  </si>
  <si>
    <t xml:space="preserve">M-2026-008</t>
  </si>
  <si>
    <t xml:space="preserve">Heizkörper Büro 204 kalt</t>
  </si>
  <si>
    <t xml:space="preserve">Heizkörper bleibt trotz voll geöffnetem Thermostat kalt; Entlüftung ohne Erfolg.</t>
  </si>
  <si>
    <t xml:space="preserve">Gebäude A, 2. OG</t>
  </si>
  <si>
    <t xml:space="preserve">HKLS</t>
  </si>
  <si>
    <t xml:space="preserve">Vermutlich Thermostatkopf oder Ventilantrieb</t>
  </si>
  <si>
    <t xml:space="preserve">M-2026-009</t>
  </si>
  <si>
    <t xml:space="preserve">Fehlerhafte Schweißnaht BG-330</t>
  </si>
  <si>
    <t xml:space="preserve">Optische Auffälligkeit (Poren, ungleichmäßige Naht) an Baugruppe BG-330.</t>
  </si>
  <si>
    <t xml:space="preserve">Produktion Halle 1</t>
  </si>
  <si>
    <t xml:space="preserve">Metallbau Weser</t>
  </si>
  <si>
    <t xml:space="preserve">In Prüfung</t>
  </si>
  <si>
    <t xml:space="preserve">Zerstörungsfreie Prüfung beauftragt</t>
  </si>
  <si>
    <t xml:space="preserve">M-2026-010</t>
  </si>
  <si>
    <t xml:space="preserve">Drucker UG, Streifenbildung</t>
  </si>
  <si>
    <t xml:space="preserve">Druckergebnis am Drucker UG-03 zeigt vertikale Streifen, Reinigung ohne Wirkung.</t>
  </si>
  <si>
    <t xml:space="preserve">Verwaltung UG</t>
  </si>
  <si>
    <t xml:space="preserve">Bürotechnik Service</t>
  </si>
  <si>
    <t xml:space="preserve">Tonereinheit bestellt</t>
  </si>
  <si>
    <t xml:space="preserve">M-2026-011</t>
  </si>
  <si>
    <t xml:space="preserve">Silikonfugen Sanitär lösen sich</t>
  </si>
  <si>
    <t xml:space="preserve">Silikonfugen im Sanitärbereich zeigen Ablösungen nach ca. 6 Monaten Standzeit.</t>
  </si>
  <si>
    <t xml:space="preserve">Sanitär Gebäude C</t>
  </si>
  <si>
    <t xml:space="preserve">Gewährleistungsanspruch prüfen</t>
  </si>
  <si>
    <t xml:space="preserve">M-2026-012</t>
  </si>
  <si>
    <t xml:space="preserve">Lüftungsanlage überschreitet Schallgrenze</t>
  </si>
  <si>
    <t xml:space="preserve">Geräuschpegel der RLT-Anlage überschreitet zulässige Werte um 3 dB.</t>
  </si>
  <si>
    <t xml:space="preserve">Gebäude B, 1. OG</t>
  </si>
  <si>
    <t xml:space="preserve">Klima Service AG</t>
  </si>
  <si>
    <t xml:space="preserve">Messprotokoll vom 04.06. liegt vor</t>
  </si>
  <si>
    <t xml:space="preserve">M-2026-013</t>
  </si>
  <si>
    <t xml:space="preserve">Korrosion an Rohrleitung</t>
  </si>
  <si>
    <t xml:space="preserve">Sichtbarer Rostbefall an Hauptleitung Technikraum, Funktion bisher gegeben.</t>
  </si>
  <si>
    <t xml:space="preserve">Technikraum UG</t>
  </si>
  <si>
    <t xml:space="preserve">Materialprobe entnommen, Analyse läuft</t>
  </si>
  <si>
    <t xml:space="preserve">M-2026-014</t>
  </si>
  <si>
    <t xml:space="preserve">CAD-Software stürzt bei Großdateien ab</t>
  </si>
  <si>
    <t xml:space="preserve">Wiederholbarer Absturz beim Öffnen von Baugruppen über 500 MB.</t>
  </si>
  <si>
    <t xml:space="preserve">Konstruktion / IT</t>
  </si>
  <si>
    <t xml:space="preserve">Softwareanbieter</t>
  </si>
  <si>
    <t xml:space="preserve">Hersteller-Ticket #88742 eröffnet</t>
  </si>
  <si>
    <t xml:space="preserve">M-2026-015</t>
  </si>
  <si>
    <t xml:space="preserve">Maßabweichung Bauteil außerhalb Toleranz</t>
  </si>
  <si>
    <t xml:space="preserve">Außenmaß außerhalb Toleranz +/- 0,2 mm an 4 von 20 Stichproben.</t>
  </si>
  <si>
    <t xml:space="preserve">Stichprobenumfang erweitern, Werkzeug prüfen</t>
  </si>
  <si>
    <t xml:space="preserve">M-2026-016</t>
  </si>
  <si>
    <t xml:space="preserve">Klimaanlage Serverraum, Kompressorfehler</t>
  </si>
  <si>
    <t xml:space="preserve">Kompressor schaltet zyklisch ab, Raumtemperatur droht Schwellwert zu überschreiten.</t>
  </si>
  <si>
    <t xml:space="preserve">Serverraum</t>
  </si>
  <si>
    <t xml:space="preserve">Notbetrieb mit mobiler Kühlung sichergestellt</t>
  </si>
  <si>
    <t xml:space="preserve">KONFIGURATION</t>
  </si>
  <si>
    <t xml:space="preserve">Auswahllisten für Dropdown-Felder · zentral pflegbar</t>
  </si>
  <si>
    <t xml:space="preserve">Frist-Ampel (Anzeige)</t>
  </si>
  <si>
    <t xml:space="preserve">Überfällig</t>
  </si>
  <si>
    <t xml:space="preserve">Bald fällig</t>
  </si>
  <si>
    <t xml:space="preserve">Im Plan</t>
  </si>
  <si>
    <t xml:space="preserve">Erledigt</t>
  </si>
  <si>
    <t xml:space="preserve">Maschinen</t>
  </si>
  <si>
    <t xml:space="preserve">–</t>
  </si>
  <si>
    <t xml:space="preserve">Verworfen</t>
  </si>
  <si>
    <t xml:space="preserve">Qualität</t>
  </si>
  <si>
    <t xml:space="preserve">Sonstiges</t>
  </si>
  <si>
    <t xml:space="preserve">HINWEISE ZUR NUTZUNG</t>
  </si>
  <si>
    <t xml:space="preserve">·  Neue Mängel im Register-Blatt ab Zeile 18 erfassen. Eingabezellen sind blau, berechnete Felder schwarz.</t>
  </si>
  <si>
    <t xml:space="preserve">·  Die Spalten Status, Priorität, Kategorie, Verantwortlich und Firma sind über Dropdowns gesteuert.</t>
  </si>
  <si>
    <t xml:space="preserve">·  Die Felder Tage offen und Frist-Ampel werden automatisch aus Erfassungsdatum, Frist und Status berechnet.</t>
  </si>
  <si>
    <t xml:space="preserve">·  Erweiterung der Auswahllisten: Werte einfach unter dem letzten Eintrag in der jeweiligen Spalte ergänzen.</t>
  </si>
  <si>
    <t xml:space="preserve">·  KPI-Übersicht im Register wertet automatisch alle Datenzeilen aus. Datumsformat: TT.MM.JJJJ.</t>
  </si>
  <si>
    <t xml:space="preserve">·  Druckbereich ist auf A4 quer voreingestellt; Kopfzeile wird auf jeder Seite wiederholt.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</si>
</sst>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\.mm\.yyyy"/>
    <numFmt numFmtId="166" formatCode="0"/>
    <numFmt numFmtId="167" formatCode="#,##0&quot; €&quot;;\-#,##0&quot; €&quot;;\–"/>
    <numFmt numFmtId="168" formatCode="0;\-0;\–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i val="true"/>
      <sz val="10"/>
      <color rgb="FFBDD7D4"/>
      <name val="Calibri"/>
      <family val="0"/>
      <charset val="1"/>
    </font>
    <font>
      <b val="true"/>
      <sz val="9"/>
      <color rgb="FF1F756F"/>
      <name val="Calibri"/>
      <family val="0"/>
      <charset val="1"/>
    </font>
    <font>
      <b val="true"/>
      <sz val="11"/>
      <color rgb="FF1D4ED8"/>
      <name val="Calibri"/>
      <family val="0"/>
      <charset val="1"/>
    </font>
    <font>
      <b val="true"/>
      <sz val="11"/>
      <color rgb="FF0F3D3A"/>
      <name val="Calibri"/>
      <family val="0"/>
      <charset val="1"/>
    </font>
    <font>
      <b val="true"/>
      <sz val="8"/>
      <color rgb="FF1F756F"/>
      <name val="Calibri"/>
      <family val="0"/>
      <charset val="1"/>
    </font>
    <font>
      <b val="true"/>
      <sz val="18"/>
      <color rgb="FF0F3D3A"/>
      <name val="Calibri"/>
      <family val="0"/>
      <charset val="1"/>
    </font>
    <font>
      <b val="true"/>
      <sz val="18"/>
      <color rgb="FFB45309"/>
      <name val="Calibri"/>
      <family val="0"/>
      <charset val="1"/>
    </font>
    <font>
      <b val="true"/>
      <sz val="18"/>
      <color rgb="FF991B1B"/>
      <name val="Calibri"/>
      <family val="0"/>
      <charset val="1"/>
    </font>
    <font>
      <b val="true"/>
      <sz val="18"/>
      <color rgb="FF365314"/>
      <name val="Calibri"/>
      <family val="0"/>
      <charset val="1"/>
    </font>
    <font>
      <b val="true"/>
      <sz val="18"/>
      <color rgb="FF1F756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0"/>
      <color rgb="FF1D4ED8"/>
      <name val="Calibri"/>
      <family val="0"/>
      <charset val="1"/>
    </font>
    <font>
      <b val="true"/>
      <sz val="10"/>
      <color rgb="FF1A1F26"/>
      <name val="Calibri"/>
      <family val="0"/>
      <charset val="1"/>
    </font>
    <font>
      <sz val="10"/>
      <color rgb="FF1A1F26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B45309"/>
        <bgColor rgb="FF78350F"/>
      </patternFill>
    </fill>
    <fill>
      <patternFill patternType="solid">
        <fgColor rgb="FF0F3D3A"/>
        <bgColor rgb="FF1E3A5F"/>
      </patternFill>
    </fill>
    <fill>
      <patternFill patternType="solid">
        <fgColor rgb="FFF5F1EA"/>
        <bgColor rgb="FFFFFFFF"/>
      </patternFill>
    </fill>
    <fill>
      <patternFill patternType="solid">
        <fgColor rgb="FFFFFFFF"/>
        <bgColor rgb="FFF5F1EA"/>
      </patternFill>
    </fill>
    <fill>
      <patternFill patternType="solid">
        <fgColor rgb="FF1F756F"/>
        <bgColor rgb="FF00808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 style="thin">
        <color rgb="FFB45309"/>
      </top>
      <bottom/>
      <diagonal/>
    </border>
    <border diagonalUp="false" diagonalDown="false">
      <left/>
      <right/>
      <top/>
      <bottom style="thin">
        <color rgb="FFE7DECC"/>
      </bottom>
      <diagonal/>
    </border>
    <border diagonalUp="false" diagonalDown="false">
      <left style="thin">
        <color rgb="FFE7DECC"/>
      </left>
      <right style="thin">
        <color rgb="FFE7DECC"/>
      </right>
      <top style="thin">
        <color rgb="FFE7DECC"/>
      </top>
      <bottom/>
      <diagonal/>
    </border>
    <border diagonalUp="false" diagonalDown="false">
      <left style="thin">
        <color rgb="FFE7DECC"/>
      </left>
      <right style="thin">
        <color rgb="FFE7DECC"/>
      </right>
      <top/>
      <bottom/>
      <diagonal/>
    </border>
    <border diagonalUp="false" diagonalDown="false">
      <left style="thin">
        <color rgb="FFE7DECC"/>
      </left>
      <right style="thin">
        <color rgb="FFE7DECC"/>
      </right>
      <top/>
      <bottom style="medium">
        <color rgb="FF0F3D3A"/>
      </bottom>
      <diagonal/>
    </border>
    <border diagonalUp="false" diagonalDown="false">
      <left style="thin">
        <color rgb="FFE7DECC"/>
      </left>
      <right style="thin">
        <color rgb="FFE7DECC"/>
      </right>
      <top/>
      <bottom style="medium">
        <color rgb="FFB45309"/>
      </bottom>
      <diagonal/>
    </border>
    <border diagonalUp="false" diagonalDown="false">
      <left style="thin">
        <color rgb="FFE7DECC"/>
      </left>
      <right style="thin">
        <color rgb="FFE7DECC"/>
      </right>
      <top/>
      <bottom style="medium">
        <color rgb="FF991B1B"/>
      </bottom>
      <diagonal/>
    </border>
    <border diagonalUp="false" diagonalDown="false">
      <left style="thin">
        <color rgb="FFE7DECC"/>
      </left>
      <right style="thin">
        <color rgb="FFE7DECC"/>
      </right>
      <top/>
      <bottom style="medium">
        <color rgb="FF365314"/>
      </bottom>
      <diagonal/>
    </border>
    <border diagonalUp="false" diagonalDown="false">
      <left style="thin">
        <color rgb="FFE7DECC"/>
      </left>
      <right style="thin">
        <color rgb="FFE7DECC"/>
      </right>
      <top/>
      <bottom style="medium">
        <color rgb="FF1F756F"/>
      </bottom>
      <diagonal/>
    </border>
    <border diagonalUp="false" diagonalDown="false">
      <left style="thin">
        <color rgb="FF0F3D3A"/>
      </left>
      <right style="thin">
        <color rgb="FF0F3D3A"/>
      </right>
      <top style="medium">
        <color rgb="FF0F3D3A"/>
      </top>
      <bottom style="medium">
        <color rgb="FFB45309"/>
      </bottom>
      <diagonal/>
    </border>
    <border diagonalUp="false" diagonalDown="false">
      <left style="hair">
        <color rgb="FFC9C2B2"/>
      </left>
      <right style="hair">
        <color rgb="FFC9C2B2"/>
      </right>
      <top style="hair">
        <color rgb="FFC9C2B2"/>
      </top>
      <bottom style="hair">
        <color rgb="FFC9C2B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7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7" fontId="16" fillId="0" borderId="1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1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6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4" borderId="1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4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4">
    <dxf>
      <font>
        <name val="Calibri"/>
        <charset val="1"/>
        <family val="0"/>
        <b val="1"/>
        <color rgb="FF7C2D12"/>
        <sz val="10"/>
      </font>
      <fill>
        <patternFill>
          <bgColor rgb="FFF4D5C2"/>
        </patternFill>
      </fill>
    </dxf>
    <dxf>
      <font>
        <name val="Calibri"/>
        <charset val="1"/>
        <family val="0"/>
        <b val="1"/>
        <color rgb="FF78350F"/>
        <sz val="10"/>
      </font>
      <fill>
        <patternFill>
          <bgColor rgb="FFFCE7B5"/>
        </patternFill>
      </fill>
    </dxf>
    <dxf>
      <font>
        <name val="Calibri"/>
        <charset val="1"/>
        <family val="0"/>
        <b val="1"/>
        <color rgb="FF1E3A5F"/>
        <sz val="10"/>
      </font>
      <fill>
        <patternFill>
          <bgColor rgb="FFD7E3EC"/>
        </patternFill>
      </fill>
    </dxf>
    <dxf>
      <font>
        <name val="Calibri"/>
        <charset val="1"/>
        <family val="0"/>
        <b val="1"/>
        <color rgb="FF365314"/>
        <sz val="10"/>
      </font>
      <fill>
        <patternFill>
          <bgColor rgb="FFD9E6CF"/>
        </patternFill>
      </fill>
    </dxf>
    <dxf>
      <font>
        <name val="Calibri"/>
        <charset val="1"/>
        <family val="0"/>
        <b val="1"/>
        <color rgb="FF0F3D3A"/>
        <sz val="10"/>
      </font>
      <fill>
        <patternFill>
          <bgColor rgb="FFB7D4D1"/>
        </patternFill>
      </fill>
    </dxf>
    <dxf>
      <font>
        <name val="Calibri"/>
        <charset val="1"/>
        <family val="0"/>
        <b val="1"/>
        <color rgb="FF57534E"/>
        <sz val="10"/>
      </font>
      <fill>
        <patternFill>
          <bgColor rgb="FFE5E0D3"/>
        </patternFill>
      </fill>
    </dxf>
    <dxf>
      <font>
        <name val="Calibri"/>
        <charset val="1"/>
        <family val="0"/>
        <b val="1"/>
        <color rgb="FF991B1B"/>
        <sz val="10"/>
      </font>
      <fill>
        <patternFill>
          <bgColor rgb="FFF4D5C2"/>
        </patternFill>
      </fill>
    </dxf>
    <dxf>
      <font>
        <name val="Calibri"/>
        <charset val="1"/>
        <family val="0"/>
        <b val="1"/>
        <color rgb="FFB45309"/>
        <sz val="10"/>
      </font>
      <fill>
        <patternFill>
          <bgColor rgb="FFFCE7B5"/>
        </patternFill>
      </fill>
    </dxf>
    <dxf>
      <font>
        <name val="Calibri"/>
        <charset val="1"/>
        <family val="0"/>
        <b val="1"/>
        <color rgb="FF4D7C0F"/>
        <sz val="10"/>
      </font>
      <fill>
        <patternFill>
          <bgColor rgb="FFD9E6CF"/>
        </patternFill>
      </fill>
    </dxf>
    <dxf>
      <font>
        <name val="Calibri"/>
        <charset val="1"/>
        <family val="0"/>
        <b val="1"/>
        <color rgb="FF7C2D12"/>
        <sz val="10"/>
      </font>
      <fill>
        <patternFill>
          <bgColor rgb="FFF1B7A4"/>
        </patternFill>
      </fill>
    </dxf>
    <dxf>
      <font>
        <name val="Calibri"/>
        <charset val="1"/>
        <family val="0"/>
        <b val="1"/>
        <color rgb="FF78350F"/>
        <sz val="10"/>
      </font>
      <fill>
        <patternFill>
          <bgColor rgb="FFFBE2A0"/>
        </patternFill>
      </fill>
    </dxf>
    <dxf>
      <font>
        <name val="Calibri"/>
        <charset val="1"/>
        <family val="0"/>
        <b val="1"/>
        <color rgb="FF365314"/>
        <sz val="10"/>
      </font>
      <fill>
        <patternFill>
          <bgColor rgb="FFCFE0CB"/>
        </patternFill>
      </fill>
    </dxf>
    <dxf>
      <font>
        <name val="Calibri"/>
        <charset val="1"/>
        <family val="0"/>
        <b val="1"/>
        <color rgb="FF44403C"/>
        <sz val="10"/>
      </font>
      <fill>
        <patternFill>
          <bgColor rgb="FFDCD6C8"/>
        </patternFill>
      </fill>
    </dxf>
    <dxf>
      <font>
        <name val="Calibri"/>
        <charset val="1"/>
        <family val="0"/>
        <b val="1"/>
        <color rgb="FF991B1B"/>
        <sz val="1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91B1B"/>
      <rgbColor rgb="FF365314"/>
      <rgbColor rgb="FF000080"/>
      <rgbColor rgb="FF4D7C0F"/>
      <rgbColor rgb="FF800080"/>
      <rgbColor rgb="FF1F756F"/>
      <rgbColor rgb="FFC9C2B2"/>
      <rgbColor rgb="FF808080"/>
      <rgbColor rgb="FFE5E0D3"/>
      <rgbColor rgb="FF78350F"/>
      <rgbColor rgb="FFF5F1EA"/>
      <rgbColor rgb="FFD7E3EC"/>
      <rgbColor rgb="FF660066"/>
      <rgbColor rgb="FFFF8080"/>
      <rgbColor rgb="FF1D4ED8"/>
      <rgbColor rgb="FFBDD7D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FE0CB"/>
      <rgbColor rgb="FFD9E6CF"/>
      <rgbColor rgb="FFFCE7B5"/>
      <rgbColor rgb="FFB7D4D1"/>
      <rgbColor rgb="FFF1B7A4"/>
      <rgbColor rgb="FFDCD6C8"/>
      <rgbColor rgb="FFF4D5C2"/>
      <rgbColor rgb="FF3366FF"/>
      <rgbColor rgb="FF33CCCC"/>
      <rgbColor rgb="FF99CC00"/>
      <rgbColor rgb="FFFBE2A0"/>
      <rgbColor rgb="FFFF9900"/>
      <rgbColor rgb="FFFF6600"/>
      <rgbColor rgb="FF57534E"/>
      <rgbColor rgb="FFE7DECC"/>
      <rgbColor rgb="FF1E3A5F"/>
      <rgbColor rgb="FF339966"/>
      <rgbColor rgb="FF0F3D3A"/>
      <rgbColor rgb="FF1A1F26"/>
      <rgbColor rgb="FF7C2D12"/>
      <rgbColor rgb="FFB45309"/>
      <rgbColor rgb="FF333399"/>
      <rgbColor rgb="FF4440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7" topLeftCell="A18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2"/>
    <col collapsed="false" customWidth="true" hidden="false" outlineLevel="0" max="3" min="3" style="0" width="26"/>
    <col collapsed="false" customWidth="true" hidden="false" outlineLevel="0" max="4" min="4" style="0" width="38"/>
    <col collapsed="false" customWidth="true" hidden="false" outlineLevel="0" max="5" min="5" style="0" width="19"/>
    <col collapsed="false" customWidth="true" hidden="false" outlineLevel="0" max="6" min="6" style="0" width="14"/>
    <col collapsed="false" customWidth="true" hidden="false" outlineLevel="0" max="7" min="7" style="0" width="11"/>
    <col collapsed="false" customWidth="true" hidden="false" outlineLevel="0" max="8" min="8" style="0" width="17"/>
    <col collapsed="false" customWidth="true" hidden="false" outlineLevel="0" max="9" min="9" style="0" width="22"/>
    <col collapsed="false" customWidth="true" hidden="false" outlineLevel="0" max="10" min="10" style="0" width="12"/>
    <col collapsed="false" customWidth="true" hidden="false" outlineLevel="0" max="11" min="11" style="0" width="16"/>
    <col collapsed="false" customWidth="true" hidden="false" outlineLevel="0" max="14" min="12" style="0" width="13"/>
    <col collapsed="false" customWidth="true" hidden="false" outlineLevel="0" max="15" min="15" style="0" width="11"/>
    <col collapsed="false" customWidth="true" hidden="false" outlineLevel="0" max="16" min="16" style="0" width="14"/>
    <col collapsed="false" customWidth="true" hidden="false" outlineLevel="0" max="17" min="17" style="0" width="32"/>
  </cols>
  <sheetData>
    <row r="1" customFormat="false" ht="6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7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33.75" hidden="false" customHeight="true" outlineLevel="0" collapsed="false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8" hidden="false" customHeight="true" outlineLevel="0" collapsed="false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customFormat="false" ht="3.75" hidden="false" customHeight="true" outlineLevel="0" collapsed="false"/>
    <row r="6" customFormat="false" ht="21.75" hidden="false" customHeight="true" outlineLevel="0" collapsed="false">
      <c r="A6" s="5"/>
      <c r="B6" s="6" t="s">
        <v>2</v>
      </c>
      <c r="C6" s="6"/>
      <c r="D6" s="6"/>
      <c r="E6" s="6" t="s">
        <v>3</v>
      </c>
      <c r="F6" s="6"/>
      <c r="G6" s="6" t="s">
        <v>4</v>
      </c>
      <c r="H6" s="6"/>
      <c r="I6" s="6"/>
      <c r="J6" s="6" t="s">
        <v>5</v>
      </c>
      <c r="K6" s="6"/>
      <c r="L6" s="6"/>
      <c r="M6" s="6" t="s">
        <v>6</v>
      </c>
      <c r="N6" s="6"/>
      <c r="O6" s="6"/>
      <c r="P6" s="6"/>
      <c r="Q6" s="6"/>
    </row>
    <row r="7" customFormat="false" ht="21.75" hidden="false" customHeight="true" outlineLevel="0" collapsed="false">
      <c r="A7" s="5"/>
      <c r="B7" s="7" t="s">
        <v>7</v>
      </c>
      <c r="C7" s="7"/>
      <c r="D7" s="7"/>
      <c r="E7" s="7" t="s">
        <v>8</v>
      </c>
      <c r="F7" s="7"/>
      <c r="G7" s="7" t="s">
        <v>9</v>
      </c>
      <c r="H7" s="7"/>
      <c r="I7" s="7"/>
      <c r="J7" s="7" t="s">
        <v>10</v>
      </c>
      <c r="K7" s="7"/>
      <c r="L7" s="7"/>
      <c r="M7" s="8" t="n">
        <v>46196</v>
      </c>
      <c r="N7" s="8"/>
      <c r="O7" s="8"/>
      <c r="P7" s="8"/>
      <c r="Q7" s="8"/>
    </row>
    <row r="8" customFormat="false" ht="21.75" hidden="false" customHeight="true" outlineLevel="0" collapsed="false">
      <c r="A8" s="5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customFormat="false" ht="6" hidden="false" customHeight="true" outlineLevel="0" collapsed="false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customFormat="false" ht="7.5" hidden="false" customHeight="true" outlineLevel="0" collapsed="false"/>
    <row r="11" customFormat="false" ht="21.75" hidden="false" customHeight="true" outlineLevel="0" collapsed="false">
      <c r="B11" s="10" t="s">
        <v>11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customFormat="false" ht="13.5" hidden="false" customHeight="true" outlineLevel="0" collapsed="false">
      <c r="B12" s="11" t="s">
        <v>12</v>
      </c>
      <c r="C12" s="11"/>
      <c r="D12" s="11"/>
      <c r="E12" s="11" t="s">
        <v>13</v>
      </c>
      <c r="F12" s="11"/>
      <c r="G12" s="11"/>
      <c r="H12" s="11" t="s">
        <v>14</v>
      </c>
      <c r="I12" s="11"/>
      <c r="J12" s="11"/>
      <c r="K12" s="11" t="s">
        <v>15</v>
      </c>
      <c r="L12" s="11"/>
      <c r="M12" s="11"/>
      <c r="N12" s="11" t="s">
        <v>16</v>
      </c>
      <c r="O12" s="11"/>
      <c r="P12" s="11" t="s">
        <v>17</v>
      </c>
      <c r="Q12" s="11"/>
    </row>
    <row r="13" customFormat="false" ht="30" hidden="false" customHeight="true" outlineLevel="0" collapsed="false">
      <c r="B13" s="12" t="n">
        <f aca="false">COUNTA(A18:A50)</f>
        <v>16</v>
      </c>
      <c r="C13" s="12"/>
      <c r="D13" s="12"/>
      <c r="E13" s="13" t="n">
        <f aca="false">COUNTIF(K18:K50,"Offen")+COUNTIF(K18:K50,"In Bearbeitung")+COUNTIF(K18:K50,"In Prüfung")</f>
        <v>11</v>
      </c>
      <c r="F13" s="13"/>
      <c r="G13" s="13"/>
      <c r="H13" s="14" t="n">
        <f aca="true">SUMPRODUCT((J18:J50&lt;&gt;"")*(J18:J50&lt;TODAY())*(K18:K50&lt;&gt;"Abgenommen")*(K18:K50&lt;&gt;"Behoben")*(K18:K50&lt;&gt;"Verworfen"))</f>
        <v>3</v>
      </c>
      <c r="I13" s="14"/>
      <c r="J13" s="14"/>
      <c r="K13" s="15" t="n">
        <f aca="false">COUNTIF(K18:K50,"Behoben")+COUNTIF(K18:K50,"Abgenommen")</f>
        <v>5</v>
      </c>
      <c r="L13" s="15"/>
      <c r="M13" s="15"/>
      <c r="N13" s="16" t="n">
        <f aca="false">SUM(M18:M50)</f>
        <v>9210</v>
      </c>
      <c r="O13" s="16"/>
      <c r="P13" s="17" t="n">
        <f aca="false">SUM(N18:N50)</f>
        <v>3100</v>
      </c>
      <c r="Q13" s="17"/>
    </row>
    <row r="14" customFormat="false" ht="13.5" hidden="false" customHeight="true" outlineLevel="0" collapsed="false">
      <c r="B14" s="18"/>
      <c r="C14" s="18"/>
      <c r="D14" s="18"/>
      <c r="E14" s="19"/>
      <c r="F14" s="19"/>
      <c r="G14" s="19"/>
      <c r="H14" s="20"/>
      <c r="I14" s="20"/>
      <c r="J14" s="20"/>
      <c r="K14" s="21"/>
      <c r="L14" s="21"/>
      <c r="M14" s="21"/>
      <c r="N14" s="22"/>
      <c r="O14" s="22"/>
      <c r="P14" s="19"/>
      <c r="Q14" s="19"/>
    </row>
    <row r="15" customFormat="false" ht="9.75" hidden="false" customHeight="true" outlineLevel="0" collapsed="false"/>
    <row r="16" customFormat="false" ht="21.75" hidden="false" customHeight="true" outlineLevel="0" collapsed="false">
      <c r="B16" s="10" t="s">
        <v>18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customFormat="false" ht="36" hidden="false" customHeight="true" outlineLevel="0" collapsed="false">
      <c r="A17" s="23" t="s">
        <v>19</v>
      </c>
      <c r="B17" s="23" t="s">
        <v>20</v>
      </c>
      <c r="C17" s="23" t="s">
        <v>21</v>
      </c>
      <c r="D17" s="23" t="s">
        <v>22</v>
      </c>
      <c r="E17" s="23" t="s">
        <v>23</v>
      </c>
      <c r="F17" s="23" t="s">
        <v>24</v>
      </c>
      <c r="G17" s="23" t="s">
        <v>25</v>
      </c>
      <c r="H17" s="23" t="s">
        <v>26</v>
      </c>
      <c r="I17" s="23" t="s">
        <v>27</v>
      </c>
      <c r="J17" s="23" t="s">
        <v>28</v>
      </c>
      <c r="K17" s="23" t="s">
        <v>29</v>
      </c>
      <c r="L17" s="23" t="s">
        <v>30</v>
      </c>
      <c r="M17" s="23" t="s">
        <v>31</v>
      </c>
      <c r="N17" s="23" t="s">
        <v>32</v>
      </c>
      <c r="O17" s="23" t="s">
        <v>33</v>
      </c>
      <c r="P17" s="23" t="s">
        <v>34</v>
      </c>
      <c r="Q17" s="23" t="s">
        <v>35</v>
      </c>
    </row>
    <row r="18" customFormat="false" ht="37.5" hidden="false" customHeight="true" outlineLevel="0" collapsed="false">
      <c r="A18" s="24" t="s">
        <v>36</v>
      </c>
      <c r="B18" s="25" t="n">
        <v>46034</v>
      </c>
      <c r="C18" s="26" t="s">
        <v>37</v>
      </c>
      <c r="D18" s="26" t="s">
        <v>38</v>
      </c>
      <c r="E18" s="26" t="s">
        <v>39</v>
      </c>
      <c r="F18" s="24" t="s">
        <v>40</v>
      </c>
      <c r="G18" s="24" t="s">
        <v>41</v>
      </c>
      <c r="H18" s="26" t="s">
        <v>42</v>
      </c>
      <c r="I18" s="26" t="s">
        <v>43</v>
      </c>
      <c r="J18" s="25" t="n">
        <v>46068</v>
      </c>
      <c r="K18" s="24" t="s">
        <v>44</v>
      </c>
      <c r="L18" s="25" t="n">
        <v>46050</v>
      </c>
      <c r="M18" s="27" t="n">
        <v>1200</v>
      </c>
      <c r="N18" s="27" t="n">
        <v>1450</v>
      </c>
      <c r="O18" s="28" t="n">
        <f aca="true">IF(OR(K18="Abgenommen",K18="Behoben"),IF(L18="","",L18-B18),IF(K18="Verworfen","",IF(B18="","",TODAY()-B18)))</f>
        <v>16</v>
      </c>
      <c r="P18" s="29" t="str">
        <f aca="true">IF(OR(K18="Abgenommen",K18="Behoben",K18="Verworfen"),"Erledigt",IF(J18="","–",IF(J18&lt;TODAY(),"Überfällig",IF(J18-TODAY()&lt;=7,"Bald fällig","Im Plan"))))</f>
        <v>Erledigt</v>
      </c>
      <c r="Q18" s="26" t="s">
        <v>45</v>
      </c>
    </row>
    <row r="19" customFormat="false" ht="37.5" hidden="false" customHeight="true" outlineLevel="0" collapsed="false">
      <c r="A19" s="24" t="s">
        <v>46</v>
      </c>
      <c r="B19" s="25" t="n">
        <v>46040</v>
      </c>
      <c r="C19" s="26" t="s">
        <v>47</v>
      </c>
      <c r="D19" s="26" t="s">
        <v>48</v>
      </c>
      <c r="E19" s="26" t="s">
        <v>49</v>
      </c>
      <c r="F19" s="24" t="s">
        <v>50</v>
      </c>
      <c r="G19" s="24" t="s">
        <v>51</v>
      </c>
      <c r="H19" s="26" t="s">
        <v>52</v>
      </c>
      <c r="I19" s="26" t="s">
        <v>53</v>
      </c>
      <c r="J19" s="25" t="n">
        <v>46081</v>
      </c>
      <c r="K19" s="24" t="s">
        <v>54</v>
      </c>
      <c r="L19" s="25"/>
      <c r="M19" s="27" t="n">
        <v>250</v>
      </c>
      <c r="N19" s="27" t="n">
        <v>0</v>
      </c>
      <c r="O19" s="28" t="n">
        <f aca="true">IF(OR(K19="Abgenommen",K19="Behoben"),IF(L19="","",L19-B19),IF(K19="Verworfen","",IF(B19="","",TODAY()-B19)))</f>
        <v>156</v>
      </c>
      <c r="P19" s="29" t="str">
        <f aca="true">IF(OR(K19="Abgenommen",K19="Behoben",K19="Verworfen"),"Erledigt",IF(J19="","–",IF(J19&lt;TODAY(),"Überfällig",IF(J19-TODAY()&lt;=7,"Bald fällig","Im Plan"))))</f>
        <v>Überfällig</v>
      </c>
      <c r="Q19" s="26" t="s">
        <v>55</v>
      </c>
    </row>
    <row r="20" customFormat="false" ht="37.5" hidden="false" customHeight="true" outlineLevel="0" collapsed="false">
      <c r="A20" s="24" t="s">
        <v>56</v>
      </c>
      <c r="B20" s="25" t="n">
        <v>46044</v>
      </c>
      <c r="C20" s="26" t="s">
        <v>57</v>
      </c>
      <c r="D20" s="26" t="s">
        <v>58</v>
      </c>
      <c r="E20" s="26" t="s">
        <v>59</v>
      </c>
      <c r="F20" s="24" t="s">
        <v>60</v>
      </c>
      <c r="G20" s="24" t="s">
        <v>41</v>
      </c>
      <c r="H20" s="26" t="s">
        <v>61</v>
      </c>
      <c r="I20" s="26" t="s">
        <v>62</v>
      </c>
      <c r="J20" s="25" t="n">
        <v>46081</v>
      </c>
      <c r="K20" s="24" t="s">
        <v>63</v>
      </c>
      <c r="L20" s="25" t="n">
        <v>46065</v>
      </c>
      <c r="M20" s="27" t="n">
        <v>800</v>
      </c>
      <c r="N20" s="27" t="n">
        <v>720</v>
      </c>
      <c r="O20" s="28" t="n">
        <f aca="true">IF(OR(K20="Abgenommen",K20="Behoben"),IF(L20="","",L20-B20),IF(K20="Verworfen","",IF(B20="","",TODAY()-B20)))</f>
        <v>21</v>
      </c>
      <c r="P20" s="29" t="str">
        <f aca="true">IF(OR(K20="Abgenommen",K20="Behoben",K20="Verworfen"),"Erledigt",IF(J20="","–",IF(J20&lt;TODAY(),"Überfällig",IF(J20-TODAY()&lt;=7,"Bald fällig","Im Plan"))))</f>
        <v>Erledigt</v>
      </c>
      <c r="Q20" s="26" t="s">
        <v>64</v>
      </c>
    </row>
    <row r="21" customFormat="false" ht="37.5" hidden="false" customHeight="true" outlineLevel="0" collapsed="false">
      <c r="A21" s="24" t="s">
        <v>65</v>
      </c>
      <c r="B21" s="25" t="n">
        <v>46052</v>
      </c>
      <c r="C21" s="26" t="s">
        <v>66</v>
      </c>
      <c r="D21" s="26" t="s">
        <v>67</v>
      </c>
      <c r="E21" s="26" t="s">
        <v>68</v>
      </c>
      <c r="F21" s="24" t="s">
        <v>69</v>
      </c>
      <c r="G21" s="24" t="s">
        <v>51</v>
      </c>
      <c r="H21" s="26" t="s">
        <v>70</v>
      </c>
      <c r="I21" s="26" t="s">
        <v>71</v>
      </c>
      <c r="J21" s="25" t="n">
        <v>46073</v>
      </c>
      <c r="K21" s="24" t="s">
        <v>44</v>
      </c>
      <c r="L21" s="25" t="n">
        <v>46067</v>
      </c>
      <c r="M21" s="27" t="n">
        <v>600</v>
      </c>
      <c r="N21" s="27" t="n">
        <v>580</v>
      </c>
      <c r="O21" s="28" t="n">
        <f aca="true">IF(OR(K21="Abgenommen",K21="Behoben"),IF(L21="","",L21-B21),IF(K21="Verworfen","",IF(B21="","",TODAY()-B21)))</f>
        <v>15</v>
      </c>
      <c r="P21" s="29" t="str">
        <f aca="true">IF(OR(K21="Abgenommen",K21="Behoben",K21="Verworfen"),"Erledigt",IF(J21="","–",IF(J21&lt;TODAY(),"Überfällig",IF(J21-TODAY()&lt;=7,"Bald fällig","Im Plan"))))</f>
        <v>Erledigt</v>
      </c>
      <c r="Q21" s="26" t="s">
        <v>72</v>
      </c>
    </row>
    <row r="22" customFormat="false" ht="37.5" hidden="false" customHeight="true" outlineLevel="0" collapsed="false">
      <c r="A22" s="24" t="s">
        <v>73</v>
      </c>
      <c r="B22" s="25" t="n">
        <v>46056</v>
      </c>
      <c r="C22" s="26" t="s">
        <v>74</v>
      </c>
      <c r="D22" s="26" t="s">
        <v>75</v>
      </c>
      <c r="E22" s="26" t="s">
        <v>76</v>
      </c>
      <c r="F22" s="24" t="s">
        <v>77</v>
      </c>
      <c r="G22" s="24" t="s">
        <v>41</v>
      </c>
      <c r="H22" s="26" t="s">
        <v>78</v>
      </c>
      <c r="I22" s="26" t="s">
        <v>79</v>
      </c>
      <c r="J22" s="25" t="n">
        <v>46063</v>
      </c>
      <c r="K22" s="24" t="s">
        <v>44</v>
      </c>
      <c r="L22" s="25" t="n">
        <v>46062</v>
      </c>
      <c r="M22" s="27" t="n">
        <v>0</v>
      </c>
      <c r="N22" s="27" t="n">
        <v>350</v>
      </c>
      <c r="O22" s="28" t="n">
        <f aca="true">IF(OR(K22="Abgenommen",K22="Behoben"),IF(L22="","",L22-B22),IF(K22="Verworfen","",IF(B22="","",TODAY()-B22)))</f>
        <v>6</v>
      </c>
      <c r="P22" s="29" t="str">
        <f aca="true">IF(OR(K22="Abgenommen",K22="Behoben",K22="Verworfen"),"Erledigt",IF(J22="","–",IF(J22&lt;TODAY(),"Überfällig",IF(J22-TODAY()&lt;=7,"Bald fällig","Im Plan"))))</f>
        <v>Erledigt</v>
      </c>
      <c r="Q22" s="26" t="s">
        <v>80</v>
      </c>
    </row>
    <row r="23" customFormat="false" ht="37.5" hidden="false" customHeight="true" outlineLevel="0" collapsed="false">
      <c r="A23" s="24" t="s">
        <v>81</v>
      </c>
      <c r="B23" s="25" t="n">
        <v>46126</v>
      </c>
      <c r="C23" s="26" t="s">
        <v>82</v>
      </c>
      <c r="D23" s="26" t="s">
        <v>83</v>
      </c>
      <c r="E23" s="26" t="s">
        <v>39</v>
      </c>
      <c r="F23" s="24" t="s">
        <v>40</v>
      </c>
      <c r="G23" s="24" t="s">
        <v>84</v>
      </c>
      <c r="H23" s="26" t="s">
        <v>42</v>
      </c>
      <c r="I23" s="26" t="s">
        <v>43</v>
      </c>
      <c r="J23" s="25" t="n">
        <v>46233</v>
      </c>
      <c r="K23" s="24" t="s">
        <v>85</v>
      </c>
      <c r="L23" s="25"/>
      <c r="M23" s="27" t="n">
        <v>180</v>
      </c>
      <c r="N23" s="27" t="n">
        <v>0</v>
      </c>
      <c r="O23" s="28" t="n">
        <f aca="true">IF(OR(K23="Abgenommen",K23="Behoben"),IF(L23="","",L23-B23),IF(K23="Verworfen","",IF(B23="","",TODAY()-B23)))</f>
        <v>70</v>
      </c>
      <c r="P23" s="29" t="str">
        <f aca="true">IF(OR(K23="Abgenommen",K23="Behoben",K23="Verworfen"),"Erledigt",IF(J23="","–",IF(J23&lt;TODAY(),"Überfällig",IF(J23-TODAY()&lt;=7,"Bald fällig","Im Plan"))))</f>
        <v>Im Plan</v>
      </c>
      <c r="Q23" s="26" t="s">
        <v>86</v>
      </c>
    </row>
    <row r="24" customFormat="false" ht="37.5" hidden="false" customHeight="true" outlineLevel="0" collapsed="false">
      <c r="A24" s="24" t="s">
        <v>87</v>
      </c>
      <c r="B24" s="25" t="n">
        <v>46134</v>
      </c>
      <c r="C24" s="26" t="s">
        <v>88</v>
      </c>
      <c r="D24" s="26" t="s">
        <v>89</v>
      </c>
      <c r="E24" s="26" t="s">
        <v>90</v>
      </c>
      <c r="F24" s="24" t="s">
        <v>91</v>
      </c>
      <c r="G24" s="24" t="s">
        <v>41</v>
      </c>
      <c r="H24" s="26" t="s">
        <v>92</v>
      </c>
      <c r="I24" s="26" t="s">
        <v>93</v>
      </c>
      <c r="J24" s="25" t="n">
        <v>46135</v>
      </c>
      <c r="K24" s="24" t="s">
        <v>44</v>
      </c>
      <c r="L24" s="25" t="n">
        <v>46134</v>
      </c>
      <c r="M24" s="27" t="n">
        <v>0</v>
      </c>
      <c r="N24" s="27" t="n">
        <v>0</v>
      </c>
      <c r="O24" s="28" t="n">
        <f aca="true">IF(OR(K24="Abgenommen",K24="Behoben"),IF(L24="","",L24-B24),IF(K24="Verworfen","",IF(B24="","",TODAY()-B24)))</f>
        <v>0</v>
      </c>
      <c r="P24" s="29" t="str">
        <f aca="true">IF(OR(K24="Abgenommen",K24="Behoben",K24="Verworfen"),"Erledigt",IF(J24="","–",IF(J24&lt;TODAY(),"Überfällig",IF(J24-TODAY()&lt;=7,"Bald fällig","Im Plan"))))</f>
        <v>Erledigt</v>
      </c>
      <c r="Q24" s="26" t="s">
        <v>94</v>
      </c>
    </row>
    <row r="25" customFormat="false" ht="37.5" hidden="false" customHeight="true" outlineLevel="0" collapsed="false">
      <c r="A25" s="24" t="s">
        <v>95</v>
      </c>
      <c r="B25" s="25" t="n">
        <v>46147</v>
      </c>
      <c r="C25" s="26" t="s">
        <v>96</v>
      </c>
      <c r="D25" s="26" t="s">
        <v>97</v>
      </c>
      <c r="E25" s="26" t="s">
        <v>98</v>
      </c>
      <c r="F25" s="24" t="s">
        <v>99</v>
      </c>
      <c r="G25" s="24" t="s">
        <v>51</v>
      </c>
      <c r="H25" s="26" t="s">
        <v>61</v>
      </c>
      <c r="I25" s="26" t="s">
        <v>62</v>
      </c>
      <c r="J25" s="25" t="n">
        <v>46172</v>
      </c>
      <c r="K25" s="24" t="s">
        <v>54</v>
      </c>
      <c r="L25" s="25"/>
      <c r="M25" s="27" t="n">
        <v>420</v>
      </c>
      <c r="N25" s="27" t="n">
        <v>0</v>
      </c>
      <c r="O25" s="28" t="n">
        <f aca="true">IF(OR(K25="Abgenommen",K25="Behoben"),IF(L25="","",L25-B25),IF(K25="Verworfen","",IF(B25="","",TODAY()-B25)))</f>
        <v>49</v>
      </c>
      <c r="P25" s="29" t="str">
        <f aca="true">IF(OR(K25="Abgenommen",K25="Behoben",K25="Verworfen"),"Erledigt",IF(J25="","–",IF(J25&lt;TODAY(),"Überfällig",IF(J25-TODAY()&lt;=7,"Bald fällig","Im Plan"))))</f>
        <v>Überfällig</v>
      </c>
      <c r="Q25" s="26" t="s">
        <v>100</v>
      </c>
    </row>
    <row r="26" customFormat="false" ht="37.5" hidden="false" customHeight="true" outlineLevel="0" collapsed="false">
      <c r="A26" s="24" t="s">
        <v>101</v>
      </c>
      <c r="B26" s="25" t="n">
        <v>46154</v>
      </c>
      <c r="C26" s="26" t="s">
        <v>102</v>
      </c>
      <c r="D26" s="26" t="s">
        <v>103</v>
      </c>
      <c r="E26" s="26" t="s">
        <v>104</v>
      </c>
      <c r="F26" s="24" t="s">
        <v>69</v>
      </c>
      <c r="G26" s="24" t="s">
        <v>41</v>
      </c>
      <c r="H26" s="26" t="s">
        <v>70</v>
      </c>
      <c r="I26" s="26" t="s">
        <v>105</v>
      </c>
      <c r="J26" s="25" t="n">
        <v>46169</v>
      </c>
      <c r="K26" s="24" t="s">
        <v>106</v>
      </c>
      <c r="L26" s="25"/>
      <c r="M26" s="27" t="n">
        <v>950</v>
      </c>
      <c r="N26" s="27" t="n">
        <v>0</v>
      </c>
      <c r="O26" s="28" t="n">
        <f aca="true">IF(OR(K26="Abgenommen",K26="Behoben"),IF(L26="","",L26-B26),IF(K26="Verworfen","",IF(B26="","",TODAY()-B26)))</f>
        <v>42</v>
      </c>
      <c r="P26" s="29" t="str">
        <f aca="true">IF(OR(K26="Abgenommen",K26="Behoben",K26="Verworfen"),"Erledigt",IF(J26="","–",IF(J26&lt;TODAY(),"Überfällig",IF(J26-TODAY()&lt;=7,"Bald fällig","Im Plan"))))</f>
        <v>Überfällig</v>
      </c>
      <c r="Q26" s="26" t="s">
        <v>107</v>
      </c>
    </row>
    <row r="27" customFormat="false" ht="37.5" hidden="false" customHeight="true" outlineLevel="0" collapsed="false">
      <c r="A27" s="24" t="s">
        <v>108</v>
      </c>
      <c r="B27" s="25" t="n">
        <v>46162</v>
      </c>
      <c r="C27" s="26" t="s">
        <v>109</v>
      </c>
      <c r="D27" s="26" t="s">
        <v>110</v>
      </c>
      <c r="E27" s="26" t="s">
        <v>111</v>
      </c>
      <c r="F27" s="24" t="s">
        <v>77</v>
      </c>
      <c r="G27" s="24" t="s">
        <v>84</v>
      </c>
      <c r="H27" s="26" t="s">
        <v>78</v>
      </c>
      <c r="I27" s="26" t="s">
        <v>112</v>
      </c>
      <c r="J27" s="25" t="n">
        <v>46218</v>
      </c>
      <c r="K27" s="24" t="s">
        <v>85</v>
      </c>
      <c r="L27" s="25"/>
      <c r="M27" s="27" t="n">
        <v>120</v>
      </c>
      <c r="N27" s="27" t="n">
        <v>0</v>
      </c>
      <c r="O27" s="28" t="n">
        <f aca="true">IF(OR(K27="Abgenommen",K27="Behoben"),IF(L27="","",L27-B27),IF(K27="Verworfen","",IF(B27="","",TODAY()-B27)))</f>
        <v>34</v>
      </c>
      <c r="P27" s="29" t="str">
        <f aca="true">IF(OR(K27="Abgenommen",K27="Behoben",K27="Verworfen"),"Erledigt",IF(J27="","–",IF(J27&lt;TODAY(),"Überfällig",IF(J27-TODAY()&lt;=7,"Bald fällig","Im Plan"))))</f>
        <v>Im Plan</v>
      </c>
      <c r="Q27" s="26" t="s">
        <v>113</v>
      </c>
    </row>
    <row r="28" customFormat="false" ht="37.5" hidden="false" customHeight="true" outlineLevel="0" collapsed="false">
      <c r="A28" s="24" t="s">
        <v>114</v>
      </c>
      <c r="B28" s="25" t="n">
        <v>46170</v>
      </c>
      <c r="C28" s="26" t="s">
        <v>115</v>
      </c>
      <c r="D28" s="26" t="s">
        <v>116</v>
      </c>
      <c r="E28" s="26" t="s">
        <v>117</v>
      </c>
      <c r="F28" s="24" t="s">
        <v>60</v>
      </c>
      <c r="G28" s="24" t="s">
        <v>51</v>
      </c>
      <c r="H28" s="26" t="s">
        <v>61</v>
      </c>
      <c r="I28" s="26" t="s">
        <v>62</v>
      </c>
      <c r="J28" s="25" t="n">
        <v>46198</v>
      </c>
      <c r="K28" s="24" t="s">
        <v>85</v>
      </c>
      <c r="L28" s="25"/>
      <c r="M28" s="27" t="n">
        <v>340</v>
      </c>
      <c r="N28" s="27" t="n">
        <v>0</v>
      </c>
      <c r="O28" s="28" t="n">
        <f aca="true">IF(OR(K28="Abgenommen",K28="Behoben"),IF(L28="","",L28-B28),IF(K28="Verworfen","",IF(B28="","",TODAY()-B28)))</f>
        <v>26</v>
      </c>
      <c r="P28" s="29" t="str">
        <f aca="true">IF(OR(K28="Abgenommen",K28="Behoben",K28="Verworfen"),"Erledigt",IF(J28="","–",IF(J28&lt;TODAY(),"Überfällig",IF(J28-TODAY()&lt;=7,"Bald fällig","Im Plan"))))</f>
        <v>Bald fällig</v>
      </c>
      <c r="Q28" s="26" t="s">
        <v>118</v>
      </c>
    </row>
    <row r="29" customFormat="false" ht="37.5" hidden="false" customHeight="true" outlineLevel="0" collapsed="false">
      <c r="A29" s="24" t="s">
        <v>119</v>
      </c>
      <c r="B29" s="25" t="n">
        <v>46175</v>
      </c>
      <c r="C29" s="26" t="s">
        <v>120</v>
      </c>
      <c r="D29" s="26" t="s">
        <v>121</v>
      </c>
      <c r="E29" s="26" t="s">
        <v>122</v>
      </c>
      <c r="F29" s="24" t="s">
        <v>99</v>
      </c>
      <c r="G29" s="24" t="s">
        <v>84</v>
      </c>
      <c r="H29" s="26" t="s">
        <v>61</v>
      </c>
      <c r="I29" s="26" t="s">
        <v>123</v>
      </c>
      <c r="J29" s="25" t="n">
        <v>46233</v>
      </c>
      <c r="K29" s="24" t="s">
        <v>85</v>
      </c>
      <c r="L29" s="25"/>
      <c r="M29" s="27" t="n">
        <v>280</v>
      </c>
      <c r="N29" s="27" t="n">
        <v>0</v>
      </c>
      <c r="O29" s="28" t="n">
        <f aca="true">IF(OR(K29="Abgenommen",K29="Behoben"),IF(L29="","",L29-B29),IF(K29="Verworfen","",IF(B29="","",TODAY()-B29)))</f>
        <v>21</v>
      </c>
      <c r="P29" s="29" t="str">
        <f aca="true">IF(OR(K29="Abgenommen",K29="Behoben",K29="Verworfen"),"Erledigt",IF(J29="","–",IF(J29&lt;TODAY(),"Überfällig",IF(J29-TODAY()&lt;=7,"Bald fällig","Im Plan"))))</f>
        <v>Im Plan</v>
      </c>
      <c r="Q29" s="26" t="s">
        <v>124</v>
      </c>
    </row>
    <row r="30" customFormat="false" ht="37.5" hidden="false" customHeight="true" outlineLevel="0" collapsed="false">
      <c r="A30" s="24" t="s">
        <v>125</v>
      </c>
      <c r="B30" s="25" t="n">
        <v>46181</v>
      </c>
      <c r="C30" s="26" t="s">
        <v>126</v>
      </c>
      <c r="D30" s="26" t="s">
        <v>127</v>
      </c>
      <c r="E30" s="26" t="s">
        <v>128</v>
      </c>
      <c r="F30" s="24" t="s">
        <v>60</v>
      </c>
      <c r="G30" s="24" t="s">
        <v>41</v>
      </c>
      <c r="H30" s="26" t="s">
        <v>61</v>
      </c>
      <c r="I30" s="26" t="s">
        <v>62</v>
      </c>
      <c r="J30" s="25" t="n">
        <v>46201</v>
      </c>
      <c r="K30" s="24" t="s">
        <v>54</v>
      </c>
      <c r="L30" s="25"/>
      <c r="M30" s="27" t="n">
        <v>1500</v>
      </c>
      <c r="N30" s="27" t="n">
        <v>0</v>
      </c>
      <c r="O30" s="28" t="n">
        <f aca="true">IF(OR(K30="Abgenommen",K30="Behoben"),IF(L30="","",L30-B30),IF(K30="Verworfen","",IF(B30="","",TODAY()-B30)))</f>
        <v>15</v>
      </c>
      <c r="P30" s="29" t="str">
        <f aca="true">IF(OR(K30="Abgenommen",K30="Behoben",K30="Verworfen"),"Erledigt",IF(J30="","–",IF(J30&lt;TODAY(),"Überfällig",IF(J30-TODAY()&lt;=7,"Bald fällig","Im Plan"))))</f>
        <v>Bald fällig</v>
      </c>
      <c r="Q30" s="26" t="s">
        <v>129</v>
      </c>
    </row>
    <row r="31" customFormat="false" ht="37.5" hidden="false" customHeight="true" outlineLevel="0" collapsed="false">
      <c r="A31" s="24" t="s">
        <v>130</v>
      </c>
      <c r="B31" s="25" t="n">
        <v>46185</v>
      </c>
      <c r="C31" s="26" t="s">
        <v>131</v>
      </c>
      <c r="D31" s="26" t="s">
        <v>132</v>
      </c>
      <c r="E31" s="26" t="s">
        <v>133</v>
      </c>
      <c r="F31" s="24" t="s">
        <v>77</v>
      </c>
      <c r="G31" s="24" t="s">
        <v>51</v>
      </c>
      <c r="H31" s="26" t="s">
        <v>78</v>
      </c>
      <c r="I31" s="26" t="s">
        <v>134</v>
      </c>
      <c r="J31" s="25" t="n">
        <v>46199</v>
      </c>
      <c r="K31" s="24" t="s">
        <v>106</v>
      </c>
      <c r="L31" s="25"/>
      <c r="M31" s="27" t="n">
        <v>0</v>
      </c>
      <c r="N31" s="27" t="n">
        <v>0</v>
      </c>
      <c r="O31" s="28" t="n">
        <f aca="true">IF(OR(K31="Abgenommen",K31="Behoben"),IF(L31="","",L31-B31),IF(K31="Verworfen","",IF(B31="","",TODAY()-B31)))</f>
        <v>11</v>
      </c>
      <c r="P31" s="29" t="str">
        <f aca="true">IF(OR(K31="Abgenommen",K31="Behoben",K31="Verworfen"),"Erledigt",IF(J31="","–",IF(J31&lt;TODAY(),"Überfällig",IF(J31-TODAY()&lt;=7,"Bald fällig","Im Plan"))))</f>
        <v>Bald fällig</v>
      </c>
      <c r="Q31" s="26" t="s">
        <v>135</v>
      </c>
    </row>
    <row r="32" customFormat="false" ht="37.5" hidden="false" customHeight="true" outlineLevel="0" collapsed="false">
      <c r="A32" s="24" t="s">
        <v>136</v>
      </c>
      <c r="B32" s="25" t="n">
        <v>46191</v>
      </c>
      <c r="C32" s="26" t="s">
        <v>137</v>
      </c>
      <c r="D32" s="26" t="s">
        <v>138</v>
      </c>
      <c r="E32" s="26" t="s">
        <v>104</v>
      </c>
      <c r="F32" s="24" t="s">
        <v>69</v>
      </c>
      <c r="G32" s="24" t="s">
        <v>51</v>
      </c>
      <c r="H32" s="26" t="s">
        <v>70</v>
      </c>
      <c r="I32" s="26" t="s">
        <v>105</v>
      </c>
      <c r="J32" s="25" t="n">
        <v>46218</v>
      </c>
      <c r="K32" s="24" t="s">
        <v>85</v>
      </c>
      <c r="L32" s="25"/>
      <c r="M32" s="27" t="n">
        <v>720</v>
      </c>
      <c r="N32" s="27" t="n">
        <v>0</v>
      </c>
      <c r="O32" s="28" t="n">
        <f aca="true">IF(OR(K32="Abgenommen",K32="Behoben"),IF(L32="","",L32-B32),IF(K32="Verworfen","",IF(B32="","",TODAY()-B32)))</f>
        <v>5</v>
      </c>
      <c r="P32" s="29" t="str">
        <f aca="true">IF(OR(K32="Abgenommen",K32="Behoben",K32="Verworfen"),"Erledigt",IF(J32="","–",IF(J32&lt;TODAY(),"Überfällig",IF(J32-TODAY()&lt;=7,"Bald fällig","Im Plan"))))</f>
        <v>Im Plan</v>
      </c>
      <c r="Q32" s="26" t="s">
        <v>139</v>
      </c>
    </row>
    <row r="33" customFormat="false" ht="37.5" hidden="false" customHeight="true" outlineLevel="0" collapsed="false">
      <c r="A33" s="24" t="s">
        <v>140</v>
      </c>
      <c r="B33" s="25" t="n">
        <v>46193</v>
      </c>
      <c r="C33" s="26" t="s">
        <v>141</v>
      </c>
      <c r="D33" s="26" t="s">
        <v>142</v>
      </c>
      <c r="E33" s="26" t="s">
        <v>143</v>
      </c>
      <c r="F33" s="24" t="s">
        <v>99</v>
      </c>
      <c r="G33" s="24" t="s">
        <v>41</v>
      </c>
      <c r="H33" s="26" t="s">
        <v>61</v>
      </c>
      <c r="I33" s="26" t="s">
        <v>123</v>
      </c>
      <c r="J33" s="25" t="n">
        <v>46197</v>
      </c>
      <c r="K33" s="24" t="s">
        <v>54</v>
      </c>
      <c r="L33" s="25"/>
      <c r="M33" s="27" t="n">
        <v>1850</v>
      </c>
      <c r="N33" s="27" t="n">
        <v>0</v>
      </c>
      <c r="O33" s="28" t="n">
        <f aca="true">IF(OR(K33="Abgenommen",K33="Behoben"),IF(L33="","",L33-B33),IF(K33="Verworfen","",IF(B33="","",TODAY()-B33)))</f>
        <v>3</v>
      </c>
      <c r="P33" s="29" t="str">
        <f aca="true">IF(OR(K33="Abgenommen",K33="Behoben",K33="Verworfen"),"Erledigt",IF(J33="","–",IF(J33&lt;TODAY(),"Überfällig",IF(J33-TODAY()&lt;=7,"Bald fällig","Im Plan"))))</f>
        <v>Bald fällig</v>
      </c>
      <c r="Q33" s="26" t="s">
        <v>144</v>
      </c>
    </row>
    <row r="34" customFormat="false" ht="21.75" hidden="false" customHeight="true" outlineLevel="0" collapsed="false">
      <c r="A34" s="24"/>
      <c r="B34" s="25"/>
      <c r="C34" s="26"/>
      <c r="D34" s="26"/>
      <c r="E34" s="26"/>
      <c r="F34" s="24"/>
      <c r="G34" s="24"/>
      <c r="H34" s="26"/>
      <c r="I34" s="26"/>
      <c r="J34" s="25"/>
      <c r="K34" s="24"/>
      <c r="L34" s="25"/>
      <c r="M34" s="27"/>
      <c r="N34" s="27"/>
      <c r="O34" s="28" t="str">
        <f aca="true">IF(B34="","",IF(OR(K34="Abgenommen",K34="Behoben"),IF(L34="","",L34-B34),IF(K34="Verworfen","",TODAY()-B34)))</f>
        <v/>
      </c>
      <c r="P34" s="29" t="str">
        <f aca="true">IF(A34="","",IF(OR(K34="Abgenommen",K34="Behoben",K34="Verworfen"),"Erledigt",IF(J34="","–",IF(J34&lt;TODAY(),"Überfällig",IF(J34-TODAY()&lt;=7,"Bald fällig","Im Plan")))))</f>
        <v/>
      </c>
      <c r="Q34" s="26"/>
    </row>
    <row r="35" customFormat="false" ht="21.75" hidden="false" customHeight="true" outlineLevel="0" collapsed="false">
      <c r="A35" s="24"/>
      <c r="B35" s="25"/>
      <c r="C35" s="26"/>
      <c r="D35" s="26"/>
      <c r="E35" s="26"/>
      <c r="F35" s="24"/>
      <c r="G35" s="24"/>
      <c r="H35" s="26"/>
      <c r="I35" s="26"/>
      <c r="J35" s="25"/>
      <c r="K35" s="24"/>
      <c r="L35" s="25"/>
      <c r="M35" s="27"/>
      <c r="N35" s="27"/>
      <c r="O35" s="28" t="str">
        <f aca="true">IF(B35="","",IF(OR(K35="Abgenommen",K35="Behoben"),IF(L35="","",L35-B35),IF(K35="Verworfen","",TODAY()-B35)))</f>
        <v/>
      </c>
      <c r="P35" s="29" t="str">
        <f aca="true">IF(A35="","",IF(OR(K35="Abgenommen",K35="Behoben",K35="Verworfen"),"Erledigt",IF(J35="","–",IF(J35&lt;TODAY(),"Überfällig",IF(J35-TODAY()&lt;=7,"Bald fällig","Im Plan")))))</f>
        <v/>
      </c>
      <c r="Q35" s="26"/>
    </row>
    <row r="36" customFormat="false" ht="21.75" hidden="false" customHeight="true" outlineLevel="0" collapsed="false">
      <c r="A36" s="24"/>
      <c r="B36" s="25"/>
      <c r="C36" s="26"/>
      <c r="D36" s="26"/>
      <c r="E36" s="26"/>
      <c r="F36" s="24"/>
      <c r="G36" s="24"/>
      <c r="H36" s="26"/>
      <c r="I36" s="26"/>
      <c r="J36" s="25"/>
      <c r="K36" s="24"/>
      <c r="L36" s="25"/>
      <c r="M36" s="27"/>
      <c r="N36" s="27"/>
      <c r="O36" s="28" t="str">
        <f aca="true">IF(B36="","",IF(OR(K36="Abgenommen",K36="Behoben"),IF(L36="","",L36-B36),IF(K36="Verworfen","",TODAY()-B36)))</f>
        <v/>
      </c>
      <c r="P36" s="29" t="str">
        <f aca="true">IF(A36="","",IF(OR(K36="Abgenommen",K36="Behoben",K36="Verworfen"),"Erledigt",IF(J36="","–",IF(J36&lt;TODAY(),"Überfällig",IF(J36-TODAY()&lt;=7,"Bald fällig","Im Plan")))))</f>
        <v/>
      </c>
      <c r="Q36" s="26"/>
    </row>
    <row r="37" customFormat="false" ht="21.75" hidden="false" customHeight="true" outlineLevel="0" collapsed="false">
      <c r="A37" s="24"/>
      <c r="B37" s="25"/>
      <c r="C37" s="26"/>
      <c r="D37" s="26"/>
      <c r="E37" s="26"/>
      <c r="F37" s="24"/>
      <c r="G37" s="24"/>
      <c r="H37" s="26"/>
      <c r="I37" s="26"/>
      <c r="J37" s="25"/>
      <c r="K37" s="24"/>
      <c r="L37" s="25"/>
      <c r="M37" s="27"/>
      <c r="N37" s="27"/>
      <c r="O37" s="28" t="str">
        <f aca="true">IF(B37="","",IF(OR(K37="Abgenommen",K37="Behoben"),IF(L37="","",L37-B37),IF(K37="Verworfen","",TODAY()-B37)))</f>
        <v/>
      </c>
      <c r="P37" s="29" t="str">
        <f aca="true">IF(A37="","",IF(OR(K37="Abgenommen",K37="Behoben",K37="Verworfen"),"Erledigt",IF(J37="","–",IF(J37&lt;TODAY(),"Überfällig",IF(J37-TODAY()&lt;=7,"Bald fällig","Im Plan")))))</f>
        <v/>
      </c>
      <c r="Q37" s="26"/>
    </row>
    <row r="38" customFormat="false" ht="21.75" hidden="false" customHeight="true" outlineLevel="0" collapsed="false">
      <c r="A38" s="24"/>
      <c r="B38" s="25"/>
      <c r="C38" s="26"/>
      <c r="D38" s="26"/>
      <c r="E38" s="26"/>
      <c r="F38" s="24"/>
      <c r="G38" s="24"/>
      <c r="H38" s="26"/>
      <c r="I38" s="26"/>
      <c r="J38" s="25"/>
      <c r="K38" s="24"/>
      <c r="L38" s="25"/>
      <c r="M38" s="27"/>
      <c r="N38" s="27"/>
      <c r="O38" s="28" t="str">
        <f aca="true">IF(B38="","",IF(OR(K38="Abgenommen",K38="Behoben"),IF(L38="","",L38-B38),IF(K38="Verworfen","",TODAY()-B38)))</f>
        <v/>
      </c>
      <c r="P38" s="29" t="str">
        <f aca="true">IF(A38="","",IF(OR(K38="Abgenommen",K38="Behoben",K38="Verworfen"),"Erledigt",IF(J38="","–",IF(J38&lt;TODAY(),"Überfällig",IF(J38-TODAY()&lt;=7,"Bald fällig","Im Plan")))))</f>
        <v/>
      </c>
      <c r="Q38" s="26"/>
    </row>
    <row r="39" customFormat="false" ht="21.75" hidden="false" customHeight="true" outlineLevel="0" collapsed="false">
      <c r="A39" s="24"/>
      <c r="B39" s="25"/>
      <c r="C39" s="26"/>
      <c r="D39" s="26"/>
      <c r="E39" s="26"/>
      <c r="F39" s="24"/>
      <c r="G39" s="24"/>
      <c r="H39" s="26"/>
      <c r="I39" s="26"/>
      <c r="J39" s="25"/>
      <c r="K39" s="24"/>
      <c r="L39" s="25"/>
      <c r="M39" s="27"/>
      <c r="N39" s="27"/>
      <c r="O39" s="28" t="str">
        <f aca="true">IF(B39="","",IF(OR(K39="Abgenommen",K39="Behoben"),IF(L39="","",L39-B39),IF(K39="Verworfen","",TODAY()-B39)))</f>
        <v/>
      </c>
      <c r="P39" s="29" t="str">
        <f aca="true">IF(A39="","",IF(OR(K39="Abgenommen",K39="Behoben",K39="Verworfen"),"Erledigt",IF(J39="","–",IF(J39&lt;TODAY(),"Überfällig",IF(J39-TODAY()&lt;=7,"Bald fällig","Im Plan")))))</f>
        <v/>
      </c>
      <c r="Q39" s="26"/>
    </row>
    <row r="40" customFormat="false" ht="21.75" hidden="false" customHeight="true" outlineLevel="0" collapsed="false">
      <c r="A40" s="24"/>
      <c r="B40" s="25"/>
      <c r="C40" s="26"/>
      <c r="D40" s="26"/>
      <c r="E40" s="26"/>
      <c r="F40" s="24"/>
      <c r="G40" s="24"/>
      <c r="H40" s="26"/>
      <c r="I40" s="26"/>
      <c r="J40" s="25"/>
      <c r="K40" s="24"/>
      <c r="L40" s="25"/>
      <c r="M40" s="27"/>
      <c r="N40" s="27"/>
      <c r="O40" s="28" t="str">
        <f aca="true">IF(B40="","",IF(OR(K40="Abgenommen",K40="Behoben"),IF(L40="","",L40-B40),IF(K40="Verworfen","",TODAY()-B40)))</f>
        <v/>
      </c>
      <c r="P40" s="29" t="str">
        <f aca="true">IF(A40="","",IF(OR(K40="Abgenommen",K40="Behoben",K40="Verworfen"),"Erledigt",IF(J40="","–",IF(J40&lt;TODAY(),"Überfällig",IF(J40-TODAY()&lt;=7,"Bald fällig","Im Plan")))))</f>
        <v/>
      </c>
      <c r="Q40" s="26"/>
    </row>
    <row r="41" customFormat="false" ht="21.75" hidden="false" customHeight="true" outlineLevel="0" collapsed="false">
      <c r="A41" s="24"/>
      <c r="B41" s="25"/>
      <c r="C41" s="26"/>
      <c r="D41" s="26"/>
      <c r="E41" s="26"/>
      <c r="F41" s="24"/>
      <c r="G41" s="24"/>
      <c r="H41" s="26"/>
      <c r="I41" s="26"/>
      <c r="J41" s="25"/>
      <c r="K41" s="24"/>
      <c r="L41" s="25"/>
      <c r="M41" s="27"/>
      <c r="N41" s="27"/>
      <c r="O41" s="28" t="str">
        <f aca="true">IF(B41="","",IF(OR(K41="Abgenommen",K41="Behoben"),IF(L41="","",L41-B41),IF(K41="Verworfen","",TODAY()-B41)))</f>
        <v/>
      </c>
      <c r="P41" s="29" t="str">
        <f aca="true">IF(A41="","",IF(OR(K41="Abgenommen",K41="Behoben",K41="Verworfen"),"Erledigt",IF(J41="","–",IF(J41&lt;TODAY(),"Überfällig",IF(J41-TODAY()&lt;=7,"Bald fällig","Im Plan")))))</f>
        <v/>
      </c>
      <c r="Q41" s="26"/>
    </row>
    <row r="42" customFormat="false" ht="21.75" hidden="false" customHeight="true" outlineLevel="0" collapsed="false">
      <c r="A42" s="24"/>
      <c r="B42" s="25"/>
      <c r="C42" s="26"/>
      <c r="D42" s="26"/>
      <c r="E42" s="26"/>
      <c r="F42" s="24"/>
      <c r="G42" s="24"/>
      <c r="H42" s="26"/>
      <c r="I42" s="26"/>
      <c r="J42" s="25"/>
      <c r="K42" s="24"/>
      <c r="L42" s="25"/>
      <c r="M42" s="27"/>
      <c r="N42" s="27"/>
      <c r="O42" s="28" t="str">
        <f aca="true">IF(B42="","",IF(OR(K42="Abgenommen",K42="Behoben"),IF(L42="","",L42-B42),IF(K42="Verworfen","",TODAY()-B42)))</f>
        <v/>
      </c>
      <c r="P42" s="29" t="str">
        <f aca="true">IF(A42="","",IF(OR(K42="Abgenommen",K42="Behoben",K42="Verworfen"),"Erledigt",IF(J42="","–",IF(J42&lt;TODAY(),"Überfällig",IF(J42-TODAY()&lt;=7,"Bald fällig","Im Plan")))))</f>
        <v/>
      </c>
      <c r="Q42" s="26"/>
    </row>
    <row r="43" customFormat="false" ht="21.75" hidden="false" customHeight="true" outlineLevel="0" collapsed="false">
      <c r="A43" s="24"/>
      <c r="B43" s="25"/>
      <c r="C43" s="26"/>
      <c r="D43" s="26"/>
      <c r="E43" s="26"/>
      <c r="F43" s="24"/>
      <c r="G43" s="24"/>
      <c r="H43" s="26"/>
      <c r="I43" s="26"/>
      <c r="J43" s="25"/>
      <c r="K43" s="24"/>
      <c r="L43" s="25"/>
      <c r="M43" s="27"/>
      <c r="N43" s="27"/>
      <c r="O43" s="28" t="str">
        <f aca="true">IF(B43="","",IF(OR(K43="Abgenommen",K43="Behoben"),IF(L43="","",L43-B43),IF(K43="Verworfen","",TODAY()-B43)))</f>
        <v/>
      </c>
      <c r="P43" s="29" t="str">
        <f aca="true">IF(A43="","",IF(OR(K43="Abgenommen",K43="Behoben",K43="Verworfen"),"Erledigt",IF(J43="","–",IF(J43&lt;TODAY(),"Überfällig",IF(J43-TODAY()&lt;=7,"Bald fällig","Im Plan")))))</f>
        <v/>
      </c>
      <c r="Q43" s="26"/>
    </row>
    <row r="44" customFormat="false" ht="21.75" hidden="false" customHeight="true" outlineLevel="0" collapsed="false">
      <c r="A44" s="24"/>
      <c r="B44" s="25"/>
      <c r="C44" s="26"/>
      <c r="D44" s="26"/>
      <c r="E44" s="26"/>
      <c r="F44" s="24"/>
      <c r="G44" s="24"/>
      <c r="H44" s="26"/>
      <c r="I44" s="26"/>
      <c r="J44" s="25"/>
      <c r="K44" s="24"/>
      <c r="L44" s="25"/>
      <c r="M44" s="27"/>
      <c r="N44" s="27"/>
      <c r="O44" s="28" t="str">
        <f aca="true">IF(B44="","",IF(OR(K44="Abgenommen",K44="Behoben"),IF(L44="","",L44-B44),IF(K44="Verworfen","",TODAY()-B44)))</f>
        <v/>
      </c>
      <c r="P44" s="29" t="str">
        <f aca="true">IF(A44="","",IF(OR(K44="Abgenommen",K44="Behoben",K44="Verworfen"),"Erledigt",IF(J44="","–",IF(J44&lt;TODAY(),"Überfällig",IF(J44-TODAY()&lt;=7,"Bald fällig","Im Plan")))))</f>
        <v/>
      </c>
      <c r="Q44" s="26"/>
    </row>
    <row r="45" customFormat="false" ht="21.75" hidden="false" customHeight="true" outlineLevel="0" collapsed="false">
      <c r="A45" s="24"/>
      <c r="B45" s="25"/>
      <c r="C45" s="26"/>
      <c r="D45" s="26"/>
      <c r="E45" s="26"/>
      <c r="F45" s="24"/>
      <c r="G45" s="24"/>
      <c r="H45" s="26"/>
      <c r="I45" s="26"/>
      <c r="J45" s="25"/>
      <c r="K45" s="24"/>
      <c r="L45" s="25"/>
      <c r="M45" s="27"/>
      <c r="N45" s="27"/>
      <c r="O45" s="28" t="str">
        <f aca="true">IF(B45="","",IF(OR(K45="Abgenommen",K45="Behoben"),IF(L45="","",L45-B45),IF(K45="Verworfen","",TODAY()-B45)))</f>
        <v/>
      </c>
      <c r="P45" s="29" t="str">
        <f aca="true">IF(A45="","",IF(OR(K45="Abgenommen",K45="Behoben",K45="Verworfen"),"Erledigt",IF(J45="","–",IF(J45&lt;TODAY(),"Überfällig",IF(J45-TODAY()&lt;=7,"Bald fällig","Im Plan")))))</f>
        <v/>
      </c>
      <c r="Q45" s="26"/>
    </row>
    <row r="46" customFormat="false" ht="21.75" hidden="false" customHeight="true" outlineLevel="0" collapsed="false">
      <c r="A46" s="24"/>
      <c r="B46" s="25"/>
      <c r="C46" s="26"/>
      <c r="D46" s="26"/>
      <c r="E46" s="26"/>
      <c r="F46" s="24"/>
      <c r="G46" s="24"/>
      <c r="H46" s="26"/>
      <c r="I46" s="26"/>
      <c r="J46" s="25"/>
      <c r="K46" s="24"/>
      <c r="L46" s="25"/>
      <c r="M46" s="27"/>
      <c r="N46" s="27"/>
      <c r="O46" s="28" t="str">
        <f aca="true">IF(B46="","",IF(OR(K46="Abgenommen",K46="Behoben"),IF(L46="","",L46-B46),IF(K46="Verworfen","",TODAY()-B46)))</f>
        <v/>
      </c>
      <c r="P46" s="29" t="str">
        <f aca="true">IF(A46="","",IF(OR(K46="Abgenommen",K46="Behoben",K46="Verworfen"),"Erledigt",IF(J46="","–",IF(J46&lt;TODAY(),"Überfällig",IF(J46-TODAY()&lt;=7,"Bald fällig","Im Plan")))))</f>
        <v/>
      </c>
      <c r="Q46" s="26"/>
    </row>
    <row r="47" customFormat="false" ht="21.75" hidden="false" customHeight="true" outlineLevel="0" collapsed="false">
      <c r="A47" s="24"/>
      <c r="B47" s="25"/>
      <c r="C47" s="26"/>
      <c r="D47" s="26"/>
      <c r="E47" s="26"/>
      <c r="F47" s="24"/>
      <c r="G47" s="24"/>
      <c r="H47" s="26"/>
      <c r="I47" s="26"/>
      <c r="J47" s="25"/>
      <c r="K47" s="24"/>
      <c r="L47" s="25"/>
      <c r="M47" s="27"/>
      <c r="N47" s="27"/>
      <c r="O47" s="28" t="str">
        <f aca="true">IF(B47="","",IF(OR(K47="Abgenommen",K47="Behoben"),IF(L47="","",L47-B47),IF(K47="Verworfen","",TODAY()-B47)))</f>
        <v/>
      </c>
      <c r="P47" s="29" t="str">
        <f aca="true">IF(A47="","",IF(OR(K47="Abgenommen",K47="Behoben",K47="Verworfen"),"Erledigt",IF(J47="","–",IF(J47&lt;TODAY(),"Überfällig",IF(J47-TODAY()&lt;=7,"Bald fällig","Im Plan")))))</f>
        <v/>
      </c>
      <c r="Q47" s="26"/>
    </row>
    <row r="48" customFormat="false" ht="21.75" hidden="false" customHeight="true" outlineLevel="0" collapsed="false">
      <c r="A48" s="24"/>
      <c r="B48" s="25"/>
      <c r="C48" s="26"/>
      <c r="D48" s="26"/>
      <c r="E48" s="26"/>
      <c r="F48" s="24"/>
      <c r="G48" s="24"/>
      <c r="H48" s="26"/>
      <c r="I48" s="26"/>
      <c r="J48" s="25"/>
      <c r="K48" s="24"/>
      <c r="L48" s="25"/>
      <c r="M48" s="27"/>
      <c r="N48" s="27"/>
      <c r="O48" s="28" t="str">
        <f aca="true">IF(B48="","",IF(OR(K48="Abgenommen",K48="Behoben"),IF(L48="","",L48-B48),IF(K48="Verworfen","",TODAY()-B48)))</f>
        <v/>
      </c>
      <c r="P48" s="29" t="str">
        <f aca="true">IF(A48="","",IF(OR(K48="Abgenommen",K48="Behoben",K48="Verworfen"),"Erledigt",IF(J48="","–",IF(J48&lt;TODAY(),"Überfällig",IF(J48-TODAY()&lt;=7,"Bald fällig","Im Plan")))))</f>
        <v/>
      </c>
      <c r="Q48" s="26"/>
    </row>
    <row r="49" customFormat="false" ht="21.75" hidden="false" customHeight="true" outlineLevel="0" collapsed="false">
      <c r="A49" s="24"/>
      <c r="B49" s="25"/>
      <c r="C49" s="26"/>
      <c r="D49" s="26"/>
      <c r="E49" s="26"/>
      <c r="F49" s="24"/>
      <c r="G49" s="24"/>
      <c r="H49" s="26"/>
      <c r="I49" s="26"/>
      <c r="J49" s="25"/>
      <c r="K49" s="24"/>
      <c r="L49" s="25"/>
      <c r="M49" s="27"/>
      <c r="N49" s="27"/>
      <c r="O49" s="28" t="str">
        <f aca="true">IF(B49="","",IF(OR(K49="Abgenommen",K49="Behoben"),IF(L49="","",L49-B49),IF(K49="Verworfen","",TODAY()-B49)))</f>
        <v/>
      </c>
      <c r="P49" s="29" t="str">
        <f aca="true">IF(A49="","",IF(OR(K49="Abgenommen",K49="Behoben",K49="Verworfen"),"Erledigt",IF(J49="","–",IF(J49&lt;TODAY(),"Überfällig",IF(J49-TODAY()&lt;=7,"Bald fällig","Im Plan")))))</f>
        <v/>
      </c>
      <c r="Q49" s="26"/>
    </row>
    <row r="50" customFormat="false" ht="21.75" hidden="false" customHeight="true" outlineLevel="0" collapsed="false">
      <c r="A50" s="24"/>
      <c r="B50" s="25"/>
      <c r="C50" s="26"/>
      <c r="D50" s="26"/>
      <c r="E50" s="26"/>
      <c r="F50" s="24"/>
      <c r="G50" s="24"/>
      <c r="H50" s="26"/>
      <c r="I50" s="26"/>
      <c r="J50" s="25"/>
      <c r="K50" s="24"/>
      <c r="L50" s="25"/>
      <c r="M50" s="27"/>
      <c r="N50" s="27"/>
      <c r="O50" s="28" t="str">
        <f aca="true">IF(B50="","",IF(OR(K50="Abgenommen",K50="Behoben"),IF(L50="","",L50-B50),IF(K50="Verworfen","",TODAY()-B50)))</f>
        <v/>
      </c>
      <c r="P50" s="29" t="str">
        <f aca="true">IF(A50="","",IF(OR(K50="Abgenommen",K50="Behoben",K50="Verworfen"),"Erledigt",IF(J50="","–",IF(J50&lt;TODAY(),"Überfällig",IF(J50-TODAY()&lt;=7,"Bald fällig","Im Plan")))))</f>
        <v/>
      </c>
      <c r="Q50" s="26"/>
    </row>
  </sheetData>
  <mergeCells count="32">
    <mergeCell ref="A3:Q3"/>
    <mergeCell ref="A4:Q4"/>
    <mergeCell ref="B6:D6"/>
    <mergeCell ref="E6:F6"/>
    <mergeCell ref="G6:I6"/>
    <mergeCell ref="J6:L6"/>
    <mergeCell ref="M6:Q6"/>
    <mergeCell ref="B7:D7"/>
    <mergeCell ref="E7:F7"/>
    <mergeCell ref="G7:I7"/>
    <mergeCell ref="J7:L7"/>
    <mergeCell ref="M7:Q7"/>
    <mergeCell ref="B11:Q11"/>
    <mergeCell ref="B12:D12"/>
    <mergeCell ref="E12:G12"/>
    <mergeCell ref="H12:J12"/>
    <mergeCell ref="K12:M12"/>
    <mergeCell ref="N12:O12"/>
    <mergeCell ref="P12:Q12"/>
    <mergeCell ref="B13:D13"/>
    <mergeCell ref="E13:G13"/>
    <mergeCell ref="H13:J13"/>
    <mergeCell ref="K13:M13"/>
    <mergeCell ref="N13:O13"/>
    <mergeCell ref="P13:Q13"/>
    <mergeCell ref="B14:D14"/>
    <mergeCell ref="E14:G14"/>
    <mergeCell ref="H14:J14"/>
    <mergeCell ref="K14:M14"/>
    <mergeCell ref="N14:O14"/>
    <mergeCell ref="P14:Q14"/>
    <mergeCell ref="B16:Q16"/>
  </mergeCells>
  <conditionalFormatting sqref="K18:K50">
    <cfRule type="cellIs" priority="2" operator="equal" aboveAverage="0" equalAverage="0" bottom="0" percent="0" rank="0" text="" dxfId="0">
      <formula>"Offen"</formula>
    </cfRule>
    <cfRule type="cellIs" priority="3" operator="equal" aboveAverage="0" equalAverage="0" bottom="0" percent="0" rank="0" text="" dxfId="1">
      <formula>"In Bearbeitung"</formula>
    </cfRule>
    <cfRule type="cellIs" priority="4" operator="equal" aboveAverage="0" equalAverage="0" bottom="0" percent="0" rank="0" text="" dxfId="2">
      <formula>"In Prüfung"</formula>
    </cfRule>
    <cfRule type="cellIs" priority="5" operator="equal" aboveAverage="0" equalAverage="0" bottom="0" percent="0" rank="0" text="" dxfId="3">
      <formula>"Behoben"</formula>
    </cfRule>
    <cfRule type="cellIs" priority="6" operator="equal" aboveAverage="0" equalAverage="0" bottom="0" percent="0" rank="0" text="" dxfId="4">
      <formula>"Abgenommen"</formula>
    </cfRule>
    <cfRule type="cellIs" priority="7" operator="equal" aboveAverage="0" equalAverage="0" bottom="0" percent="0" rank="0" text="" dxfId="5">
      <formula>"Verworfen"</formula>
    </cfRule>
  </conditionalFormatting>
  <conditionalFormatting sqref="G18:G50">
    <cfRule type="cellIs" priority="8" operator="equal" aboveAverage="0" equalAverage="0" bottom="0" percent="0" rank="0" text="" dxfId="6">
      <formula>"Hoch"</formula>
    </cfRule>
    <cfRule type="cellIs" priority="9" operator="equal" aboveAverage="0" equalAverage="0" bottom="0" percent="0" rank="0" text="" dxfId="7">
      <formula>"Mittel"</formula>
    </cfRule>
    <cfRule type="cellIs" priority="10" operator="equal" aboveAverage="0" equalAverage="0" bottom="0" percent="0" rank="0" text="" dxfId="8">
      <formula>"Niedrig"</formula>
    </cfRule>
  </conditionalFormatting>
  <conditionalFormatting sqref="P18:P50">
    <cfRule type="cellIs" priority="11" operator="equal" aboveAverage="0" equalAverage="0" bottom="0" percent="0" rank="0" text="" dxfId="9">
      <formula>"Überfällig"</formula>
    </cfRule>
    <cfRule type="cellIs" priority="12" operator="equal" aboveAverage="0" equalAverage="0" bottom="0" percent="0" rank="0" text="" dxfId="10">
      <formula>"Bald fällig"</formula>
    </cfRule>
    <cfRule type="cellIs" priority="13" operator="equal" aboveAverage="0" equalAverage="0" bottom="0" percent="0" rank="0" text="" dxfId="11">
      <formula>"Im Plan"</formula>
    </cfRule>
    <cfRule type="cellIs" priority="14" operator="equal" aboveAverage="0" equalAverage="0" bottom="0" percent="0" rank="0" text="" dxfId="12">
      <formula>"Erledigt"</formula>
    </cfRule>
  </conditionalFormatting>
  <conditionalFormatting sqref="J18:J50">
    <cfRule type="expression" priority="15" aboveAverage="0" equalAverage="0" bottom="0" percent="0" rank="0" text="" dxfId="13">
      <formula>AND($J18&lt;&gt;"",$J18&lt;TODAY(),$K18&lt;&gt;"Abgenommen",$K18&lt;&gt;"Behoben",$K18&lt;&gt;"Verworfen")</formula>
    </cfRule>
  </conditionalFormatting>
  <dataValidations count="5">
    <dataValidation allowBlank="true" errorStyle="stop" operator="between" showDropDown="false" showErrorMessage="true" showInputMessage="false" sqref="F18:F50" type="list">
      <formula1>lst_Kategorie</formula1>
      <formula2>0</formula2>
    </dataValidation>
    <dataValidation allowBlank="true" errorStyle="stop" operator="between" showDropDown="false" showErrorMessage="true" showInputMessage="false" sqref="G18:G50" type="list">
      <formula1>lst_Prioritaet</formula1>
      <formula2>0</formula2>
    </dataValidation>
    <dataValidation allowBlank="true" errorStyle="stop" operator="between" showDropDown="false" showErrorMessage="true" showInputMessage="false" sqref="K18:K50" type="list">
      <formula1>lst_Status</formula1>
      <formula2>0</formula2>
    </dataValidation>
    <dataValidation allowBlank="true" errorStyle="stop" operator="between" showDropDown="false" showErrorMessage="true" showInputMessage="false" sqref="H18:H50" type="list">
      <formula1>lst_Verantwortlich</formula1>
      <formula2>0</formula2>
    </dataValidation>
    <dataValidation allowBlank="true" errorStyle="stop" operator="between" showDropDown="false" showErrorMessage="true" showInputMessage="false" sqref="I18:I50" type="list">
      <formula1>lst_Firma</formula1>
      <formula2>0</formula2>
    </dataValidation>
  </dataValidations>
  <printOptions headings="false" gridLines="false" gridLinesSet="true" horizontalCentered="true" verticalCentered="false"/>
  <pageMargins left="0.3" right="0.3" top="0.4" bottom="0.4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6" min="2" style="0" width="22"/>
    <col collapsed="false" customWidth="true" hidden="false" outlineLevel="0" max="7" min="7" style="0" width="24"/>
  </cols>
  <sheetData>
    <row r="1" customFormat="false" ht="6" hidden="false" customHeight="true" outlineLevel="0" collapsed="false">
      <c r="A1" s="1"/>
      <c r="B1" s="1"/>
      <c r="C1" s="1"/>
      <c r="D1" s="1"/>
      <c r="E1" s="1"/>
      <c r="F1" s="1"/>
      <c r="G1" s="1"/>
      <c r="H1" s="1"/>
    </row>
    <row r="2" customFormat="false" ht="7.5" hidden="false" customHeight="true" outlineLevel="0" collapsed="false">
      <c r="A2" s="2"/>
      <c r="B2" s="2"/>
      <c r="C2" s="2"/>
      <c r="D2" s="2"/>
      <c r="E2" s="2"/>
      <c r="F2" s="2"/>
      <c r="G2" s="2"/>
      <c r="H2" s="2"/>
    </row>
    <row r="3" customFormat="false" ht="33.75" hidden="false" customHeight="true" outlineLevel="0" collapsed="false">
      <c r="A3" s="2"/>
      <c r="B3" s="3" t="s">
        <v>145</v>
      </c>
      <c r="C3" s="3"/>
      <c r="D3" s="3"/>
      <c r="E3" s="3"/>
      <c r="F3" s="3"/>
      <c r="G3" s="3"/>
      <c r="H3" s="2"/>
    </row>
    <row r="4" customFormat="false" ht="18" hidden="false" customHeight="true" outlineLevel="0" collapsed="false">
      <c r="A4" s="2"/>
      <c r="B4" s="4" t="s">
        <v>146</v>
      </c>
      <c r="C4" s="4"/>
      <c r="D4" s="4"/>
      <c r="E4" s="4"/>
      <c r="F4" s="4"/>
      <c r="G4" s="4"/>
      <c r="H4" s="2"/>
    </row>
    <row r="6" customFormat="false" ht="25.5" hidden="false" customHeight="true" outlineLevel="0" collapsed="false">
      <c r="B6" s="30" t="s">
        <v>24</v>
      </c>
      <c r="C6" s="30" t="s">
        <v>25</v>
      </c>
      <c r="D6" s="30" t="s">
        <v>29</v>
      </c>
      <c r="E6" s="30" t="s">
        <v>26</v>
      </c>
      <c r="F6" s="30" t="s">
        <v>27</v>
      </c>
      <c r="G6" s="30" t="s">
        <v>147</v>
      </c>
    </row>
    <row r="7" customFormat="false" ht="18" hidden="false" customHeight="true" outlineLevel="0" collapsed="false">
      <c r="B7" s="31" t="s">
        <v>40</v>
      </c>
      <c r="C7" s="31" t="s">
        <v>41</v>
      </c>
      <c r="D7" s="31" t="s">
        <v>85</v>
      </c>
      <c r="E7" s="31" t="s">
        <v>42</v>
      </c>
      <c r="F7" s="31" t="s">
        <v>43</v>
      </c>
      <c r="G7" s="31" t="s">
        <v>148</v>
      </c>
    </row>
    <row r="8" customFormat="false" ht="18" hidden="false" customHeight="true" outlineLevel="0" collapsed="false">
      <c r="B8" s="31" t="s">
        <v>50</v>
      </c>
      <c r="C8" s="31" t="s">
        <v>51</v>
      </c>
      <c r="D8" s="31" t="s">
        <v>54</v>
      </c>
      <c r="E8" s="31" t="s">
        <v>52</v>
      </c>
      <c r="F8" s="31" t="s">
        <v>53</v>
      </c>
      <c r="G8" s="31" t="s">
        <v>149</v>
      </c>
    </row>
    <row r="9" customFormat="false" ht="18" hidden="false" customHeight="true" outlineLevel="0" collapsed="false">
      <c r="B9" s="31" t="s">
        <v>99</v>
      </c>
      <c r="C9" s="31" t="s">
        <v>84</v>
      </c>
      <c r="D9" s="31" t="s">
        <v>106</v>
      </c>
      <c r="E9" s="31" t="s">
        <v>61</v>
      </c>
      <c r="F9" s="31" t="s">
        <v>62</v>
      </c>
      <c r="G9" s="31" t="s">
        <v>150</v>
      </c>
    </row>
    <row r="10" customFormat="false" ht="15" hidden="false" customHeight="false" outlineLevel="0" collapsed="false">
      <c r="B10" s="31" t="s">
        <v>77</v>
      </c>
      <c r="D10" s="31" t="s">
        <v>63</v>
      </c>
      <c r="E10" s="31" t="s">
        <v>70</v>
      </c>
      <c r="F10" s="31" t="s">
        <v>71</v>
      </c>
      <c r="G10" s="31" t="s">
        <v>151</v>
      </c>
    </row>
    <row r="11" customFormat="false" ht="18" hidden="false" customHeight="true" outlineLevel="0" collapsed="false">
      <c r="B11" s="31" t="s">
        <v>152</v>
      </c>
      <c r="D11" s="31" t="s">
        <v>44</v>
      </c>
      <c r="E11" s="31" t="s">
        <v>78</v>
      </c>
      <c r="F11" s="31" t="s">
        <v>105</v>
      </c>
      <c r="G11" s="31" t="s">
        <v>153</v>
      </c>
    </row>
    <row r="12" customFormat="false" ht="15" hidden="false" customHeight="false" outlineLevel="0" collapsed="false">
      <c r="B12" s="31" t="s">
        <v>69</v>
      </c>
      <c r="D12" s="31" t="s">
        <v>154</v>
      </c>
      <c r="E12" s="31" t="s">
        <v>92</v>
      </c>
      <c r="F12" s="31" t="s">
        <v>123</v>
      </c>
    </row>
    <row r="13" customFormat="false" ht="15" hidden="false" customHeight="false" outlineLevel="0" collapsed="false">
      <c r="B13" s="31" t="s">
        <v>155</v>
      </c>
      <c r="E13" s="31" t="s">
        <v>9</v>
      </c>
      <c r="F13" s="31" t="s">
        <v>112</v>
      </c>
    </row>
    <row r="14" customFormat="false" ht="15" hidden="false" customHeight="false" outlineLevel="0" collapsed="false">
      <c r="B14" s="31" t="s">
        <v>60</v>
      </c>
      <c r="F14" s="31" t="s">
        <v>134</v>
      </c>
    </row>
    <row r="15" customFormat="false" ht="15" hidden="false" customHeight="false" outlineLevel="0" collapsed="false">
      <c r="B15" s="31" t="s">
        <v>91</v>
      </c>
      <c r="F15" s="31" t="s">
        <v>79</v>
      </c>
    </row>
    <row r="16" customFormat="false" ht="15" hidden="false" customHeight="false" outlineLevel="0" collapsed="false">
      <c r="B16" s="31" t="s">
        <v>156</v>
      </c>
      <c r="F16" s="31" t="s">
        <v>93</v>
      </c>
    </row>
    <row r="18" customFormat="false" ht="24" hidden="false" customHeight="true" outlineLevel="0" collapsed="false">
      <c r="B18" s="32" t="s">
        <v>157</v>
      </c>
      <c r="C18" s="32"/>
      <c r="D18" s="32"/>
      <c r="E18" s="32"/>
      <c r="F18" s="32"/>
      <c r="G18" s="32"/>
    </row>
    <row r="19" customFormat="false" ht="21.75" hidden="false" customHeight="true" outlineLevel="0" collapsed="false">
      <c r="B19" s="33" t="s">
        <v>158</v>
      </c>
      <c r="C19" s="33"/>
      <c r="D19" s="33"/>
      <c r="E19" s="33"/>
      <c r="F19" s="33"/>
      <c r="G19" s="33"/>
    </row>
    <row r="20" customFormat="false" ht="21.75" hidden="false" customHeight="true" outlineLevel="0" collapsed="false">
      <c r="B20" s="33" t="s">
        <v>159</v>
      </c>
      <c r="C20" s="33"/>
      <c r="D20" s="33"/>
      <c r="E20" s="33"/>
      <c r="F20" s="33"/>
      <c r="G20" s="33"/>
    </row>
    <row r="21" customFormat="false" ht="21.75" hidden="false" customHeight="true" outlineLevel="0" collapsed="false">
      <c r="B21" s="33" t="s">
        <v>160</v>
      </c>
      <c r="C21" s="33"/>
      <c r="D21" s="33"/>
      <c r="E21" s="33"/>
      <c r="F21" s="33"/>
      <c r="G21" s="33"/>
    </row>
    <row r="22" customFormat="false" ht="21.75" hidden="false" customHeight="true" outlineLevel="0" collapsed="false">
      <c r="B22" s="33" t="s">
        <v>161</v>
      </c>
      <c r="C22" s="33"/>
      <c r="D22" s="33"/>
      <c r="E22" s="33"/>
      <c r="F22" s="33"/>
      <c r="G22" s="33"/>
    </row>
    <row r="23" customFormat="false" ht="21.75" hidden="false" customHeight="true" outlineLevel="0" collapsed="false">
      <c r="B23" s="33" t="s">
        <v>162</v>
      </c>
      <c r="C23" s="33"/>
      <c r="D23" s="33"/>
      <c r="E23" s="33"/>
      <c r="F23" s="33"/>
      <c r="G23" s="33"/>
    </row>
    <row r="24" customFormat="false" ht="21.75" hidden="false" customHeight="true" outlineLevel="0" collapsed="false">
      <c r="B24" s="33" t="s">
        <v>163</v>
      </c>
      <c r="C24" s="33"/>
      <c r="D24" s="33"/>
      <c r="E24" s="33"/>
      <c r="F24" s="33"/>
      <c r="G24" s="33"/>
    </row>
  </sheetData>
  <mergeCells count="9">
    <mergeCell ref="B3:G3"/>
    <mergeCell ref="B4:G4"/>
    <mergeCell ref="B18:G18"/>
    <mergeCell ref="B19:G19"/>
    <mergeCell ref="B20:G20"/>
    <mergeCell ref="B21:G21"/>
    <mergeCell ref="B22:G22"/>
    <mergeCell ref="B23:G23"/>
    <mergeCell ref="B24:G24"/>
  </mergeCells>
  <printOptions headings="false" gridLines="false" gridLinesSet="true" horizontalCentered="true" verticalCentered="false"/>
  <pageMargins left="0.4" right="0.4" top="0.4" bottom="0.4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2026-06-23T04:50:45Z</dcterms:created>
  <dc:creator>openpyxl</dc:creator>
  <dc:description/>
  <dc:language>en-US</dc:language>
  <cp:lastModifiedBy/>
  <dcterms:modified xsi:type="dcterms:W3CDTF">2026-06-23T04:50:45Z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