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ängelübersicht" sheetId="1" state="visible" r:id="rId3"/>
    <sheet name="Konfiguration" sheetId="2" state="visible" r:id="rId4"/>
  </sheets>
  <definedNames>
    <definedName function="false" hidden="false" localSheetId="0" name="_xlnm.Print_Titles" vbProcedure="false">Mängelübersicht!$1:$11</definedName>
    <definedName function="false" hidden="false" name="Firmen_Liste" vbProcedure="false">Konfiguration!$H$6:$H$20</definedName>
    <definedName function="false" hidden="false" name="Gewerke_Liste" vbProcedure="false">Konfiguration!$B$6:$B$20</definedName>
    <definedName function="false" hidden="false" name="Prioritaeten_Liste" vbProcedure="false">Konfiguration!$D$6:$D$9</definedName>
    <definedName function="false" hidden="false" name="Status_Liste" vbProcedure="false">Konfiguration!$F$6:$F$10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<sst xmlns="http://schemas.openxmlformats.org/spreadsheetml/2006/main" count="257" uniqueCount="164">
  <si>
    <t xml:space="preserve">Mängelmanagement</t>
  </si>
  <si>
    <t xml:space="preserve">Erfassung · Priorisierung · Nachverfolgung</t>
  </si>
  <si>
    <t xml:space="preserve">Geschäftsjahr 2026</t>
  </si>
  <si>
    <t xml:space="preserve">Strukturierte Erfassung und Nachverfolgung aller Mängel mit Verantwortlichkeiten und Fristen</t>
  </si>
  <si>
    <t xml:space="preserve">Mängel gesamt</t>
  </si>
  <si>
    <t xml:space="preserve">Offene Mängel</t>
  </si>
  <si>
    <t xml:space="preserve">Überfällig</t>
  </si>
  <si>
    <t xml:space="preserve">Kritisch offen</t>
  </si>
  <si>
    <t xml:space="preserve">Ø Bearbeitungsdauer</t>
  </si>
  <si>
    <t xml:space="preserve">Behebungsquote</t>
  </si>
  <si>
    <t xml:space="preserve">Eingaben in Blau · Berechnete Werte in Schwarz · Restzeit (Frist − Heute) und Bearbeitungsdauer werden automatisch ermittelt</t>
  </si>
  <si>
    <t xml:space="preserve">Mangel-Nr.</t>
  </si>
  <si>
    <t xml:space="preserve">Festgestellt</t>
  </si>
  <si>
    <t xml:space="preserve">Mangelbeschreibung</t>
  </si>
  <si>
    <t xml:space="preserve">Ort / Standort</t>
  </si>
  <si>
    <t xml:space="preserve">Gewerk / Kategorie</t>
  </si>
  <si>
    <t xml:space="preserve">Priorität</t>
  </si>
  <si>
    <t xml:space="preserve">Status</t>
  </si>
  <si>
    <t xml:space="preserve">Verantw. Firma</t>
  </si>
  <si>
    <t xml:space="preserve">Verantwortlich</t>
  </si>
  <si>
    <t xml:space="preserve">Frist</t>
  </si>
  <si>
    <t xml:space="preserve">Behebung</t>
  </si>
  <si>
    <t xml:space="preserve">Restzeit</t>
  </si>
  <si>
    <t xml:space="preserve">Dauer</t>
  </si>
  <si>
    <t xml:space="preserve">Bemerkungen</t>
  </si>
  <si>
    <t xml:space="preserve">Datum</t>
  </si>
  <si>
    <t xml:space="preserve">Person</t>
  </si>
  <si>
    <t xml:space="preserve">Tage</t>
  </si>
  <si>
    <t xml:space="preserve">M-2026-001</t>
  </si>
  <si>
    <t xml:space="preserve">Beschädigte Wandoberfläche im Konferenzraum</t>
  </si>
  <si>
    <t xml:space="preserve">Verwaltung, EG, Raum 102</t>
  </si>
  <si>
    <t xml:space="preserve">Bauwerk</t>
  </si>
  <si>
    <t xml:space="preserve">Niedrig</t>
  </si>
  <si>
    <t xml:space="preserve">In Bearbeitung</t>
  </si>
  <si>
    <t xml:space="preserve">Maler Schreiber GmbH</t>
  </si>
  <si>
    <t xml:space="preserve">Markus Bender</t>
  </si>
  <si>
    <t xml:space="preserve">Beschädigung dokumentiert mit Fotos</t>
  </si>
  <si>
    <t xml:space="preserve">M-2026-002</t>
  </si>
  <si>
    <t xml:space="preserve">Beleuchtung Lagerbereich Nord defekt</t>
  </si>
  <si>
    <t xml:space="preserve">Lager, EG, Bereich N-3</t>
  </si>
  <si>
    <t xml:space="preserve">Elektrik</t>
  </si>
  <si>
    <t xml:space="preserve">Mittel</t>
  </si>
  <si>
    <t xml:space="preserve">Elektro Wahnert KG</t>
  </si>
  <si>
    <t xml:space="preserve">Thomas Wahnert</t>
  </si>
  <si>
    <t xml:space="preserve">2 Leuchten ersetzen</t>
  </si>
  <si>
    <t xml:space="preserve">M-2026-003</t>
  </si>
  <si>
    <t xml:space="preserve">Klimaanlage Etage 2 fällt sporadisch aus</t>
  </si>
  <si>
    <t xml:space="preserve">Bürotrakt, 2. OG</t>
  </si>
  <si>
    <t xml:space="preserve">Klima/Lüftung</t>
  </si>
  <si>
    <t xml:space="preserve">Hoch</t>
  </si>
  <si>
    <t xml:space="preserve">Klimatec Bayern GmbH</t>
  </si>
  <si>
    <t xml:space="preserve">Andrea Wolf</t>
  </si>
  <si>
    <t xml:space="preserve">Kühlmittelverlust vermutet</t>
  </si>
  <si>
    <t xml:space="preserve">M-2026-004</t>
  </si>
  <si>
    <t xml:space="preserve">Lieferung enthält 3 falsche Artikel</t>
  </si>
  <si>
    <t xml:space="preserve">Wareneingang</t>
  </si>
  <si>
    <t xml:space="preserve">Logistik</t>
  </si>
  <si>
    <t xml:space="preserve">Behoben</t>
  </si>
  <si>
    <t xml:space="preserve">Atlantic Imports KG</t>
  </si>
  <si>
    <t xml:space="preserve">Lisa Hoffmann</t>
  </si>
  <si>
    <t xml:space="preserve">Ersatzlieferung erfolgt</t>
  </si>
  <si>
    <t xml:space="preserve">M-2026-005</t>
  </si>
  <si>
    <t xml:space="preserve">Software-Update führt zu Druckproblemen</t>
  </si>
  <si>
    <t xml:space="preserve">Bürotrakt, alle Etagen</t>
  </si>
  <si>
    <t xml:space="preserve">IT</t>
  </si>
  <si>
    <t xml:space="preserve">Tannenhof IT Systeme GmbH</t>
  </si>
  <si>
    <t xml:space="preserve">Robert Tannenhof</t>
  </si>
  <si>
    <t xml:space="preserve">Treiber-Konflikt analysiert</t>
  </si>
  <si>
    <t xml:space="preserve">M-2026-006</t>
  </si>
  <si>
    <t xml:space="preserve">Tür Eingang Süd schließt nicht richtig</t>
  </si>
  <si>
    <t xml:space="preserve">Hauptgebäude, EG</t>
  </si>
  <si>
    <t xml:space="preserve">Schließtechnik Müller</t>
  </si>
  <si>
    <t xml:space="preserve">Petra Müller</t>
  </si>
  <si>
    <t xml:space="preserve">Türschloss + Bänder erneuert</t>
  </si>
  <si>
    <t xml:space="preserve">M-2026-007</t>
  </si>
  <si>
    <t xml:space="preserve">Wasserleckage Küche/Pausenraum</t>
  </si>
  <si>
    <t xml:space="preserve">Pausenraum, EG</t>
  </si>
  <si>
    <t xml:space="preserve">Sanitär</t>
  </si>
  <si>
    <t xml:space="preserve">Kritisch</t>
  </si>
  <si>
    <t xml:space="preserve">Sanitär Sommer GmbH</t>
  </si>
  <si>
    <t xml:space="preserve">Frank Sommer</t>
  </si>
  <si>
    <t xml:space="preserve">Notfallsperre aktiviert</t>
  </si>
  <si>
    <t xml:space="preserve">M-2026-008</t>
  </si>
  <si>
    <t xml:space="preserve">Bodenmarkierung Lagerbereich abgenutzt</t>
  </si>
  <si>
    <t xml:space="preserve">Lager, EG, Hauptachse</t>
  </si>
  <si>
    <t xml:space="preserve">Erfasst</t>
  </si>
  <si>
    <t xml:space="preserve">Intern</t>
  </si>
  <si>
    <t xml:space="preserve">Frank Petersen</t>
  </si>
  <si>
    <t xml:space="preserve">Wird mit nächstem Sanierungslauf erledigt</t>
  </si>
  <si>
    <t xml:space="preserve">M-2026-009</t>
  </si>
  <si>
    <t xml:space="preserve">WLAN-Signal schwach in Konferenzraum B</t>
  </si>
  <si>
    <t xml:space="preserve">Bürotrakt, 1. OG, Raum 215</t>
  </si>
  <si>
    <t xml:space="preserve">Access Point installiert</t>
  </si>
  <si>
    <t xml:space="preserve">M-2026-010</t>
  </si>
  <si>
    <t xml:space="preserve">Bestuhlung Schulungsraum unvollständig</t>
  </si>
  <si>
    <t xml:space="preserve">Schulungszentrum, 1. OG</t>
  </si>
  <si>
    <t xml:space="preserve">Mobiliar</t>
  </si>
  <si>
    <t xml:space="preserve">Bornheim Bürobedarf GmbH</t>
  </si>
  <si>
    <t xml:space="preserve">Stefanie Bornheim</t>
  </si>
  <si>
    <t xml:space="preserve">5 Stühle nachbestellen</t>
  </si>
  <si>
    <t xml:space="preserve">M-2026-011</t>
  </si>
  <si>
    <t xml:space="preserve">Fluchtwegbeschilderung fehlt im 3. OG</t>
  </si>
  <si>
    <t xml:space="preserve">Bürotrakt, 3. OG</t>
  </si>
  <si>
    <t xml:space="preserve">Brandschutz</t>
  </si>
  <si>
    <t xml:space="preserve">Sicherheit &amp; Schutz GmbH</t>
  </si>
  <si>
    <t xml:space="preserve">Tobias Werner</t>
  </si>
  <si>
    <t xml:space="preserve">Pflicht laut Brandschutzkonzept</t>
  </si>
  <si>
    <t xml:space="preserve">M-2026-012</t>
  </si>
  <si>
    <t xml:space="preserve">Brandschutztür hängt schief</t>
  </si>
  <si>
    <t xml:space="preserve">Treppenhaus B, 2. OG</t>
  </si>
  <si>
    <t xml:space="preserve">Türrahmen nachjustiert</t>
  </si>
  <si>
    <t xml:space="preserve">M-2026-013</t>
  </si>
  <si>
    <t xml:space="preserve">Telefon Rezeption mit Störung</t>
  </si>
  <si>
    <t xml:space="preserve">Empfang, EG</t>
  </si>
  <si>
    <t xml:space="preserve">VoIP-Konfiguration korrigiert</t>
  </si>
  <si>
    <t xml:space="preserve">M-2026-014</t>
  </si>
  <si>
    <t xml:space="preserve">Maschine M-12 mit Toleranzabweichung</t>
  </si>
  <si>
    <t xml:space="preserve">Produktion, Halle 2</t>
  </si>
  <si>
    <t xml:space="preserve">Maschine</t>
  </si>
  <si>
    <t xml:space="preserve">Hessler &amp; Söhne Industriebedarf</t>
  </si>
  <si>
    <t xml:space="preserve">Maximilian Hessler</t>
  </si>
  <si>
    <t xml:space="preserve">Wartungstechniker bestellt</t>
  </si>
  <si>
    <t xml:space="preserve">M-2026-015</t>
  </si>
  <si>
    <t xml:space="preserve">Etikett auf Charge LB-2026-44 unleserlich</t>
  </si>
  <si>
    <t xml:space="preserve">Lager, Bereich Versand</t>
  </si>
  <si>
    <t xml:space="preserve">Qualität</t>
  </si>
  <si>
    <t xml:space="preserve">Abgenommen</t>
  </si>
  <si>
    <t xml:space="preserve">Intern QM</t>
  </si>
  <si>
    <t xml:space="preserve">Andreas Wolf</t>
  </si>
  <si>
    <t xml:space="preserve">Etiketten neu gedruckt</t>
  </si>
  <si>
    <t xml:space="preserve">M-2026-016</t>
  </si>
  <si>
    <t xml:space="preserve">Rampe Verladestation rutschig</t>
  </si>
  <si>
    <t xml:space="preserve">Verladestation Nord</t>
  </si>
  <si>
    <t xml:space="preserve">Rutschhemmender Belag aufgebracht</t>
  </si>
  <si>
    <t xml:space="preserve">M-2026-017</t>
  </si>
  <si>
    <t xml:space="preserve">E-Mail-Server-Backup unvollständig</t>
  </si>
  <si>
    <t xml:space="preserve">Server-Raum, EG</t>
  </si>
  <si>
    <t xml:space="preserve">Bodensee Software AG</t>
  </si>
  <si>
    <t xml:space="preserve">Stefan Wagner</t>
  </si>
  <si>
    <t xml:space="preserve">Backup-Strategie wird überarbeitet</t>
  </si>
  <si>
    <t xml:space="preserve">M-2026-018</t>
  </si>
  <si>
    <t xml:space="preserve">Reklamation Kunde: Lieferverzug 5 Tage</t>
  </si>
  <si>
    <t xml:space="preserve">Vertriebsabteilung</t>
  </si>
  <si>
    <t xml:space="preserve">Spedition Donauwert KG</t>
  </si>
  <si>
    <t xml:space="preserve">Florian Aigner</t>
  </si>
  <si>
    <t xml:space="preserve">Kompensation vereinbart</t>
  </si>
  <si>
    <t xml:space="preserve">M-2026-019</t>
  </si>
  <si>
    <t xml:space="preserve">Heizkörper im Büro 204 ohne Funktion</t>
  </si>
  <si>
    <t xml:space="preserve">Bürotrakt, 2. OG, Raum 204</t>
  </si>
  <si>
    <t xml:space="preserve">Zurückgewiesen</t>
  </si>
  <si>
    <t xml:space="preserve">Defekt nicht reproduzierbar, geschlossen</t>
  </si>
  <si>
    <t xml:space="preserve">M-2026-020</t>
  </si>
  <si>
    <t xml:space="preserve">Schließsystem Eingang Nord mit Fehler</t>
  </si>
  <si>
    <t xml:space="preserve">Sicherheit</t>
  </si>
  <si>
    <t xml:space="preserve">Elektronik wird ausgetauscht</t>
  </si>
  <si>
    <t xml:space="preserve">Konfiguration · Stammlisten</t>
  </si>
  <si>
    <t xml:space="preserve">Listen für Dropdown-Auswahl in der Mängelübersicht</t>
  </si>
  <si>
    <t xml:space="preserve">Verantwortliche Firmen</t>
  </si>
  <si>
    <t xml:space="preserve">Reinigung</t>
  </si>
  <si>
    <t xml:space="preserve">Gartenpflege</t>
  </si>
  <si>
    <t xml:space="preserve">Verwaltung</t>
  </si>
  <si>
    <t xml:space="preserve">Sonstiges</t>
  </si>
  <si>
    <t xml:space="preserve">Sonstige</t>
  </si>
  <si>
    <t xml:space="preserve">Neue Einträge in den Listen ergänzen. Bei Erweiterung über die letzte Zeile hinaus die Bereiche im Namens-Manager anpassen.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</si>
</sst>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0&quot; T&quot;"/>
    <numFmt numFmtId="167" formatCode="0%"/>
    <numFmt numFmtId="168" formatCode="dd\.mm\.yyyy"/>
    <numFmt numFmtId="169" formatCode="0;\-0;\-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2"/>
      <color rgb="FFFFFFFF"/>
      <name val="Calibri"/>
      <family val="0"/>
      <charset val="1"/>
    </font>
    <font>
      <i val="true"/>
      <sz val="10"/>
      <color rgb="FFADB58F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i val="true"/>
      <sz val="10"/>
      <color rgb="FF4A4D3F"/>
      <name val="Calibri"/>
      <family val="0"/>
      <charset val="1"/>
    </font>
    <font>
      <sz val="9"/>
      <color rgb="FF4A4D3F"/>
      <name val="Calibri"/>
      <family val="0"/>
      <charset val="1"/>
    </font>
    <font>
      <sz val="20"/>
      <color rgb="FF0F140A"/>
      <name val="Calibri"/>
      <family val="0"/>
      <charset val="1"/>
    </font>
    <font>
      <i val="true"/>
      <sz val="9"/>
      <color rgb="FF4A4D3F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i val="true"/>
      <sz val="9"/>
      <color rgb="FFADB58F"/>
      <name val="Calibri"/>
      <family val="0"/>
      <charset val="1"/>
    </font>
    <font>
      <sz val="10"/>
      <color rgb="FF0033CC"/>
      <name val="Calibri"/>
      <family val="0"/>
      <charset val="1"/>
    </font>
    <font>
      <sz val="10"/>
      <color rgb="FF0F140A"/>
      <name val="Calibri"/>
      <family val="0"/>
      <charset val="1"/>
    </font>
    <font>
      <sz val="16"/>
      <color rgb="FFFFFFFF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404B2A"/>
        <bgColor rgb="FF4A4D3F"/>
      </patternFill>
    </fill>
    <fill>
      <patternFill patternType="solid">
        <fgColor rgb="FFA03E2B"/>
        <bgColor rgb="FF993366"/>
      </patternFill>
    </fill>
    <fill>
      <patternFill patternType="solid">
        <fgColor rgb="FFFAF7EE"/>
        <bgColor rgb="FFFFFFFF"/>
      </patternFill>
    </fill>
    <fill>
      <patternFill patternType="solid">
        <fgColor rgb="FFEFEADC"/>
        <bgColor rgb="FFEAEAEA"/>
      </patternFill>
    </fill>
    <fill>
      <patternFill patternType="solid">
        <fgColor rgb="FF5F6F44"/>
        <bgColor rgb="FF5C7A4A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C9C7B7"/>
      </bottom>
      <diagonal/>
    </border>
    <border diagonalUp="false" diagonalDown="false">
      <left style="thin">
        <color rgb="FF5F6F44"/>
      </left>
      <right style="thin">
        <color rgb="FF5F6F44"/>
      </right>
      <top style="medium">
        <color rgb="FF404B2A"/>
      </top>
      <bottom/>
      <diagonal/>
    </border>
    <border diagonalUp="false" diagonalDown="false">
      <left style="thin">
        <color rgb="FF5F6F44"/>
      </left>
      <right style="thin">
        <color rgb="FF5F6F44"/>
      </right>
      <top/>
      <bottom style="medium">
        <color rgb="FFA03E2B"/>
      </bottom>
      <diagonal/>
    </border>
    <border diagonalUp="false" diagonalDown="false">
      <left style="thin">
        <color rgb="FFC9C7B7"/>
      </left>
      <right style="thin">
        <color rgb="FFC9C7B7"/>
      </right>
      <top style="medium">
        <color rgb="FF5F6F44"/>
      </top>
      <bottom style="thin">
        <color rgb="FFC9C7B7"/>
      </bottom>
      <diagonal/>
    </border>
    <border diagonalUp="false" diagonalDown="false">
      <left style="thin">
        <color rgb="FFC9C7B7"/>
      </left>
      <right style="thin">
        <color rgb="FFC9C7B7"/>
      </right>
      <top/>
      <bottom style="thin">
        <color rgb="FFC9C7B7"/>
      </bottom>
      <diagonal/>
    </border>
    <border diagonalUp="false" diagonalDown="false">
      <left style="thin">
        <color rgb="FFC9C7B7"/>
      </left>
      <right style="thin">
        <color rgb="FFC9C7B7"/>
      </right>
      <top/>
      <bottom style="medium">
        <color rgb="FF404B2A"/>
      </bottom>
      <diagonal/>
    </border>
    <border diagonalUp="false" diagonalDown="false">
      <left style="thin">
        <color rgb="FF404B2A"/>
      </left>
      <right style="thin">
        <color rgb="FF404B2A"/>
      </right>
      <top style="thin">
        <color rgb="FF404B2A"/>
      </top>
      <bottom style="medium">
        <color rgb="FFA03E2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14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14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14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14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5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5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4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8">
    <dxf>
      <font>
        <name val="Calibri"/>
        <charset val="1"/>
        <family val="0"/>
        <b val="1"/>
        <color rgb="FFA03E2B"/>
        <sz val="20"/>
      </font>
    </dxf>
    <dxf>
      <font>
        <name val="Calibri"/>
        <charset val="1"/>
        <family val="0"/>
        <b val="1"/>
        <color rgb="FF5C7A4A"/>
        <sz val="10"/>
      </font>
      <fill>
        <patternFill>
          <bgColor rgb="FFD9E5C8"/>
        </patternFill>
      </fill>
    </dxf>
    <dxf>
      <font>
        <name val="Calibri"/>
        <charset val="1"/>
        <family val="0"/>
        <b val="1"/>
        <color rgb="FFB57A1D"/>
        <sz val="10"/>
      </font>
      <fill>
        <patternFill>
          <bgColor rgb="FFF4E5C5"/>
        </patternFill>
      </fill>
    </dxf>
    <dxf>
      <font>
        <name val="Calibri"/>
        <charset val="1"/>
        <family val="0"/>
        <b val="1"/>
        <color rgb="FFC4571F"/>
        <sz val="10"/>
      </font>
      <fill>
        <patternFill>
          <bgColor rgb="FFF4D5BC"/>
        </patternFill>
      </fill>
    </dxf>
    <dxf>
      <font>
        <name val="Calibri"/>
        <charset val="1"/>
        <family val="0"/>
        <b val="1"/>
        <color rgb="FFFFFFFF"/>
        <sz val="10"/>
      </font>
      <fill>
        <patternFill>
          <bgColor rgb="FFA03E2B"/>
        </patternFill>
      </fill>
    </dxf>
    <dxf>
      <font>
        <name val="Calibri"/>
        <charset val="1"/>
        <family val="0"/>
        <b val="1"/>
        <color rgb="FF6B7280"/>
        <sz val="10"/>
      </font>
      <fill>
        <patternFill>
          <bgColor rgb="FFEAEAEA"/>
        </patternFill>
      </fill>
    </dxf>
    <dxf>
      <font>
        <name val="Calibri"/>
        <charset val="1"/>
        <family val="0"/>
        <b val="1"/>
        <color rgb="FFFFFFFF"/>
        <sz val="10"/>
      </font>
      <fill>
        <patternFill>
          <bgColor rgb="FF2D4F2E"/>
        </patternFill>
      </fill>
    </dxf>
    <dxf>
      <font>
        <name val="Calibri"/>
        <charset val="1"/>
        <family val="0"/>
        <color rgb="FF5C7A4A"/>
        <sz val="1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57A1D"/>
      <rgbColor rgb="FF800080"/>
      <rgbColor rgb="FF008080"/>
      <rgbColor rgb="FFC9C7B7"/>
      <rgbColor rgb="FF5C7A4A"/>
      <rgbColor rgb="FF9999FF"/>
      <rgbColor rgb="FF993366"/>
      <rgbColor rgb="FFFAF7EE"/>
      <rgbColor rgb="FFEAEAE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FEADC"/>
      <rgbColor rgb="FFD9E5C8"/>
      <rgbColor rgb="FFF4E5C5"/>
      <rgbColor rgb="FF99CCFF"/>
      <rgbColor rgb="FFFF99CC"/>
      <rgbColor rgb="FFCC99FF"/>
      <rgbColor rgb="FFF4D5BC"/>
      <rgbColor rgb="FF3366FF"/>
      <rgbColor rgb="FF33CCCC"/>
      <rgbColor rgb="FF99CC00"/>
      <rgbColor rgb="FFFFCC00"/>
      <rgbColor rgb="FFFF9900"/>
      <rgbColor rgb="FFC4571F"/>
      <rgbColor rgb="FF6B7280"/>
      <rgbColor rgb="FFADB58F"/>
      <rgbColor rgb="FF4A4D3F"/>
      <rgbColor rgb="FF5F6F44"/>
      <rgbColor rgb="FF0F140A"/>
      <rgbColor rgb="FF2D4F2E"/>
      <rgbColor rgb="FFA03E2B"/>
      <rgbColor rgb="FF993366"/>
      <rgbColor rgb="FF0033CC"/>
      <rgbColor rgb="FF404B2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O4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11" topLeftCell="C12" activePane="bottomRight" state="frozen"/>
      <selection pane="topLeft" activeCell="A1" activeCellId="0" sqref="A1"/>
      <selection pane="topRight" activeCell="C1" activeCellId="0" sqref="C1"/>
      <selection pane="bottomLeft" activeCell="A12" activeCellId="0" sqref="A12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1"/>
    <col collapsed="false" customWidth="true" hidden="false" outlineLevel="0" max="3" min="3" style="0" width="12"/>
    <col collapsed="false" customWidth="true" hidden="false" outlineLevel="0" max="4" min="4" style="0" width="36"/>
    <col collapsed="false" customWidth="true" hidden="false" outlineLevel="0" max="5" min="5" style="0" width="20"/>
    <col collapsed="false" customWidth="true" hidden="false" outlineLevel="0" max="6" min="6" style="0" width="18"/>
    <col collapsed="false" customWidth="true" hidden="false" outlineLevel="0" max="7" min="7" style="0" width="11"/>
    <col collapsed="false" customWidth="true" hidden="false" outlineLevel="0" max="8" min="8" style="0" width="14"/>
    <col collapsed="false" customWidth="true" hidden="false" outlineLevel="0" max="9" min="9" style="0" width="22"/>
    <col collapsed="false" customWidth="true" hidden="false" outlineLevel="0" max="10" min="10" style="0" width="18"/>
    <col collapsed="false" customWidth="true" hidden="false" outlineLevel="0" max="12" min="11" style="0" width="12"/>
    <col collapsed="false" customWidth="true" hidden="false" outlineLevel="0" max="13" min="13" style="0" width="9"/>
    <col collapsed="false" customWidth="true" hidden="false" outlineLevel="0" max="14" min="14" style="0" width="10"/>
    <col collapsed="false" customWidth="true" hidden="false" outlineLevel="0" max="15" min="15" style="0" width="26"/>
  </cols>
  <sheetData>
    <row r="1" customFormat="false" ht="12" hidden="false" customHeight="true" outlineLevel="0" collapsed="false"/>
    <row r="2" customFormat="false" ht="42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2" t="s">
        <v>1</v>
      </c>
      <c r="J2" s="2"/>
      <c r="K2" s="2"/>
      <c r="L2" s="2"/>
      <c r="M2" s="3" t="s">
        <v>2</v>
      </c>
      <c r="N2" s="3"/>
      <c r="O2" s="3"/>
    </row>
    <row r="3" customFormat="false" ht="6" hidden="false" customHeight="true" outlineLevel="0" collapsed="false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13.5" hidden="false" customHeight="true" outlineLevel="0" collapsed="false">
      <c r="B4" s="5" t="s">
        <v>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customFormat="false" ht="15.75" hidden="false" customHeight="true" outlineLevel="0" collapsed="false">
      <c r="B5" s="6" t="s">
        <v>4</v>
      </c>
      <c r="C5" s="6"/>
      <c r="D5" s="6"/>
      <c r="E5" s="6" t="s">
        <v>5</v>
      </c>
      <c r="F5" s="6"/>
      <c r="G5" s="6" t="s">
        <v>6</v>
      </c>
      <c r="H5" s="6"/>
      <c r="I5" s="6" t="s">
        <v>7</v>
      </c>
      <c r="J5" s="6"/>
      <c r="K5" s="6" t="s">
        <v>8</v>
      </c>
      <c r="L5" s="6"/>
      <c r="M5" s="6" t="s">
        <v>9</v>
      </c>
      <c r="N5" s="6"/>
      <c r="O5" s="6"/>
    </row>
    <row r="6" customFormat="false" ht="31.5" hidden="false" customHeight="true" outlineLevel="0" collapsed="false">
      <c r="B6" s="7" t="n">
        <f aca="false">COUNTA(D12:D41)</f>
        <v>20</v>
      </c>
      <c r="C6" s="7"/>
      <c r="D6" s="7"/>
      <c r="E6" s="7" t="n">
        <f aca="false">SUMPRODUCT((H12:H41&lt;&gt;"")*(H12:H41&lt;&gt;"Behoben")*(H12:H41&lt;&gt;"Abgenommen"))</f>
        <v>12</v>
      </c>
      <c r="F6" s="7"/>
      <c r="G6" s="7" t="n">
        <f aca="true">SUMPRODUCT((K12:K41&lt;&gt;"")*(K12:K41&lt;TODAY())*(H12:H41&lt;&gt;"Behoben")*(H12:H41&lt;&gt;"Abgenommen"))</f>
        <v>5</v>
      </c>
      <c r="H6" s="7"/>
      <c r="I6" s="7" t="n">
        <f aca="false">SUMPRODUCT((G12:G41="Kritisch")*(H12:H41&lt;&gt;"Behoben")*(H12:H41&lt;&gt;"Abgenommen"))</f>
        <v>2</v>
      </c>
      <c r="J6" s="7"/>
      <c r="K6" s="8" t="n">
        <f aca="false">IFERROR(AVERAGEIF(N12:N41,"&gt;0"),0)</f>
        <v>26.6842105263158</v>
      </c>
      <c r="L6" s="8"/>
      <c r="M6" s="9" t="n">
        <f aca="false">IFERROR((COUNTIF(H12:H41,"Behoben")+COUNTIF(H12:H41,"Abgenommen"))/COUNTA(D12:D41),0)</f>
        <v>0.4</v>
      </c>
      <c r="N6" s="9"/>
      <c r="O6" s="9"/>
    </row>
    <row r="7" customFormat="false" ht="7.5" hidden="false" customHeight="true" outlineLevel="0" collapsed="false"/>
    <row r="8" customFormat="false" ht="13.5" hidden="false" customHeight="true" outlineLevel="0" collapsed="false">
      <c r="B8" s="10" t="s">
        <v>10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customFormat="false" ht="6" hidden="false" customHeight="true" outlineLevel="0" collapsed="false"/>
    <row r="10" customFormat="false" ht="36" hidden="false" customHeight="true" outlineLevel="0" collapsed="false">
      <c r="B10" s="11" t="s">
        <v>11</v>
      </c>
      <c r="C10" s="11" t="s">
        <v>12</v>
      </c>
      <c r="D10" s="11" t="s">
        <v>13</v>
      </c>
      <c r="E10" s="11" t="s">
        <v>14</v>
      </c>
      <c r="F10" s="11" t="s">
        <v>15</v>
      </c>
      <c r="G10" s="11" t="s">
        <v>16</v>
      </c>
      <c r="H10" s="11" t="s">
        <v>17</v>
      </c>
      <c r="I10" s="11" t="s">
        <v>18</v>
      </c>
      <c r="J10" s="11" t="s">
        <v>19</v>
      </c>
      <c r="K10" s="11" t="s">
        <v>20</v>
      </c>
      <c r="L10" s="11" t="s">
        <v>21</v>
      </c>
      <c r="M10" s="11" t="s">
        <v>22</v>
      </c>
      <c r="N10" s="11" t="s">
        <v>23</v>
      </c>
      <c r="O10" s="11" t="s">
        <v>24</v>
      </c>
    </row>
    <row r="11" customFormat="false" ht="15.75" hidden="false" customHeight="true" outlineLevel="0" collapsed="false">
      <c r="B11" s="12"/>
      <c r="C11" s="12" t="s">
        <v>25</v>
      </c>
      <c r="D11" s="12"/>
      <c r="E11" s="12"/>
      <c r="F11" s="12"/>
      <c r="G11" s="12"/>
      <c r="H11" s="12"/>
      <c r="I11" s="12"/>
      <c r="J11" s="12" t="s">
        <v>26</v>
      </c>
      <c r="K11" s="12" t="s">
        <v>25</v>
      </c>
      <c r="L11" s="12" t="s">
        <v>25</v>
      </c>
      <c r="M11" s="12" t="s">
        <v>27</v>
      </c>
      <c r="N11" s="12" t="s">
        <v>27</v>
      </c>
      <c r="O11" s="12"/>
    </row>
    <row r="12" customFormat="false" ht="24" hidden="false" customHeight="true" outlineLevel="0" collapsed="false">
      <c r="B12" s="13" t="s">
        <v>28</v>
      </c>
      <c r="C12" s="14" t="n">
        <v>46160</v>
      </c>
      <c r="D12" s="15" t="s">
        <v>29</v>
      </c>
      <c r="E12" s="15" t="s">
        <v>30</v>
      </c>
      <c r="F12" s="15" t="s">
        <v>31</v>
      </c>
      <c r="G12" s="13" t="s">
        <v>32</v>
      </c>
      <c r="H12" s="13" t="s">
        <v>33</v>
      </c>
      <c r="I12" s="15" t="s">
        <v>34</v>
      </c>
      <c r="J12" s="15" t="s">
        <v>35</v>
      </c>
      <c r="K12" s="14" t="n">
        <v>46218</v>
      </c>
      <c r="L12" s="14"/>
      <c r="M12" s="16" t="n">
        <f aca="true">IF(OR(H12="Behoben",H12="Abgenommen",H12="Zurückgewiesen",K12=""),"",K12-TODAY())</f>
        <v>23</v>
      </c>
      <c r="N12" s="16" t="n">
        <f aca="true">IF(C12="","",IF(L12&lt;&gt;"",L12-C12,IF(OR(H12="Behoben",H12="Abgenommen",H12="Zurückgewiesen"),"",TODAY()-C12)))</f>
        <v>35</v>
      </c>
      <c r="O12" s="15" t="s">
        <v>36</v>
      </c>
    </row>
    <row r="13" customFormat="false" ht="24" hidden="false" customHeight="true" outlineLevel="0" collapsed="false">
      <c r="B13" s="17" t="s">
        <v>37</v>
      </c>
      <c r="C13" s="18" t="n">
        <v>46164</v>
      </c>
      <c r="D13" s="19" t="s">
        <v>38</v>
      </c>
      <c r="E13" s="19" t="s">
        <v>39</v>
      </c>
      <c r="F13" s="19" t="s">
        <v>40</v>
      </c>
      <c r="G13" s="17" t="s">
        <v>41</v>
      </c>
      <c r="H13" s="17" t="s">
        <v>33</v>
      </c>
      <c r="I13" s="19" t="s">
        <v>42</v>
      </c>
      <c r="J13" s="19" t="s">
        <v>43</v>
      </c>
      <c r="K13" s="18" t="n">
        <v>46208</v>
      </c>
      <c r="L13" s="18"/>
      <c r="M13" s="20" t="n">
        <f aca="true">IF(OR(H13="Behoben",H13="Abgenommen",H13="Zurückgewiesen",K13=""),"",K13-TODAY())</f>
        <v>13</v>
      </c>
      <c r="N13" s="20" t="n">
        <f aca="true">IF(C13="","",IF(L13&lt;&gt;"",L13-C13,IF(OR(H13="Behoben",H13="Abgenommen",H13="Zurückgewiesen"),"",TODAY()-C13)))</f>
        <v>31</v>
      </c>
      <c r="O13" s="19" t="s">
        <v>44</v>
      </c>
    </row>
    <row r="14" customFormat="false" ht="24" hidden="false" customHeight="true" outlineLevel="0" collapsed="false">
      <c r="B14" s="21" t="s">
        <v>45</v>
      </c>
      <c r="C14" s="22" t="n">
        <v>46124</v>
      </c>
      <c r="D14" s="23" t="s">
        <v>46</v>
      </c>
      <c r="E14" s="23" t="s">
        <v>47</v>
      </c>
      <c r="F14" s="23" t="s">
        <v>48</v>
      </c>
      <c r="G14" s="21" t="s">
        <v>49</v>
      </c>
      <c r="H14" s="21" t="s">
        <v>33</v>
      </c>
      <c r="I14" s="23" t="s">
        <v>50</v>
      </c>
      <c r="J14" s="23" t="s">
        <v>51</v>
      </c>
      <c r="K14" s="22" t="n">
        <v>46203</v>
      </c>
      <c r="L14" s="22"/>
      <c r="M14" s="24" t="n">
        <f aca="true">IF(OR(H14="Behoben",H14="Abgenommen",H14="Zurückgewiesen",K14=""),"",K14-TODAY())</f>
        <v>8</v>
      </c>
      <c r="N14" s="24" t="n">
        <f aca="true">IF(C14="","",IF(L14&lt;&gt;"",L14-C14,IF(OR(H14="Behoben",H14="Abgenommen",H14="Zurückgewiesen"),"",TODAY()-C14)))</f>
        <v>71</v>
      </c>
      <c r="O14" s="23" t="s">
        <v>52</v>
      </c>
    </row>
    <row r="15" customFormat="false" ht="24" hidden="false" customHeight="true" outlineLevel="0" collapsed="false">
      <c r="B15" s="17" t="s">
        <v>53</v>
      </c>
      <c r="C15" s="18" t="n">
        <v>46147</v>
      </c>
      <c r="D15" s="19" t="s">
        <v>54</v>
      </c>
      <c r="E15" s="19" t="s">
        <v>55</v>
      </c>
      <c r="F15" s="19" t="s">
        <v>56</v>
      </c>
      <c r="G15" s="17" t="s">
        <v>41</v>
      </c>
      <c r="H15" s="17" t="s">
        <v>57</v>
      </c>
      <c r="I15" s="19" t="s">
        <v>58</v>
      </c>
      <c r="J15" s="19" t="s">
        <v>59</v>
      </c>
      <c r="K15" s="18" t="n">
        <v>46162</v>
      </c>
      <c r="L15" s="18" t="n">
        <v>46157</v>
      </c>
      <c r="M15" s="20" t="str">
        <f aca="true">IF(OR(H15="Behoben",H15="Abgenommen",H15="Zurückgewiesen",K15=""),"",K15-TODAY())</f>
        <v/>
      </c>
      <c r="N15" s="20" t="n">
        <f aca="true">IF(C15="","",IF(L15&lt;&gt;"",L15-C15,IF(OR(H15="Behoben",H15="Abgenommen",H15="Zurückgewiesen"),"",TODAY()-C15)))</f>
        <v>10</v>
      </c>
      <c r="O15" s="19" t="s">
        <v>60</v>
      </c>
    </row>
    <row r="16" customFormat="false" ht="24" hidden="false" customHeight="true" outlineLevel="0" collapsed="false">
      <c r="B16" s="21" t="s">
        <v>61</v>
      </c>
      <c r="C16" s="22" t="n">
        <v>46170</v>
      </c>
      <c r="D16" s="23" t="s">
        <v>62</v>
      </c>
      <c r="E16" s="23" t="s">
        <v>63</v>
      </c>
      <c r="F16" s="23" t="s">
        <v>64</v>
      </c>
      <c r="G16" s="21" t="s">
        <v>49</v>
      </c>
      <c r="H16" s="21" t="s">
        <v>33</v>
      </c>
      <c r="I16" s="23" t="s">
        <v>65</v>
      </c>
      <c r="J16" s="23" t="s">
        <v>66</v>
      </c>
      <c r="K16" s="22" t="n">
        <v>46201</v>
      </c>
      <c r="L16" s="22"/>
      <c r="M16" s="24" t="n">
        <f aca="true">IF(OR(H16="Behoben",H16="Abgenommen",H16="Zurückgewiesen",K16=""),"",K16-TODAY())</f>
        <v>6</v>
      </c>
      <c r="N16" s="24" t="n">
        <f aca="true">IF(C16="","",IF(L16&lt;&gt;"",L16-C16,IF(OR(H16="Behoben",H16="Abgenommen",H16="Zurückgewiesen"),"",TODAY()-C16)))</f>
        <v>25</v>
      </c>
      <c r="O16" s="23" t="s">
        <v>67</v>
      </c>
    </row>
    <row r="17" customFormat="false" ht="24" hidden="false" customHeight="true" outlineLevel="0" collapsed="false">
      <c r="B17" s="17" t="s">
        <v>68</v>
      </c>
      <c r="C17" s="18" t="n">
        <v>46145</v>
      </c>
      <c r="D17" s="19" t="s">
        <v>69</v>
      </c>
      <c r="E17" s="19" t="s">
        <v>70</v>
      </c>
      <c r="F17" s="19" t="s">
        <v>31</v>
      </c>
      <c r="G17" s="17" t="s">
        <v>49</v>
      </c>
      <c r="H17" s="17" t="s">
        <v>57</v>
      </c>
      <c r="I17" s="19" t="s">
        <v>71</v>
      </c>
      <c r="J17" s="19" t="s">
        <v>72</v>
      </c>
      <c r="K17" s="18" t="n">
        <v>46172</v>
      </c>
      <c r="L17" s="18" t="n">
        <v>46166</v>
      </c>
      <c r="M17" s="20" t="str">
        <f aca="true">IF(OR(H17="Behoben",H17="Abgenommen",H17="Zurückgewiesen",K17=""),"",K17-TODAY())</f>
        <v/>
      </c>
      <c r="N17" s="20" t="n">
        <f aca="true">IF(C17="","",IF(L17&lt;&gt;"",L17-C17,IF(OR(H17="Behoben",H17="Abgenommen",H17="Zurückgewiesen"),"",TODAY()-C17)))</f>
        <v>21</v>
      </c>
      <c r="O17" s="19" t="s">
        <v>73</v>
      </c>
    </row>
    <row r="18" customFormat="false" ht="24" hidden="false" customHeight="true" outlineLevel="0" collapsed="false">
      <c r="B18" s="21" t="s">
        <v>74</v>
      </c>
      <c r="C18" s="22" t="n">
        <v>46183</v>
      </c>
      <c r="D18" s="23" t="s">
        <v>75</v>
      </c>
      <c r="E18" s="23" t="s">
        <v>76</v>
      </c>
      <c r="F18" s="23" t="s">
        <v>77</v>
      </c>
      <c r="G18" s="21" t="s">
        <v>78</v>
      </c>
      <c r="H18" s="21" t="s">
        <v>33</v>
      </c>
      <c r="I18" s="23" t="s">
        <v>79</v>
      </c>
      <c r="J18" s="23" t="s">
        <v>80</v>
      </c>
      <c r="K18" s="22" t="n">
        <v>46191</v>
      </c>
      <c r="L18" s="22"/>
      <c r="M18" s="24" t="n">
        <f aca="true">IF(OR(H18="Behoben",H18="Abgenommen",H18="Zurückgewiesen",K18=""),"",K18-TODAY())</f>
        <v>-4</v>
      </c>
      <c r="N18" s="24" t="n">
        <f aca="true">IF(C18="","",IF(L18&lt;&gt;"",L18-C18,IF(OR(H18="Behoben",H18="Abgenommen",H18="Zurückgewiesen"),"",TODAY()-C18)))</f>
        <v>12</v>
      </c>
      <c r="O18" s="23" t="s">
        <v>81</v>
      </c>
    </row>
    <row r="19" customFormat="false" ht="24" hidden="false" customHeight="true" outlineLevel="0" collapsed="false">
      <c r="B19" s="17" t="s">
        <v>82</v>
      </c>
      <c r="C19" s="18" t="n">
        <v>46114</v>
      </c>
      <c r="D19" s="19" t="s">
        <v>83</v>
      </c>
      <c r="E19" s="19" t="s">
        <v>84</v>
      </c>
      <c r="F19" s="19" t="s">
        <v>31</v>
      </c>
      <c r="G19" s="17" t="s">
        <v>32</v>
      </c>
      <c r="H19" s="17" t="s">
        <v>85</v>
      </c>
      <c r="I19" s="19" t="s">
        <v>86</v>
      </c>
      <c r="J19" s="19" t="s">
        <v>87</v>
      </c>
      <c r="K19" s="18" t="n">
        <v>46265</v>
      </c>
      <c r="L19" s="18"/>
      <c r="M19" s="20" t="n">
        <f aca="true">IF(OR(H19="Behoben",H19="Abgenommen",H19="Zurückgewiesen",K19=""),"",K19-TODAY())</f>
        <v>70</v>
      </c>
      <c r="N19" s="20" t="n">
        <f aca="true">IF(C19="","",IF(L19&lt;&gt;"",L19-C19,IF(OR(H19="Behoben",H19="Abgenommen",H19="Zurückgewiesen"),"",TODAY()-C19)))</f>
        <v>81</v>
      </c>
      <c r="O19" s="19" t="s">
        <v>88</v>
      </c>
    </row>
    <row r="20" customFormat="false" ht="24" hidden="false" customHeight="true" outlineLevel="0" collapsed="false">
      <c r="B20" s="21" t="s">
        <v>89</v>
      </c>
      <c r="C20" s="22" t="n">
        <v>46156</v>
      </c>
      <c r="D20" s="23" t="s">
        <v>90</v>
      </c>
      <c r="E20" s="23" t="s">
        <v>91</v>
      </c>
      <c r="F20" s="23" t="s">
        <v>64</v>
      </c>
      <c r="G20" s="21" t="s">
        <v>41</v>
      </c>
      <c r="H20" s="21" t="s">
        <v>57</v>
      </c>
      <c r="I20" s="23" t="s">
        <v>65</v>
      </c>
      <c r="J20" s="23" t="s">
        <v>66</v>
      </c>
      <c r="K20" s="22" t="n">
        <v>46178</v>
      </c>
      <c r="L20" s="22" t="n">
        <v>46175</v>
      </c>
      <c r="M20" s="24" t="str">
        <f aca="true">IF(OR(H20="Behoben",H20="Abgenommen",H20="Zurückgewiesen",K20=""),"",K20-TODAY())</f>
        <v/>
      </c>
      <c r="N20" s="24" t="n">
        <f aca="true">IF(C20="","",IF(L20&lt;&gt;"",L20-C20,IF(OR(H20="Behoben",H20="Abgenommen",H20="Zurückgewiesen"),"",TODAY()-C20)))</f>
        <v>19</v>
      </c>
      <c r="O20" s="23" t="s">
        <v>92</v>
      </c>
    </row>
    <row r="21" customFormat="false" ht="24" hidden="false" customHeight="true" outlineLevel="0" collapsed="false">
      <c r="B21" s="17" t="s">
        <v>93</v>
      </c>
      <c r="C21" s="18" t="n">
        <v>46162</v>
      </c>
      <c r="D21" s="19" t="s">
        <v>94</v>
      </c>
      <c r="E21" s="19" t="s">
        <v>95</v>
      </c>
      <c r="F21" s="19" t="s">
        <v>96</v>
      </c>
      <c r="G21" s="17" t="s">
        <v>32</v>
      </c>
      <c r="H21" s="17" t="s">
        <v>85</v>
      </c>
      <c r="I21" s="19" t="s">
        <v>97</v>
      </c>
      <c r="J21" s="19" t="s">
        <v>98</v>
      </c>
      <c r="K21" s="18" t="n">
        <v>46213</v>
      </c>
      <c r="L21" s="18"/>
      <c r="M21" s="20" t="n">
        <f aca="true">IF(OR(H21="Behoben",H21="Abgenommen",H21="Zurückgewiesen",K21=""),"",K21-TODAY())</f>
        <v>18</v>
      </c>
      <c r="N21" s="20" t="n">
        <f aca="true">IF(C21="","",IF(L21&lt;&gt;"",L21-C21,IF(OR(H21="Behoben",H21="Abgenommen",H21="Zurückgewiesen"),"",TODAY()-C21)))</f>
        <v>33</v>
      </c>
      <c r="O21" s="19" t="s">
        <v>99</v>
      </c>
    </row>
    <row r="22" customFormat="false" ht="24" hidden="false" customHeight="true" outlineLevel="0" collapsed="false">
      <c r="B22" s="21" t="s">
        <v>100</v>
      </c>
      <c r="C22" s="22" t="n">
        <v>46168</v>
      </c>
      <c r="D22" s="23" t="s">
        <v>101</v>
      </c>
      <c r="E22" s="23" t="s">
        <v>102</v>
      </c>
      <c r="F22" s="23" t="s">
        <v>103</v>
      </c>
      <c r="G22" s="21" t="s">
        <v>49</v>
      </c>
      <c r="H22" s="21" t="s">
        <v>33</v>
      </c>
      <c r="I22" s="23" t="s">
        <v>104</v>
      </c>
      <c r="J22" s="23" t="s">
        <v>105</v>
      </c>
      <c r="K22" s="22" t="n">
        <v>46188</v>
      </c>
      <c r="L22" s="22"/>
      <c r="M22" s="24" t="n">
        <f aca="true">IF(OR(H22="Behoben",H22="Abgenommen",H22="Zurückgewiesen",K22=""),"",K22-TODAY())</f>
        <v>-7</v>
      </c>
      <c r="N22" s="24" t="n">
        <f aca="true">IF(C22="","",IF(L22&lt;&gt;"",L22-C22,IF(OR(H22="Behoben",H22="Abgenommen",H22="Zurückgewiesen"),"",TODAY()-C22)))</f>
        <v>27</v>
      </c>
      <c r="O22" s="23" t="s">
        <v>106</v>
      </c>
    </row>
    <row r="23" customFormat="false" ht="24" hidden="false" customHeight="true" outlineLevel="0" collapsed="false">
      <c r="B23" s="17" t="s">
        <v>107</v>
      </c>
      <c r="C23" s="18" t="n">
        <v>46130</v>
      </c>
      <c r="D23" s="19" t="s">
        <v>108</v>
      </c>
      <c r="E23" s="19" t="s">
        <v>109</v>
      </c>
      <c r="F23" s="19" t="s">
        <v>103</v>
      </c>
      <c r="G23" s="17" t="s">
        <v>78</v>
      </c>
      <c r="H23" s="17" t="s">
        <v>57</v>
      </c>
      <c r="I23" s="19" t="s">
        <v>71</v>
      </c>
      <c r="J23" s="19" t="s">
        <v>72</v>
      </c>
      <c r="K23" s="18" t="n">
        <v>46152</v>
      </c>
      <c r="L23" s="18" t="n">
        <v>46150</v>
      </c>
      <c r="M23" s="20" t="str">
        <f aca="true">IF(OR(H23="Behoben",H23="Abgenommen",H23="Zurückgewiesen",K23=""),"",K23-TODAY())</f>
        <v/>
      </c>
      <c r="N23" s="20" t="n">
        <f aca="true">IF(C23="","",IF(L23&lt;&gt;"",L23-C23,IF(OR(H23="Behoben",H23="Abgenommen",H23="Zurückgewiesen"),"",TODAY()-C23)))</f>
        <v>20</v>
      </c>
      <c r="O23" s="19" t="s">
        <v>110</v>
      </c>
    </row>
    <row r="24" customFormat="false" ht="24" hidden="false" customHeight="true" outlineLevel="0" collapsed="false">
      <c r="B24" s="21" t="s">
        <v>111</v>
      </c>
      <c r="C24" s="22" t="n">
        <v>46172</v>
      </c>
      <c r="D24" s="23" t="s">
        <v>112</v>
      </c>
      <c r="E24" s="23" t="s">
        <v>113</v>
      </c>
      <c r="F24" s="23" t="s">
        <v>64</v>
      </c>
      <c r="G24" s="21" t="s">
        <v>41</v>
      </c>
      <c r="H24" s="21" t="s">
        <v>57</v>
      </c>
      <c r="I24" s="23" t="s">
        <v>65</v>
      </c>
      <c r="J24" s="23" t="s">
        <v>66</v>
      </c>
      <c r="K24" s="22" t="n">
        <v>46183</v>
      </c>
      <c r="L24" s="22" t="n">
        <v>46177</v>
      </c>
      <c r="M24" s="24" t="str">
        <f aca="true">IF(OR(H24="Behoben",H24="Abgenommen",H24="Zurückgewiesen",K24=""),"",K24-TODAY())</f>
        <v/>
      </c>
      <c r="N24" s="24" t="n">
        <f aca="true">IF(C24="","",IF(L24&lt;&gt;"",L24-C24,IF(OR(H24="Behoben",H24="Abgenommen",H24="Zurückgewiesen"),"",TODAY()-C24)))</f>
        <v>5</v>
      </c>
      <c r="O24" s="23" t="s">
        <v>114</v>
      </c>
    </row>
    <row r="25" customFormat="false" ht="24" hidden="false" customHeight="true" outlineLevel="0" collapsed="false">
      <c r="B25" s="17" t="s">
        <v>115</v>
      </c>
      <c r="C25" s="18" t="n">
        <v>46174</v>
      </c>
      <c r="D25" s="19" t="s">
        <v>116</v>
      </c>
      <c r="E25" s="19" t="s">
        <v>117</v>
      </c>
      <c r="F25" s="19" t="s">
        <v>118</v>
      </c>
      <c r="G25" s="17" t="s">
        <v>49</v>
      </c>
      <c r="H25" s="17" t="s">
        <v>33</v>
      </c>
      <c r="I25" s="19" t="s">
        <v>119</v>
      </c>
      <c r="J25" s="19" t="s">
        <v>120</v>
      </c>
      <c r="K25" s="18" t="n">
        <v>46201</v>
      </c>
      <c r="L25" s="18"/>
      <c r="M25" s="20" t="n">
        <f aca="true">IF(OR(H25="Behoben",H25="Abgenommen",H25="Zurückgewiesen",K25=""),"",K25-TODAY())</f>
        <v>6</v>
      </c>
      <c r="N25" s="20" t="n">
        <f aca="true">IF(C25="","",IF(L25&lt;&gt;"",L25-C25,IF(OR(H25="Behoben",H25="Abgenommen",H25="Zurückgewiesen"),"",TODAY()-C25)))</f>
        <v>21</v>
      </c>
      <c r="O25" s="19" t="s">
        <v>121</v>
      </c>
    </row>
    <row r="26" customFormat="false" ht="24" hidden="false" customHeight="true" outlineLevel="0" collapsed="false">
      <c r="B26" s="21" t="s">
        <v>122</v>
      </c>
      <c r="C26" s="22" t="n">
        <v>46153</v>
      </c>
      <c r="D26" s="23" t="s">
        <v>123</v>
      </c>
      <c r="E26" s="23" t="s">
        <v>124</v>
      </c>
      <c r="F26" s="23" t="s">
        <v>125</v>
      </c>
      <c r="G26" s="21" t="s">
        <v>41</v>
      </c>
      <c r="H26" s="21" t="s">
        <v>126</v>
      </c>
      <c r="I26" s="23" t="s">
        <v>127</v>
      </c>
      <c r="J26" s="23" t="s">
        <v>128</v>
      </c>
      <c r="K26" s="22" t="n">
        <v>46167</v>
      </c>
      <c r="L26" s="22" t="n">
        <v>46160</v>
      </c>
      <c r="M26" s="24" t="str">
        <f aca="true">IF(OR(H26="Behoben",H26="Abgenommen",H26="Zurückgewiesen",K26=""),"",K26-TODAY())</f>
        <v/>
      </c>
      <c r="N26" s="24" t="n">
        <f aca="true">IF(C26="","",IF(L26&lt;&gt;"",L26-C26,IF(OR(H26="Behoben",H26="Abgenommen",H26="Zurückgewiesen"),"",TODAY()-C26)))</f>
        <v>7</v>
      </c>
      <c r="O26" s="23" t="s">
        <v>129</v>
      </c>
    </row>
    <row r="27" customFormat="false" ht="24" hidden="false" customHeight="true" outlineLevel="0" collapsed="false">
      <c r="B27" s="17" t="s">
        <v>130</v>
      </c>
      <c r="C27" s="18" t="n">
        <v>46150</v>
      </c>
      <c r="D27" s="19" t="s">
        <v>131</v>
      </c>
      <c r="E27" s="19" t="s">
        <v>132</v>
      </c>
      <c r="F27" s="19" t="s">
        <v>31</v>
      </c>
      <c r="G27" s="17" t="s">
        <v>49</v>
      </c>
      <c r="H27" s="17" t="s">
        <v>57</v>
      </c>
      <c r="I27" s="19" t="s">
        <v>34</v>
      </c>
      <c r="J27" s="19" t="s">
        <v>35</v>
      </c>
      <c r="K27" s="18" t="n">
        <v>46174</v>
      </c>
      <c r="L27" s="18" t="n">
        <v>46170</v>
      </c>
      <c r="M27" s="20" t="str">
        <f aca="true">IF(OR(H27="Behoben",H27="Abgenommen",H27="Zurückgewiesen",K27=""),"",K27-TODAY())</f>
        <v/>
      </c>
      <c r="N27" s="20" t="n">
        <f aca="true">IF(C27="","",IF(L27&lt;&gt;"",L27-C27,IF(OR(H27="Behoben",H27="Abgenommen",H27="Zurückgewiesen"),"",TODAY()-C27)))</f>
        <v>20</v>
      </c>
      <c r="O27" s="19" t="s">
        <v>133</v>
      </c>
    </row>
    <row r="28" customFormat="false" ht="24" hidden="false" customHeight="true" outlineLevel="0" collapsed="false">
      <c r="B28" s="21" t="s">
        <v>134</v>
      </c>
      <c r="C28" s="22" t="n">
        <v>46171</v>
      </c>
      <c r="D28" s="23" t="s">
        <v>135</v>
      </c>
      <c r="E28" s="23" t="s">
        <v>136</v>
      </c>
      <c r="F28" s="23" t="s">
        <v>64</v>
      </c>
      <c r="G28" s="21" t="s">
        <v>78</v>
      </c>
      <c r="H28" s="21" t="s">
        <v>33</v>
      </c>
      <c r="I28" s="23" t="s">
        <v>137</v>
      </c>
      <c r="J28" s="23" t="s">
        <v>138</v>
      </c>
      <c r="K28" s="22" t="n">
        <v>46193</v>
      </c>
      <c r="L28" s="22"/>
      <c r="M28" s="24" t="n">
        <f aca="true">IF(OR(H28="Behoben",H28="Abgenommen",H28="Zurückgewiesen",K28=""),"",K28-TODAY())</f>
        <v>-2</v>
      </c>
      <c r="N28" s="24" t="n">
        <f aca="true">IF(C28="","",IF(L28&lt;&gt;"",L28-C28,IF(OR(H28="Behoben",H28="Abgenommen",H28="Zurückgewiesen"),"",TODAY()-C28)))</f>
        <v>24</v>
      </c>
      <c r="O28" s="23" t="s">
        <v>139</v>
      </c>
    </row>
    <row r="29" customFormat="false" ht="24" hidden="false" customHeight="true" outlineLevel="0" collapsed="false">
      <c r="B29" s="17" t="s">
        <v>140</v>
      </c>
      <c r="C29" s="18" t="n">
        <v>46176</v>
      </c>
      <c r="D29" s="19" t="s">
        <v>141</v>
      </c>
      <c r="E29" s="19" t="s">
        <v>142</v>
      </c>
      <c r="F29" s="19" t="s">
        <v>56</v>
      </c>
      <c r="G29" s="17" t="s">
        <v>41</v>
      </c>
      <c r="H29" s="17" t="s">
        <v>57</v>
      </c>
      <c r="I29" s="19" t="s">
        <v>143</v>
      </c>
      <c r="J29" s="19" t="s">
        <v>144</v>
      </c>
      <c r="K29" s="18" t="n">
        <v>46190</v>
      </c>
      <c r="L29" s="18" t="n">
        <v>46185</v>
      </c>
      <c r="M29" s="20" t="str">
        <f aca="true">IF(OR(H29="Behoben",H29="Abgenommen",H29="Zurückgewiesen",K29=""),"",K29-TODAY())</f>
        <v/>
      </c>
      <c r="N29" s="20" t="n">
        <f aca="true">IF(C29="","",IF(L29&lt;&gt;"",L29-C29,IF(OR(H29="Behoben",H29="Abgenommen",H29="Zurückgewiesen"),"",TODAY()-C29)))</f>
        <v>9</v>
      </c>
      <c r="O29" s="19" t="s">
        <v>145</v>
      </c>
    </row>
    <row r="30" customFormat="false" ht="24" hidden="false" customHeight="true" outlineLevel="0" collapsed="false">
      <c r="B30" s="21" t="s">
        <v>146</v>
      </c>
      <c r="C30" s="22" t="n">
        <v>46096</v>
      </c>
      <c r="D30" s="23" t="s">
        <v>147</v>
      </c>
      <c r="E30" s="23" t="s">
        <v>148</v>
      </c>
      <c r="F30" s="23" t="s">
        <v>77</v>
      </c>
      <c r="G30" s="21" t="s">
        <v>32</v>
      </c>
      <c r="H30" s="21" t="s">
        <v>149</v>
      </c>
      <c r="I30" s="23" t="s">
        <v>79</v>
      </c>
      <c r="J30" s="23" t="s">
        <v>80</v>
      </c>
      <c r="K30" s="22" t="n">
        <v>46127</v>
      </c>
      <c r="L30" s="22"/>
      <c r="M30" s="24" t="str">
        <f aca="true">IF(OR(H30="Behoben",H30="Abgenommen",H30="Zurückgewiesen",K30=""),"",K30-TODAY())</f>
        <v/>
      </c>
      <c r="N30" s="24" t="str">
        <f aca="true">IF(C30="","",IF(L30&lt;&gt;"",L30-C30,IF(OR(H30="Behoben",H30="Abgenommen",H30="Zurückgewiesen"),"",TODAY()-C30)))</f>
        <v/>
      </c>
      <c r="O30" s="23" t="s">
        <v>150</v>
      </c>
    </row>
    <row r="31" customFormat="false" ht="24" hidden="false" customHeight="true" outlineLevel="0" collapsed="false">
      <c r="B31" s="17" t="s">
        <v>151</v>
      </c>
      <c r="C31" s="18" t="n">
        <v>46159</v>
      </c>
      <c r="D31" s="19" t="s">
        <v>152</v>
      </c>
      <c r="E31" s="19" t="s">
        <v>70</v>
      </c>
      <c r="F31" s="19" t="s">
        <v>153</v>
      </c>
      <c r="G31" s="17" t="s">
        <v>49</v>
      </c>
      <c r="H31" s="17" t="s">
        <v>33</v>
      </c>
      <c r="I31" s="19" t="s">
        <v>71</v>
      </c>
      <c r="J31" s="19" t="s">
        <v>72</v>
      </c>
      <c r="K31" s="18" t="n">
        <v>46190</v>
      </c>
      <c r="L31" s="18"/>
      <c r="M31" s="20" t="n">
        <f aca="true">IF(OR(H31="Behoben",H31="Abgenommen",H31="Zurückgewiesen",K31=""),"",K31-TODAY())</f>
        <v>-5</v>
      </c>
      <c r="N31" s="20" t="n">
        <f aca="true">IF(C31="","",IF(L31&lt;&gt;"",L31-C31,IF(OR(H31="Behoben",H31="Abgenommen",H31="Zurückgewiesen"),"",TODAY()-C31)))</f>
        <v>36</v>
      </c>
      <c r="O31" s="19" t="s">
        <v>154</v>
      </c>
    </row>
    <row r="32" customFormat="false" ht="24" hidden="false" customHeight="true" outlineLevel="0" collapsed="false">
      <c r="B32" s="21"/>
      <c r="C32" s="22"/>
      <c r="D32" s="23"/>
      <c r="E32" s="23"/>
      <c r="F32" s="23"/>
      <c r="G32" s="21"/>
      <c r="H32" s="21"/>
      <c r="I32" s="23"/>
      <c r="J32" s="23"/>
      <c r="K32" s="22"/>
      <c r="L32" s="22"/>
      <c r="M32" s="24" t="str">
        <f aca="true">IF(OR(H32="Behoben",H32="Abgenommen",H32="Zurückgewiesen",K32=""),"",K32-TODAY())</f>
        <v/>
      </c>
      <c r="N32" s="24" t="str">
        <f aca="true">IF(C32="","",IF(L32&lt;&gt;"",L32-C32,IF(OR(H32="Behoben",H32="Abgenommen",H32="Zurückgewiesen"),"",TODAY()-C32)))</f>
        <v/>
      </c>
      <c r="O32" s="23"/>
    </row>
    <row r="33" customFormat="false" ht="24" hidden="false" customHeight="true" outlineLevel="0" collapsed="false">
      <c r="B33" s="17"/>
      <c r="C33" s="18"/>
      <c r="D33" s="19"/>
      <c r="E33" s="19"/>
      <c r="F33" s="19"/>
      <c r="G33" s="17"/>
      <c r="H33" s="17"/>
      <c r="I33" s="19"/>
      <c r="J33" s="19"/>
      <c r="K33" s="18"/>
      <c r="L33" s="18"/>
      <c r="M33" s="20" t="str">
        <f aca="true">IF(OR(H33="Behoben",H33="Abgenommen",H33="Zurückgewiesen",K33=""),"",K33-TODAY())</f>
        <v/>
      </c>
      <c r="N33" s="20" t="str">
        <f aca="true">IF(C33="","",IF(L33&lt;&gt;"",L33-C33,IF(OR(H33="Behoben",H33="Abgenommen",H33="Zurückgewiesen"),"",TODAY()-C33)))</f>
        <v/>
      </c>
      <c r="O33" s="19"/>
    </row>
    <row r="34" customFormat="false" ht="24" hidden="false" customHeight="true" outlineLevel="0" collapsed="false">
      <c r="B34" s="21"/>
      <c r="C34" s="22"/>
      <c r="D34" s="23"/>
      <c r="E34" s="23"/>
      <c r="F34" s="23"/>
      <c r="G34" s="21"/>
      <c r="H34" s="21"/>
      <c r="I34" s="23"/>
      <c r="J34" s="23"/>
      <c r="K34" s="22"/>
      <c r="L34" s="22"/>
      <c r="M34" s="24" t="str">
        <f aca="true">IF(OR(H34="Behoben",H34="Abgenommen",H34="Zurückgewiesen",K34=""),"",K34-TODAY())</f>
        <v/>
      </c>
      <c r="N34" s="24" t="str">
        <f aca="true">IF(C34="","",IF(L34&lt;&gt;"",L34-C34,IF(OR(H34="Behoben",H34="Abgenommen",H34="Zurückgewiesen"),"",TODAY()-C34)))</f>
        <v/>
      </c>
      <c r="O34" s="23"/>
    </row>
    <row r="35" customFormat="false" ht="24" hidden="false" customHeight="true" outlineLevel="0" collapsed="false">
      <c r="B35" s="17"/>
      <c r="C35" s="18"/>
      <c r="D35" s="19"/>
      <c r="E35" s="19"/>
      <c r="F35" s="19"/>
      <c r="G35" s="17"/>
      <c r="H35" s="17"/>
      <c r="I35" s="19"/>
      <c r="J35" s="19"/>
      <c r="K35" s="18"/>
      <c r="L35" s="18"/>
      <c r="M35" s="20" t="str">
        <f aca="true">IF(OR(H35="Behoben",H35="Abgenommen",H35="Zurückgewiesen",K35=""),"",K35-TODAY())</f>
        <v/>
      </c>
      <c r="N35" s="20" t="str">
        <f aca="true">IF(C35="","",IF(L35&lt;&gt;"",L35-C35,IF(OR(H35="Behoben",H35="Abgenommen",H35="Zurückgewiesen"),"",TODAY()-C35)))</f>
        <v/>
      </c>
      <c r="O35" s="19"/>
    </row>
    <row r="36" customFormat="false" ht="24" hidden="false" customHeight="true" outlineLevel="0" collapsed="false">
      <c r="B36" s="21"/>
      <c r="C36" s="22"/>
      <c r="D36" s="23"/>
      <c r="E36" s="23"/>
      <c r="F36" s="23"/>
      <c r="G36" s="21"/>
      <c r="H36" s="21"/>
      <c r="I36" s="23"/>
      <c r="J36" s="23"/>
      <c r="K36" s="22"/>
      <c r="L36" s="22"/>
      <c r="M36" s="24" t="str">
        <f aca="true">IF(OR(H36="Behoben",H36="Abgenommen",H36="Zurückgewiesen",K36=""),"",K36-TODAY())</f>
        <v/>
      </c>
      <c r="N36" s="24" t="str">
        <f aca="true">IF(C36="","",IF(L36&lt;&gt;"",L36-C36,IF(OR(H36="Behoben",H36="Abgenommen",H36="Zurückgewiesen"),"",TODAY()-C36)))</f>
        <v/>
      </c>
      <c r="O36" s="23"/>
    </row>
    <row r="37" customFormat="false" ht="24" hidden="false" customHeight="true" outlineLevel="0" collapsed="false">
      <c r="B37" s="17"/>
      <c r="C37" s="18"/>
      <c r="D37" s="19"/>
      <c r="E37" s="19"/>
      <c r="F37" s="19"/>
      <c r="G37" s="17"/>
      <c r="H37" s="17"/>
      <c r="I37" s="19"/>
      <c r="J37" s="19"/>
      <c r="K37" s="18"/>
      <c r="L37" s="18"/>
      <c r="M37" s="20" t="str">
        <f aca="true">IF(OR(H37="Behoben",H37="Abgenommen",H37="Zurückgewiesen",K37=""),"",K37-TODAY())</f>
        <v/>
      </c>
      <c r="N37" s="20" t="str">
        <f aca="true">IF(C37="","",IF(L37&lt;&gt;"",L37-C37,IF(OR(H37="Behoben",H37="Abgenommen",H37="Zurückgewiesen"),"",TODAY()-C37)))</f>
        <v/>
      </c>
      <c r="O37" s="19"/>
    </row>
    <row r="38" customFormat="false" ht="24" hidden="false" customHeight="true" outlineLevel="0" collapsed="false">
      <c r="B38" s="21"/>
      <c r="C38" s="22"/>
      <c r="D38" s="23"/>
      <c r="E38" s="23"/>
      <c r="F38" s="23"/>
      <c r="G38" s="21"/>
      <c r="H38" s="21"/>
      <c r="I38" s="23"/>
      <c r="J38" s="23"/>
      <c r="K38" s="22"/>
      <c r="L38" s="22"/>
      <c r="M38" s="24" t="str">
        <f aca="true">IF(OR(H38="Behoben",H38="Abgenommen",H38="Zurückgewiesen",K38=""),"",K38-TODAY())</f>
        <v/>
      </c>
      <c r="N38" s="24" t="str">
        <f aca="true">IF(C38="","",IF(L38&lt;&gt;"",L38-C38,IF(OR(H38="Behoben",H38="Abgenommen",H38="Zurückgewiesen"),"",TODAY()-C38)))</f>
        <v/>
      </c>
      <c r="O38" s="23"/>
    </row>
    <row r="39" customFormat="false" ht="24" hidden="false" customHeight="true" outlineLevel="0" collapsed="false">
      <c r="B39" s="17"/>
      <c r="C39" s="18"/>
      <c r="D39" s="19"/>
      <c r="E39" s="19"/>
      <c r="F39" s="19"/>
      <c r="G39" s="17"/>
      <c r="H39" s="17"/>
      <c r="I39" s="19"/>
      <c r="J39" s="19"/>
      <c r="K39" s="18"/>
      <c r="L39" s="18"/>
      <c r="M39" s="20" t="str">
        <f aca="true">IF(OR(H39="Behoben",H39="Abgenommen",H39="Zurückgewiesen",K39=""),"",K39-TODAY())</f>
        <v/>
      </c>
      <c r="N39" s="20" t="str">
        <f aca="true">IF(C39="","",IF(L39&lt;&gt;"",L39-C39,IF(OR(H39="Behoben",H39="Abgenommen",H39="Zurückgewiesen"),"",TODAY()-C39)))</f>
        <v/>
      </c>
      <c r="O39" s="19"/>
    </row>
    <row r="40" customFormat="false" ht="24" hidden="false" customHeight="true" outlineLevel="0" collapsed="false">
      <c r="B40" s="21"/>
      <c r="C40" s="22"/>
      <c r="D40" s="23"/>
      <c r="E40" s="23"/>
      <c r="F40" s="23"/>
      <c r="G40" s="21"/>
      <c r="H40" s="21"/>
      <c r="I40" s="23"/>
      <c r="J40" s="23"/>
      <c r="K40" s="22"/>
      <c r="L40" s="22"/>
      <c r="M40" s="24" t="str">
        <f aca="true">IF(OR(H40="Behoben",H40="Abgenommen",H40="Zurückgewiesen",K40=""),"",K40-TODAY())</f>
        <v/>
      </c>
      <c r="N40" s="24" t="str">
        <f aca="true">IF(C40="","",IF(L40&lt;&gt;"",L40-C40,IF(OR(H40="Behoben",H40="Abgenommen",H40="Zurückgewiesen"),"",TODAY()-C40)))</f>
        <v/>
      </c>
      <c r="O40" s="23"/>
    </row>
    <row r="41" customFormat="false" ht="24" hidden="false" customHeight="true" outlineLevel="0" collapsed="false">
      <c r="B41" s="25"/>
      <c r="C41" s="26"/>
      <c r="D41" s="27"/>
      <c r="E41" s="27"/>
      <c r="F41" s="27"/>
      <c r="G41" s="25"/>
      <c r="H41" s="25"/>
      <c r="I41" s="27"/>
      <c r="J41" s="27"/>
      <c r="K41" s="26"/>
      <c r="L41" s="26"/>
      <c r="M41" s="28" t="str">
        <f aca="true">IF(OR(H41="Behoben",H41="Abgenommen",H41="Zurückgewiesen",K41=""),"",K41-TODAY())</f>
        <v/>
      </c>
      <c r="N41" s="28" t="str">
        <f aca="true">IF(C41="","",IF(L41&lt;&gt;"",L41-C41,IF(OR(H41="Behoben",H41="Abgenommen",H41="Zurückgewiesen"),"",TODAY()-C41)))</f>
        <v/>
      </c>
      <c r="O41" s="27"/>
    </row>
  </sheetData>
  <mergeCells count="17">
    <mergeCell ref="B2:H2"/>
    <mergeCell ref="I2:L2"/>
    <mergeCell ref="M2:O2"/>
    <mergeCell ref="B4:O4"/>
    <mergeCell ref="B5:D5"/>
    <mergeCell ref="E5:F5"/>
    <mergeCell ref="G5:H5"/>
    <mergeCell ref="I5:J5"/>
    <mergeCell ref="K5:L5"/>
    <mergeCell ref="M5:O5"/>
    <mergeCell ref="B6:D6"/>
    <mergeCell ref="E6:F6"/>
    <mergeCell ref="G6:H6"/>
    <mergeCell ref="I6:J6"/>
    <mergeCell ref="K6:L6"/>
    <mergeCell ref="M6:O6"/>
    <mergeCell ref="B8:O8"/>
  </mergeCells>
  <conditionalFormatting sqref="G6">
    <cfRule type="expression" priority="2" aboveAverage="0" equalAverage="0" bottom="0" percent="0" rank="0" text="" dxfId="0">
      <formula>G6&gt;0</formula>
    </cfRule>
  </conditionalFormatting>
  <conditionalFormatting sqref="I6">
    <cfRule type="expression" priority="3" aboveAverage="0" equalAverage="0" bottom="0" percent="0" rank="0" text="" dxfId="0">
      <formula>I6&gt;0</formula>
    </cfRule>
  </conditionalFormatting>
  <conditionalFormatting sqref="G12:G41">
    <cfRule type="expression" priority="4" aboveAverage="0" equalAverage="0" bottom="0" percent="0" rank="0" text="" dxfId="1">
      <formula>$G12="Niedrig"</formula>
    </cfRule>
    <cfRule type="expression" priority="5" aboveAverage="0" equalAverage="0" bottom="0" percent="0" rank="0" text="" dxfId="2">
      <formula>$G12="Mittel"</formula>
    </cfRule>
    <cfRule type="expression" priority="6" aboveAverage="0" equalAverage="0" bottom="0" percent="0" rank="0" text="" dxfId="3">
      <formula>$G12="Hoch"</formula>
    </cfRule>
    <cfRule type="expression" priority="7" aboveAverage="0" equalAverage="0" bottom="0" percent="0" rank="0" text="" dxfId="4">
      <formula>$G12="Kritisch"</formula>
    </cfRule>
  </conditionalFormatting>
  <conditionalFormatting sqref="H12:H41">
    <cfRule type="expression" priority="8" aboveAverage="0" equalAverage="0" bottom="0" percent="0" rank="0" text="" dxfId="5">
      <formula>$H12="Erfasst"</formula>
    </cfRule>
    <cfRule type="expression" priority="9" aboveAverage="0" equalAverage="0" bottom="0" percent="0" rank="0" text="" dxfId="2">
      <formula>$H12="In Bearbeitung"</formula>
    </cfRule>
    <cfRule type="expression" priority="10" aboveAverage="0" equalAverage="0" bottom="0" percent="0" rank="0" text="" dxfId="1">
      <formula>$H12="Behoben"</formula>
    </cfRule>
    <cfRule type="expression" priority="11" aboveAverage="0" equalAverage="0" bottom="0" percent="0" rank="0" text="" dxfId="6">
      <formula>$H12="Abgenommen"</formula>
    </cfRule>
    <cfRule type="expression" priority="12" aboveAverage="0" equalAverage="0" bottom="0" percent="0" rank="0" text="" dxfId="4">
      <formula>$H12="Zurückgewiesen"</formula>
    </cfRule>
  </conditionalFormatting>
  <conditionalFormatting sqref="M12:M41">
    <cfRule type="expression" priority="13" aboveAverage="0" equalAverage="0" bottom="0" percent="0" rank="0" text="" dxfId="4">
      <formula>AND(ISNUMBER($M12),$M12&lt;0)</formula>
    </cfRule>
    <cfRule type="expression" priority="14" aboveAverage="0" equalAverage="0" bottom="0" percent="0" rank="0" text="" dxfId="2">
      <formula>AND(ISNUMBER($M12),$M12&gt;=0,$M12&lt;=7)</formula>
    </cfRule>
    <cfRule type="expression" priority="15" aboveAverage="0" equalAverage="0" bottom="0" percent="0" rank="0" text="" dxfId="7">
      <formula>AND(ISNUMBER($M12),$M12&gt;7)</formula>
    </cfRule>
  </conditionalFormatting>
  <conditionalFormatting sqref="N12:N41">
    <cfRule type="colorScale" priority="16">
      <colorScale>
        <cfvo type="num" val="0"/>
        <cfvo type="num" val="30"/>
        <cfvo type="num" val="90"/>
        <color rgb="FFD9E5C8"/>
        <color rgb="FFF4E5C5"/>
        <color rgb="FFE8B5A4"/>
      </colorScale>
    </cfRule>
  </conditionalFormatting>
  <dataValidations count="4">
    <dataValidation allowBlank="true" errorStyle="stop" operator="between" showDropDown="false" showErrorMessage="false" showInputMessage="false" sqref="F12:F41" type="list">
      <formula1>Gewerke_Liste</formula1>
      <formula2>0</formula2>
    </dataValidation>
    <dataValidation allowBlank="true" errorStyle="stop" operator="between" showDropDown="false" showErrorMessage="false" showInputMessage="false" sqref="G12:G41" type="list">
      <formula1>Prioritaeten_Liste</formula1>
      <formula2>0</formula2>
    </dataValidation>
    <dataValidation allowBlank="true" errorStyle="stop" operator="between" showDropDown="false" showErrorMessage="false" showInputMessage="false" sqref="H12:H41" type="list">
      <formula1>Status_Liste</formula1>
      <formula2>0</formula2>
    </dataValidation>
    <dataValidation allowBlank="true" errorStyle="stop" operator="between" showDropDown="false" showErrorMessage="false" showInputMessage="false" sqref="I12:I41" type="list">
      <formula1>Firmen_Liste</formula1>
      <formula2>0</formula2>
    </dataValidation>
  </dataValidations>
  <printOptions headings="false" gridLines="false" gridLinesSet="true" horizontalCentered="false" verticalCentered="false"/>
  <pageMargins left="0.4" right="0.4" top="0.5" bottom="0.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3" min="3" style="0" width="4"/>
    <col collapsed="false" customWidth="true" hidden="false" outlineLevel="0" max="4" min="4" style="0" width="16"/>
    <col collapsed="false" customWidth="true" hidden="false" outlineLevel="0" max="5" min="5" style="0" width="4"/>
    <col collapsed="false" customWidth="true" hidden="false" outlineLevel="0" max="6" min="6" style="0" width="18"/>
    <col collapsed="false" customWidth="true" hidden="false" outlineLevel="0" max="7" min="7" style="0" width="4"/>
    <col collapsed="false" customWidth="true" hidden="false" outlineLevel="0" max="8" min="8" style="0" width="26"/>
  </cols>
  <sheetData>
    <row r="1" customFormat="false" ht="12" hidden="false" customHeight="true" outlineLevel="0" collapsed="false"/>
    <row r="2" customFormat="false" ht="42" hidden="false" customHeight="true" outlineLevel="0" collapsed="false">
      <c r="B2" s="29" t="s">
        <v>155</v>
      </c>
      <c r="C2" s="29"/>
      <c r="D2" s="29"/>
      <c r="E2" s="29"/>
      <c r="F2" s="29"/>
      <c r="G2" s="29"/>
      <c r="H2" s="29"/>
    </row>
    <row r="3" customFormat="false" ht="6" hidden="false" customHeight="true" outlineLevel="0" collapsed="false">
      <c r="B3" s="4"/>
      <c r="C3" s="4"/>
      <c r="D3" s="4"/>
      <c r="E3" s="4"/>
      <c r="F3" s="4"/>
      <c r="G3" s="4"/>
      <c r="H3" s="4"/>
    </row>
    <row r="4" customFormat="false" ht="12" hidden="false" customHeight="true" outlineLevel="0" collapsed="false">
      <c r="B4" s="5" t="s">
        <v>156</v>
      </c>
      <c r="C4" s="5"/>
      <c r="D4" s="5"/>
      <c r="E4" s="5"/>
      <c r="F4" s="5"/>
      <c r="G4" s="5"/>
      <c r="H4" s="5"/>
    </row>
    <row r="5" customFormat="false" ht="27.75" hidden="false" customHeight="true" outlineLevel="0" collapsed="false">
      <c r="B5" s="30" t="s">
        <v>15</v>
      </c>
      <c r="D5" s="30" t="s">
        <v>16</v>
      </c>
      <c r="F5" s="30" t="s">
        <v>17</v>
      </c>
      <c r="H5" s="30" t="s">
        <v>157</v>
      </c>
    </row>
    <row r="6" customFormat="false" ht="15" hidden="false" customHeight="false" outlineLevel="0" collapsed="false">
      <c r="B6" s="31" t="s">
        <v>31</v>
      </c>
      <c r="D6" s="31" t="s">
        <v>32</v>
      </c>
      <c r="F6" s="31" t="s">
        <v>85</v>
      </c>
      <c r="H6" s="31" t="s">
        <v>86</v>
      </c>
    </row>
    <row r="7" customFormat="false" ht="15" hidden="false" customHeight="false" outlineLevel="0" collapsed="false">
      <c r="B7" s="32" t="s">
        <v>40</v>
      </c>
      <c r="D7" s="32" t="s">
        <v>41</v>
      </c>
      <c r="F7" s="32" t="s">
        <v>33</v>
      </c>
      <c r="H7" s="32" t="s">
        <v>127</v>
      </c>
    </row>
    <row r="8" customFormat="false" ht="15" hidden="false" customHeight="false" outlineLevel="0" collapsed="false">
      <c r="B8" s="31" t="s">
        <v>48</v>
      </c>
      <c r="D8" s="31" t="s">
        <v>49</v>
      </c>
      <c r="F8" s="31" t="s">
        <v>57</v>
      </c>
      <c r="H8" s="31" t="s">
        <v>34</v>
      </c>
    </row>
    <row r="9" customFormat="false" ht="15" hidden="false" customHeight="false" outlineLevel="0" collapsed="false">
      <c r="B9" s="32" t="s">
        <v>77</v>
      </c>
      <c r="D9" s="33" t="s">
        <v>78</v>
      </c>
      <c r="F9" s="32" t="s">
        <v>126</v>
      </c>
      <c r="H9" s="32" t="s">
        <v>42</v>
      </c>
    </row>
    <row r="10" customFormat="false" ht="15" hidden="false" customHeight="false" outlineLevel="0" collapsed="false">
      <c r="B10" s="31" t="s">
        <v>103</v>
      </c>
      <c r="F10" s="34" t="s">
        <v>149</v>
      </c>
      <c r="H10" s="31" t="s">
        <v>50</v>
      </c>
    </row>
    <row r="11" customFormat="false" ht="15" hidden="false" customHeight="false" outlineLevel="0" collapsed="false">
      <c r="B11" s="32" t="s">
        <v>64</v>
      </c>
      <c r="H11" s="32" t="s">
        <v>58</v>
      </c>
    </row>
    <row r="12" customFormat="false" ht="15" hidden="false" customHeight="false" outlineLevel="0" collapsed="false">
      <c r="B12" s="31" t="s">
        <v>118</v>
      </c>
      <c r="H12" s="31" t="s">
        <v>65</v>
      </c>
    </row>
    <row r="13" customFormat="false" ht="15" hidden="false" customHeight="false" outlineLevel="0" collapsed="false">
      <c r="B13" s="32" t="s">
        <v>56</v>
      </c>
      <c r="H13" s="32" t="s">
        <v>71</v>
      </c>
    </row>
    <row r="14" customFormat="false" ht="15" hidden="false" customHeight="false" outlineLevel="0" collapsed="false">
      <c r="B14" s="31" t="s">
        <v>125</v>
      </c>
      <c r="H14" s="31" t="s">
        <v>79</v>
      </c>
    </row>
    <row r="15" customFormat="false" ht="15" hidden="false" customHeight="false" outlineLevel="0" collapsed="false">
      <c r="B15" s="32" t="s">
        <v>96</v>
      </c>
      <c r="H15" s="32" t="s">
        <v>104</v>
      </c>
    </row>
    <row r="16" customFormat="false" ht="15" hidden="false" customHeight="false" outlineLevel="0" collapsed="false">
      <c r="B16" s="31" t="s">
        <v>153</v>
      </c>
      <c r="H16" s="31" t="s">
        <v>97</v>
      </c>
    </row>
    <row r="17" customFormat="false" ht="15" hidden="false" customHeight="false" outlineLevel="0" collapsed="false">
      <c r="B17" s="32" t="s">
        <v>158</v>
      </c>
      <c r="H17" s="32" t="s">
        <v>119</v>
      </c>
    </row>
    <row r="18" customFormat="false" ht="15" hidden="false" customHeight="false" outlineLevel="0" collapsed="false">
      <c r="B18" s="31" t="s">
        <v>159</v>
      </c>
      <c r="H18" s="31" t="s">
        <v>137</v>
      </c>
    </row>
    <row r="19" customFormat="false" ht="15" hidden="false" customHeight="false" outlineLevel="0" collapsed="false">
      <c r="B19" s="32" t="s">
        <v>160</v>
      </c>
      <c r="H19" s="32" t="s">
        <v>143</v>
      </c>
    </row>
    <row r="20" customFormat="false" ht="15" hidden="false" customHeight="false" outlineLevel="0" collapsed="false">
      <c r="B20" s="34" t="s">
        <v>161</v>
      </c>
      <c r="H20" s="34" t="s">
        <v>162</v>
      </c>
    </row>
    <row r="22" customFormat="false" ht="27.75" hidden="false" customHeight="true" outlineLevel="0" collapsed="false">
      <c r="B22" s="35" t="s">
        <v>163</v>
      </c>
      <c r="C22" s="35"/>
      <c r="D22" s="35"/>
      <c r="E22" s="35"/>
      <c r="F22" s="35"/>
      <c r="G22" s="35"/>
      <c r="H22" s="35"/>
    </row>
  </sheetData>
  <mergeCells count="3">
    <mergeCell ref="B2:H2"/>
    <mergeCell ref="B4:H4"/>
    <mergeCell ref="B22:H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2026-06-22T16:05:20Z</dcterms:created>
  <dc:creator>openpyxl</dc:creator>
  <dc:description/>
  <dc:language>en-US</dc:language>
  <cp:lastModifiedBy/>
  <dcterms:modified xsi:type="dcterms:W3CDTF">2026-06-22T16:05:20Z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