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0556F4D-83E0-4B80-8886-10EC790423AA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Machbarkeitsstudi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71" i="1" s="1"/>
  <c r="F64" i="1"/>
  <c r="F63" i="1"/>
  <c r="F62" i="1"/>
  <c r="F61" i="1"/>
  <c r="D57" i="1"/>
  <c r="F56" i="1"/>
  <c r="F55" i="1"/>
  <c r="F54" i="1"/>
  <c r="F52" i="1"/>
  <c r="F51" i="1"/>
  <c r="F50" i="1"/>
  <c r="F48" i="1"/>
  <c r="F47" i="1"/>
  <c r="F46" i="1"/>
  <c r="F45" i="1"/>
  <c r="F43" i="1"/>
  <c r="F42" i="1"/>
  <c r="F41" i="1"/>
  <c r="F40" i="1"/>
  <c r="F38" i="1"/>
  <c r="F37" i="1"/>
  <c r="F36" i="1"/>
  <c r="F35" i="1"/>
  <c r="F33" i="1"/>
  <c r="F57" i="1" s="1"/>
  <c r="F32" i="1"/>
  <c r="F31" i="1"/>
  <c r="F30" i="1"/>
  <c r="D25" i="1"/>
  <c r="E25" i="1" s="1"/>
  <c r="F25" i="1" s="1"/>
  <c r="G25" i="1" s="1"/>
  <c r="H25" i="1" s="1"/>
  <c r="I25" i="1" s="1"/>
  <c r="I24" i="1"/>
  <c r="H24" i="1"/>
  <c r="G24" i="1"/>
  <c r="F24" i="1"/>
  <c r="E24" i="1"/>
  <c r="H16" i="1" s="1"/>
  <c r="D24" i="1"/>
  <c r="J23" i="1"/>
  <c r="J22" i="1"/>
  <c r="J21" i="1"/>
  <c r="F74" i="1" l="1"/>
  <c r="J16" i="1"/>
  <c r="B16" i="1"/>
  <c r="D16" i="1"/>
  <c r="J24" i="1"/>
  <c r="F16" i="1"/>
</calcChain>
</file>

<file path=xl/sharedStrings.xml><?xml version="1.0" encoding="utf-8"?>
<sst xmlns="http://schemas.openxmlformats.org/spreadsheetml/2006/main" count="172" uniqueCount="170">
  <si>
    <t>Machbarkeitsstudie</t>
  </si>
  <si>
    <t xml:space="preserve">  1.  Projekt-Stammdaten</t>
  </si>
  <si>
    <t>Projektname</t>
  </si>
  <si>
    <t>Erschließung neues Geschäftsfeld 2026</t>
  </si>
  <si>
    <t>Projekt-ID</t>
  </si>
  <si>
    <t>MBS-2026-007</t>
  </si>
  <si>
    <t>Auftraggeber</t>
  </si>
  <si>
    <t>Geschäftsleitung</t>
  </si>
  <si>
    <t>Projektleitung</t>
  </si>
  <si>
    <t>Dr. Henrik Lambrecht</t>
  </si>
  <si>
    <t>Start (geplant)</t>
  </si>
  <si>
    <t>Ende (geplant)</t>
  </si>
  <si>
    <t>Branche</t>
  </si>
  <si>
    <t>Mittelstand / DACH-Raum</t>
  </si>
  <si>
    <t>Budget gesamt</t>
  </si>
  <si>
    <t>Status</t>
  </si>
  <si>
    <t>In Prüfung</t>
  </si>
  <si>
    <t>Datum Erstellung</t>
  </si>
  <si>
    <t>Kurzbeschreibung</t>
  </si>
  <si>
    <t>Aufbau eines neuen digitalen Geschäftsfelds mit ergänzendem Leistungsangebot zur Stärkung der Marktposition und Generierung zusätzlicher Umsatzquellen.</t>
  </si>
  <si>
    <t>Strategische Ziele</t>
  </si>
  <si>
    <t>Umsatzdiversifizierung · Erhöhung Marktanteil im Kernmarkt · Aufbau digitaler Kompetenzen · Reduzierung der Abhängigkeit von Bestandsgeschäft</t>
  </si>
  <si>
    <t xml:space="preserve">  2.  Executive Summary</t>
  </si>
  <si>
    <t>Gesamtnutzwert (0-10)</t>
  </si>
  <si>
    <t>Erreichungsgrad</t>
  </si>
  <si>
    <t>ROI über 5 Jahre</t>
  </si>
  <si>
    <t>Amortisation</t>
  </si>
  <si>
    <t>Empfehlung</t>
  </si>
  <si>
    <t xml:space="preserve">  3.  Wirtschaftliche Bewertung  ·  5-Jahres-Plan</t>
  </si>
  <si>
    <t>Position</t>
  </si>
  <si>
    <t>Jahr 0
2026</t>
  </si>
  <si>
    <t>Jahr 1
2027</t>
  </si>
  <si>
    <t>Jahr 2
2028</t>
  </si>
  <si>
    <t>Jahr 3
2029</t>
  </si>
  <si>
    <t>Jahr 4
2030</t>
  </si>
  <si>
    <t>Jahr 5
2031</t>
  </si>
  <si>
    <t>Summe
5 Jahre</t>
  </si>
  <si>
    <t>Kommentar</t>
  </si>
  <si>
    <t>Investition</t>
  </si>
  <si>
    <t>Initiale Anschaffung</t>
  </si>
  <si>
    <t>Laufende Kosten</t>
  </si>
  <si>
    <t>Betrieb, Personal, Wartung</t>
  </si>
  <si>
    <t>Erwartete Erträge</t>
  </si>
  <si>
    <t>Umsatzprognose</t>
  </si>
  <si>
    <t>Netto-Cashflow</t>
  </si>
  <si>
    <t>Erträge − Kosten − Investition</t>
  </si>
  <si>
    <t>Kumulierter Cashflow</t>
  </si>
  <si>
    <t>Laufende Summe</t>
  </si>
  <si>
    <t xml:space="preserve">  4.  Nutzwertanalyse  ·  Bewertungskriterien</t>
  </si>
  <si>
    <t>Kriterium</t>
  </si>
  <si>
    <t>Beschreibung</t>
  </si>
  <si>
    <t>Gewicht
%</t>
  </si>
  <si>
    <t>Bewertung
0–10</t>
  </si>
  <si>
    <t>Gewichtet
Punkte</t>
  </si>
  <si>
    <t xml:space="preserve">  ▸  Strategische Passung</t>
  </si>
  <si>
    <t>Übereinstimmung mit Strategie</t>
  </si>
  <si>
    <t>Passung zur aktuellen Unternehmensstrategie</t>
  </si>
  <si>
    <t>Hohe strategische Relevanz</t>
  </si>
  <si>
    <t>Beitrag strategische Ziele</t>
  </si>
  <si>
    <t>Direkter Beitrag zur Erreichung der Top-3-Ziele</t>
  </si>
  <si>
    <t>Direkter Beitrag erkennbar</t>
  </si>
  <si>
    <t>Unterstützung Digitalisierung</t>
  </si>
  <si>
    <t>Stärkt die digitale Transformation</t>
  </si>
  <si>
    <t>Stark digital getrieben</t>
  </si>
  <si>
    <t>Synergien Bestandsgeschäft</t>
  </si>
  <si>
    <t>Nutzt vorhandene Kompetenzen und Kunden</t>
  </si>
  <si>
    <t>Mittlere Synergie</t>
  </si>
  <si>
    <t xml:space="preserve">  ▸  Technische Machbarkeit</t>
  </si>
  <si>
    <t>Verfügbarkeit Technologie</t>
  </si>
  <si>
    <t>Reifegrad und Verfügbarkeit am Markt</t>
  </si>
  <si>
    <t>Etablierte Technologien</t>
  </si>
  <si>
    <t>Eigenes Know-how</t>
  </si>
  <si>
    <t>Vorhandenes technisches Wissen im Haus</t>
  </si>
  <si>
    <t>Aufbau begleitet von Partner</t>
  </si>
  <si>
    <t>IT-Integration</t>
  </si>
  <si>
    <t>Integration in bestehende IT-Landschaft</t>
  </si>
  <si>
    <t>Anpassungsbedarf bei Schnittstellen</t>
  </si>
  <si>
    <t>Datenschutz &amp; Sicherheit</t>
  </si>
  <si>
    <t>Erfüllung Datenschutz- und Sicherheitsstandards</t>
  </si>
  <si>
    <t>DSGVO-konform vorgesehen</t>
  </si>
  <si>
    <t xml:space="preserve">  ▸  Wirtschaftliche Machbarkeit</t>
  </si>
  <si>
    <t>Erwartete Rendite</t>
  </si>
  <si>
    <t>Voraussichtlicher ROI über 5 Jahre</t>
  </si>
  <si>
    <t>ROI deutlich über Hürde</t>
  </si>
  <si>
    <t>Amortisationszeit</t>
  </si>
  <si>
    <t>Dauer bis zur Investitionsrückgewinnung</t>
  </si>
  <si>
    <t>Knapp unter 4 Jahren</t>
  </si>
  <si>
    <t>Kapitalbedarf vs Verfügbarkeit</t>
  </si>
  <si>
    <t>Verfügbarkeit der notwendigen Mittel</t>
  </si>
  <si>
    <t>Eigenmittel + Bankzusage</t>
  </si>
  <si>
    <t>Cashflow-Profil</t>
  </si>
  <si>
    <t>Verlauf und Stabilität der Cashflows</t>
  </si>
  <si>
    <t>Stabiles Wachstum ab Jahr 2</t>
  </si>
  <si>
    <t xml:space="preserve">  ▸  Marktpotenzial</t>
  </si>
  <si>
    <t>Marktgröße</t>
  </si>
  <si>
    <t>Adressierbares Marktvolumen (TAM)</t>
  </si>
  <si>
    <t>Marktanalyse positiv</t>
  </si>
  <si>
    <t>Wachstumspotenzial</t>
  </si>
  <si>
    <t>Erwartete CAGR der nächsten 5 Jahre</t>
  </si>
  <si>
    <t>Stark wachsendes Segment</t>
  </si>
  <si>
    <t>Wettbewerbsumfeld</t>
  </si>
  <si>
    <t>Intensität und Reifegrad des Wettbewerbs</t>
  </si>
  <si>
    <t>Mittlere Wettbewerbsintensität</t>
  </si>
  <si>
    <t>Differenzierung</t>
  </si>
  <si>
    <t>Möglichkeit klarer Differenzierung</t>
  </si>
  <si>
    <t>USP definiert</t>
  </si>
  <si>
    <t xml:space="preserve">  ▸  Organisatorische Machbarkeit</t>
  </si>
  <si>
    <t>Personalverfügbarkeit</t>
  </si>
  <si>
    <t>Verfügbarkeit qualifizierter Mitarbeiter</t>
  </si>
  <si>
    <t>Recruiting-Engpass möglich</t>
  </si>
  <si>
    <t>Prozesse &amp; Organisation</t>
  </si>
  <si>
    <t>Anpassbarkeit bestehender Strukturen</t>
  </si>
  <si>
    <t>Mittlerer Anpassungsbedarf</t>
  </si>
  <si>
    <t>Change-Management</t>
  </si>
  <si>
    <t>Fähigkeit zur Veränderungsbegleitung</t>
  </si>
  <si>
    <t>Externer Berater eingeplant</t>
  </si>
  <si>
    <t xml:space="preserve">  ▸  Rechtliche Machbarkeit</t>
  </si>
  <si>
    <t>Regulatorische Anforderungen</t>
  </si>
  <si>
    <t>Erfüllung gesetzlicher Vorgaben</t>
  </si>
  <si>
    <t>Keine Hürden absehbar</t>
  </si>
  <si>
    <t>DSGVO &amp; Datenschutz</t>
  </si>
  <si>
    <t>Konformität mit Datenschutzrecht</t>
  </si>
  <si>
    <t>Konzept liegt vor</t>
  </si>
  <si>
    <t>Vertragliche Bindungen</t>
  </si>
  <si>
    <t>Bestehende Verträge und Verpflichtungen</t>
  </si>
  <si>
    <t>Keine Konflikte erkennbar</t>
  </si>
  <si>
    <t>Summe / Gesamtnutzwert</t>
  </si>
  <si>
    <t>Bewertungsskala: 0 (nicht erfüllt) — 10 (vollständig erfüllt)</t>
  </si>
  <si>
    <t xml:space="preserve">  5.  Risikobewertung</t>
  </si>
  <si>
    <t>Risiko</t>
  </si>
  <si>
    <t>Wahrscheinlichkeit
1–5</t>
  </si>
  <si>
    <t>Auswirkung
1–5</t>
  </si>
  <si>
    <t>Risikoscore
W × A</t>
  </si>
  <si>
    <t>Gegenmaßnahme</t>
  </si>
  <si>
    <t>Verzögerung Umsetzung</t>
  </si>
  <si>
    <t>Projektmeilensteine verspäten sich</t>
  </si>
  <si>
    <t>Engmaschiges Projektcontrolling</t>
  </si>
  <si>
    <t>Kostenüberschreitung</t>
  </si>
  <si>
    <t>Mehrkosten von mehr als 10 % gegenüber Budget</t>
  </si>
  <si>
    <t>Pufferbudget + monatliche Reviews</t>
  </si>
  <si>
    <t>Wettbewerbsdruck</t>
  </si>
  <si>
    <t>Stärkere Reaktion etablierter Wettbewerber</t>
  </si>
  <si>
    <t>Markteintritt schnell, USP klar kommunizieren</t>
  </si>
  <si>
    <t>Technologische Probleme</t>
  </si>
  <si>
    <t>Unerwartete Hürden bei der Integration</t>
  </si>
  <si>
    <t>Frühe Prototypen + Architektur-Review</t>
  </si>
  <si>
    <t>Schlüsselpersonal verliert</t>
  </si>
  <si>
    <t>Schlüsselpersonal verlässt das Projekt</t>
  </si>
  <si>
    <t>Wissens-Backup + Stellvertreterregelung</t>
  </si>
  <si>
    <t>Regulatorische Änderungen</t>
  </si>
  <si>
    <t>Neue Auflagen während der Umsetzung</t>
  </si>
  <si>
    <t>Frühzeitiger Austausch mit Aufsicht</t>
  </si>
  <si>
    <t>Marktentwicklung</t>
  </si>
  <si>
    <t>Nachfrage entwickelt sich schwächer als prognostiziert</t>
  </si>
  <si>
    <t>Quartalsweises Marktmonitoring + Pivot-Option</t>
  </si>
  <si>
    <t>Akzeptanzprobleme</t>
  </si>
  <si>
    <t>Geringe Kundenakzeptanz des neuen Angebots</t>
  </si>
  <si>
    <t>Pilotphase mit ausgewählten Kunden</t>
  </si>
  <si>
    <t>Lieferantenausfall</t>
  </si>
  <si>
    <t>Wichtiger Lieferant fällt aus</t>
  </si>
  <si>
    <t>Zweitlieferanten-Strategie</t>
  </si>
  <si>
    <t>Cyber-Sicherheitsvorfall</t>
  </si>
  <si>
    <t>Sicherheitsvorfall mit Reputationsschaden</t>
  </si>
  <si>
    <t>ISO-27001-Maßnahmen + Audits</t>
  </si>
  <si>
    <t>Risiko-Gesamtscore</t>
  </si>
  <si>
    <t>Risikoreferenz: &lt; 80 niedrig · 80–130 mittel · &gt; 130 hoch  ·  Maximaler Score: 250</t>
  </si>
  <si>
    <t xml:space="preserve">  6.  Fazit und Empfehlung</t>
  </si>
  <si>
    <t>EMPFEHLUNG</t>
  </si>
  <si>
    <t>Entscheidungslogik: Realisierung empfohlen bei Gesamtnutzwert ≥ 7,0 und Risiko-Gesamtscore ≤ 100  ·  Realisierung mit Auflagen bei Gesamtnutzwert ≥ 5,0 und Risiko-Gesamtscore ≤ 130  ·  Sonst Ablehnung empfohlen.</t>
  </si>
  <si>
    <t>Bewertung · Wirtschaftlichkeit · Risiken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</si>
</sst>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&quot; €&quot;"/>
    <numFmt numFmtId="166" formatCode="0.0%"/>
    <numFmt numFmtId="167" formatCode="0.0&quot; Jahre&quot;"/>
    <numFmt numFmtId="168" formatCode="#,##0&quot; €&quot;;\-#,##0&quot; €&quot;;\-"/>
  </numFmts>
  <fonts count="18" x14ac:knownFonts="1">
    <font>
      <sz val="11"/>
      <color theme="1"/>
      <name val="Calibri"/>
      <family val="2"/>
      <charset val="1"/>
    </font>
    <font>
      <b/>
      <sz val="12"/>
      <color rgb="FFFFFFFF"/>
      <name val="Calibri"/>
      <charset val="1"/>
    </font>
    <font>
      <b/>
      <sz val="12"/>
      <color rgb="FF0E4F4A"/>
      <name val="Calibri"/>
      <charset val="1"/>
    </font>
    <font>
      <b/>
      <sz val="10"/>
      <color rgb="FF4A5450"/>
      <name val="Calibri"/>
      <charset val="1"/>
    </font>
    <font>
      <sz val="10"/>
      <color rgb="FF0033CC"/>
      <name val="Calibri"/>
      <charset val="1"/>
    </font>
    <font>
      <sz val="9"/>
      <color rgb="FF4A5450"/>
      <name val="Calibri"/>
      <charset val="1"/>
    </font>
    <font>
      <sz val="18"/>
      <color rgb="FF0F1E1C"/>
      <name val="Calibri"/>
      <charset val="1"/>
    </font>
    <font>
      <b/>
      <sz val="10"/>
      <color rgb="FFFFFFFF"/>
      <name val="Calibri"/>
      <charset val="1"/>
    </font>
    <font>
      <sz val="10"/>
      <color rgb="FF0F1E1C"/>
      <name val="Calibri"/>
      <charset val="1"/>
    </font>
    <font>
      <b/>
      <sz val="10"/>
      <color rgb="FF0F1E1C"/>
      <name val="Calibri"/>
      <charset val="1"/>
    </font>
    <font>
      <i/>
      <sz val="9"/>
      <color rgb="FF4A5450"/>
      <name val="Calibri"/>
      <charset val="1"/>
    </font>
    <font>
      <b/>
      <sz val="10"/>
      <color rgb="FF0033CC"/>
      <name val="Calibri"/>
      <charset val="1"/>
    </font>
    <font>
      <b/>
      <sz val="11"/>
      <color rgb="FFFFFFFF"/>
      <name val="Calibri"/>
      <charset val="1"/>
    </font>
    <font>
      <b/>
      <sz val="14"/>
      <color rgb="FFFFFFFF"/>
      <name val="Calibri"/>
      <charset val="1"/>
    </font>
    <font>
      <i/>
      <sz val="10"/>
      <color rgb="FF8FB5B1"/>
      <name val="Calibri"/>
      <charset val="1"/>
    </font>
    <font>
      <b/>
      <sz val="10"/>
      <color rgb="FFD97706"/>
      <name val="Calibri"/>
      <charset val="1"/>
    </font>
    <font>
      <b/>
      <sz val="20"/>
      <color rgb="FF1E7A4A"/>
      <name val="Calibri"/>
      <charset val="1"/>
    </font>
    <font>
      <sz val="3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E4F4A"/>
        <bgColor rgb="FF1A6B65"/>
      </patternFill>
    </fill>
    <fill>
      <patternFill patternType="solid">
        <fgColor rgb="FFD97706"/>
        <bgColor rgb="FFFF9900"/>
      </patternFill>
    </fill>
    <fill>
      <patternFill patternType="solid">
        <fgColor rgb="FFEFE8D8"/>
        <bgColor rgb="FFE3DBC6"/>
      </patternFill>
    </fill>
    <fill>
      <patternFill patternType="solid">
        <fgColor rgb="FFFAF6EE"/>
        <bgColor rgb="FFFFFFFF"/>
      </patternFill>
    </fill>
    <fill>
      <patternFill patternType="solid">
        <fgColor rgb="FFE3DBC6"/>
        <bgColor rgb="FFEFE8D8"/>
      </patternFill>
    </fill>
    <fill>
      <patternFill patternType="solid">
        <fgColor rgb="FF1A6B65"/>
        <bgColor rgb="FF1E7A4A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D97706"/>
      </bottom>
      <diagonal/>
    </border>
    <border>
      <left style="thin">
        <color rgb="FFC7C4B5"/>
      </left>
      <right/>
      <top/>
      <bottom style="thin">
        <color rgb="FFC7C4B5"/>
      </bottom>
      <diagonal/>
    </border>
    <border>
      <left/>
      <right/>
      <top/>
      <bottom style="thin">
        <color rgb="FFC7C4B5"/>
      </bottom>
      <diagonal/>
    </border>
    <border>
      <left style="thin">
        <color rgb="FF0E4F4A"/>
      </left>
      <right/>
      <top style="medium">
        <color rgb="FF0E4F4A"/>
      </top>
      <bottom style="medium">
        <color rgb="FFD97706"/>
      </bottom>
      <diagonal/>
    </border>
    <border>
      <left style="thin">
        <color rgb="FF1A6B65"/>
      </left>
      <right style="thin">
        <color rgb="FF1A6B65"/>
      </right>
      <top style="medium">
        <color rgb="FF0E4F4A"/>
      </top>
      <bottom style="medium">
        <color rgb="FFD97706"/>
      </bottom>
      <diagonal/>
    </border>
    <border>
      <left style="thin">
        <color rgb="FFC7C4B5"/>
      </left>
      <right style="thin">
        <color rgb="FFC7C4B5"/>
      </right>
      <top/>
      <bottom style="thin">
        <color rgb="FFC7C4B5"/>
      </bottom>
      <diagonal/>
    </border>
    <border>
      <left style="medium">
        <color rgb="FF1A6B65"/>
      </left>
      <right style="thin">
        <color rgb="FFC7C4B5"/>
      </right>
      <top/>
      <bottom style="thin">
        <color rgb="FFC7C4B5"/>
      </bottom>
      <diagonal/>
    </border>
    <border>
      <left style="thin">
        <color rgb="FFC7C4B5"/>
      </left>
      <right/>
      <top/>
      <bottom style="medium">
        <color rgb="FF0E4F4A"/>
      </bottom>
      <diagonal/>
    </border>
    <border>
      <left style="thin">
        <color rgb="FFC7C4B5"/>
      </left>
      <right style="thin">
        <color rgb="FFC7C4B5"/>
      </right>
      <top/>
      <bottom style="medium">
        <color rgb="FF0E4F4A"/>
      </bottom>
      <diagonal/>
    </border>
    <border>
      <left style="medium">
        <color rgb="FF1A6B65"/>
      </left>
      <right style="thin">
        <color rgb="FFC7C4B5"/>
      </right>
      <top/>
      <bottom style="medium">
        <color rgb="FF0E4F4A"/>
      </bottom>
      <diagonal/>
    </border>
    <border>
      <left style="thin">
        <color rgb="FF1A6B65"/>
      </left>
      <right/>
      <top style="medium">
        <color rgb="FF0E4F4A"/>
      </top>
      <bottom style="medium">
        <color rgb="FFD97706"/>
      </bottom>
      <diagonal/>
    </border>
    <border>
      <left/>
      <right/>
      <top style="thin">
        <color rgb="FF0E4F4A"/>
      </top>
      <bottom style="thin">
        <color rgb="FF0E4F4A"/>
      </bottom>
      <diagonal/>
    </border>
    <border>
      <left style="thin">
        <color rgb="FF0E4F4A"/>
      </left>
      <right/>
      <top style="medium">
        <color rgb="FF0E4F4A"/>
      </top>
      <bottom style="medium">
        <color rgb="FF0E4F4A"/>
      </bottom>
      <diagonal/>
    </border>
    <border>
      <left style="thin">
        <color rgb="FF0E4F4A"/>
      </left>
      <right style="thin">
        <color rgb="FF0E4F4A"/>
      </right>
      <top style="medium">
        <color rgb="FF0E4F4A"/>
      </top>
      <bottom style="medium">
        <color rgb="FF0E4F4A"/>
      </bottom>
      <diagonal/>
    </border>
    <border>
      <left style="thin">
        <color rgb="FF1A6B65"/>
      </left>
      <right style="thin">
        <color rgb="FF1A6B65"/>
      </right>
      <top style="medium">
        <color rgb="FF0E4F4A"/>
      </top>
      <bottom style="medium">
        <color rgb="FF0E4F4A"/>
      </bottom>
      <diagonal/>
    </border>
    <border>
      <left style="medium">
        <color rgb="FF0E4F4A"/>
      </left>
      <right/>
      <top style="medium">
        <color rgb="FF0E4F4A"/>
      </top>
      <bottom style="medium">
        <color rgb="FF0E4F4A"/>
      </bottom>
      <diagonal/>
    </border>
    <border>
      <left/>
      <right/>
      <top style="medium">
        <color rgb="FF0E4F4A"/>
      </top>
      <bottom style="medium">
        <color rgb="FF0E4F4A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8" fillId="5" borderId="2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4" fillId="5" borderId="3" xfId="0" applyFont="1" applyFill="1" applyBorder="1" applyAlignment="1">
      <alignment horizontal="left" vertical="center" wrapText="1" indent="1"/>
    </xf>
    <xf numFmtId="165" fontId="4" fillId="5" borderId="3" xfId="0" applyNumberFormat="1" applyFont="1" applyFill="1" applyBorder="1" applyAlignment="1">
      <alignment horizontal="left" vertical="center" indent="1"/>
    </xf>
    <xf numFmtId="164" fontId="4" fillId="5" borderId="3" xfId="0" applyNumberFormat="1" applyFont="1" applyFill="1" applyBorder="1" applyAlignment="1">
      <alignment horizontal="left" vertical="center" indent="1"/>
    </xf>
    <xf numFmtId="0" fontId="4" fillId="5" borderId="3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 indent="1"/>
    </xf>
    <xf numFmtId="0" fontId="0" fillId="3" borderId="0" xfId="0" applyFill="1"/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center" vertical="center" wrapText="1"/>
    </xf>
    <xf numFmtId="168" fontId="4" fillId="5" borderId="6" xfId="0" applyNumberFormat="1" applyFont="1" applyFill="1" applyBorder="1" applyAlignment="1">
      <alignment horizontal="right" vertical="center" indent="1"/>
    </xf>
    <xf numFmtId="168" fontId="9" fillId="5" borderId="7" xfId="0" applyNumberFormat="1" applyFont="1" applyFill="1" applyBorder="1" applyAlignment="1">
      <alignment horizontal="right" vertical="center" indent="1"/>
    </xf>
    <xf numFmtId="0" fontId="10" fillId="5" borderId="6" xfId="0" applyFont="1" applyFill="1" applyBorder="1" applyAlignment="1">
      <alignment horizontal="left" vertical="center" indent="1"/>
    </xf>
    <xf numFmtId="168" fontId="4" fillId="4" borderId="6" xfId="0" applyNumberFormat="1" applyFont="1" applyFill="1" applyBorder="1" applyAlignment="1">
      <alignment horizontal="right" vertical="center" indent="1"/>
    </xf>
    <xf numFmtId="168" fontId="9" fillId="4" borderId="7" xfId="0" applyNumberFormat="1" applyFont="1" applyFill="1" applyBorder="1" applyAlignment="1">
      <alignment horizontal="right" vertical="center" indent="1"/>
    </xf>
    <xf numFmtId="0" fontId="10" fillId="4" borderId="6" xfId="0" applyFont="1" applyFill="1" applyBorder="1" applyAlignment="1">
      <alignment horizontal="left" vertical="center" indent="1"/>
    </xf>
    <xf numFmtId="168" fontId="9" fillId="4" borderId="6" xfId="0" applyNumberFormat="1" applyFont="1" applyFill="1" applyBorder="1" applyAlignment="1">
      <alignment horizontal="right" vertical="center" indent="1"/>
    </xf>
    <xf numFmtId="168" fontId="9" fillId="6" borderId="9" xfId="0" applyNumberFormat="1" applyFont="1" applyFill="1" applyBorder="1" applyAlignment="1">
      <alignment horizontal="right" vertical="center" indent="1"/>
    </xf>
    <xf numFmtId="168" fontId="9" fillId="6" borderId="10" xfId="0" applyNumberFormat="1" applyFont="1" applyFill="1" applyBorder="1" applyAlignment="1">
      <alignment horizontal="right" vertical="center" indent="1"/>
    </xf>
    <xf numFmtId="0" fontId="10" fillId="6" borderId="9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2"/>
    </xf>
    <xf numFmtId="0" fontId="8" fillId="4" borderId="6" xfId="0" applyFont="1" applyFill="1" applyBorder="1" applyAlignment="1">
      <alignment horizontal="left" vertical="center" indent="1"/>
    </xf>
    <xf numFmtId="166" fontId="4" fillId="4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 indent="2"/>
    </xf>
    <xf numFmtId="0" fontId="8" fillId="5" borderId="6" xfId="0" applyFont="1" applyFill="1" applyBorder="1" applyAlignment="1">
      <alignment horizontal="left" vertical="center" indent="1"/>
    </xf>
    <xf numFmtId="166" fontId="4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166" fontId="12" fillId="2" borderId="14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2" fontId="13" fillId="2" borderId="1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indent="1"/>
    </xf>
    <xf numFmtId="1" fontId="9" fillId="5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indent="1"/>
    </xf>
    <xf numFmtId="1" fontId="9" fillId="4" borderId="6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1" fontId="13" fillId="2" borderId="1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indent="1"/>
    </xf>
    <xf numFmtId="0" fontId="9" fillId="6" borderId="8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indent="1"/>
    </xf>
    <xf numFmtId="0" fontId="10" fillId="5" borderId="2" xfId="0" applyFont="1" applyFill="1" applyBorder="1" applyAlignment="1">
      <alignment horizontal="left" vertical="center" indent="1"/>
    </xf>
    <xf numFmtId="0" fontId="12" fillId="2" borderId="13" xfId="0" applyFont="1" applyFill="1" applyBorder="1" applyAlignment="1">
      <alignment horizontal="left" vertical="center" indent="1"/>
    </xf>
    <xf numFmtId="0" fontId="14" fillId="2" borderId="13" xfId="0" applyFont="1" applyFill="1" applyBorder="1" applyAlignment="1">
      <alignment horizontal="left" vertical="center" indent="1"/>
    </xf>
    <xf numFmtId="0" fontId="15" fillId="5" borderId="16" xfId="0" applyFont="1" applyFill="1" applyBorder="1" applyAlignment="1">
      <alignment horizontal="left" vertical="center" indent="1"/>
    </xf>
    <xf numFmtId="0" fontId="16" fillId="5" borderId="17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indent="1"/>
    </xf>
    <xf numFmtId="2" fontId="6" fillId="8" borderId="3" xfId="0" applyNumberFormat="1" applyFont="1" applyFill="1" applyBorder="1" applyAlignment="1">
      <alignment horizontal="left" vertical="center"/>
    </xf>
    <xf numFmtId="166" fontId="6" fillId="8" borderId="3" xfId="0" applyNumberFormat="1" applyFont="1" applyFill="1" applyBorder="1" applyAlignment="1">
      <alignment horizontal="left" vertical="center"/>
    </xf>
    <xf numFmtId="167" fontId="6" fillId="8" borderId="3" xfId="0" applyNumberFormat="1" applyFont="1" applyFill="1" applyBorder="1" applyAlignment="1">
      <alignment horizontal="left" vertical="center"/>
    </xf>
    <xf numFmtId="49" fontId="6" fillId="8" borderId="3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8">
    <dxf>
      <font>
        <b/>
        <sz val="18"/>
        <color rgb="FF8B2E1A"/>
        <name val="Calibri"/>
        <charset val="1"/>
      </font>
    </dxf>
    <dxf>
      <font>
        <b/>
        <sz val="18"/>
        <color rgb="FFD97706"/>
        <name val="Calibri"/>
        <charset val="1"/>
      </font>
    </dxf>
    <dxf>
      <font>
        <b/>
        <sz val="18"/>
        <color rgb="FF1E7A4A"/>
        <name val="Calibri"/>
        <charset val="1"/>
      </font>
    </dxf>
    <dxf>
      <font>
        <b/>
        <sz val="20"/>
        <color rgb="FF8B2E1A"/>
        <name val="Calibri"/>
        <charset val="1"/>
      </font>
    </dxf>
    <dxf>
      <font>
        <b/>
        <sz val="20"/>
        <color rgb="FFD97706"/>
        <name val="Calibri"/>
        <charset val="1"/>
      </font>
    </dxf>
    <dxf>
      <font>
        <b/>
        <sz val="20"/>
        <color rgb="FF1E7A4A"/>
        <name val="Calibri"/>
        <charset val="1"/>
      </font>
    </dxf>
    <dxf>
      <font>
        <b/>
        <sz val="10"/>
        <color rgb="FF1E7A4A"/>
        <name val="Calibri"/>
        <charset val="1"/>
      </font>
    </dxf>
    <dxf>
      <font>
        <b/>
        <sz val="10"/>
        <color rgb="FF8B2E1A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65"/>
      <rgbColor rgb="FFC7C4B5"/>
      <rgbColor rgb="FF808080"/>
      <rgbColor rgb="FF9999FF"/>
      <rgbColor rgb="FF993366"/>
      <rgbColor rgb="FFFAF6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1E7A4A"/>
      <rgbColor rgb="FF0000FF"/>
      <rgbColor rgb="FF00CCFF"/>
      <rgbColor rgb="FFCCFFFF"/>
      <rgbColor rgb="FFEFE8D8"/>
      <rgbColor rgb="FFFFFF99"/>
      <rgbColor rgb="FF99CCFF"/>
      <rgbColor rgb="FFFF99CC"/>
      <rgbColor rgb="FFCC99FF"/>
      <rgbColor rgb="FFE3DBC6"/>
      <rgbColor rgb="FF3366FF"/>
      <rgbColor rgb="FF33CCCC"/>
      <rgbColor rgb="FF99CC00"/>
      <rgbColor rgb="FFFFCC00"/>
      <rgbColor rgb="FFFF9900"/>
      <rgbColor rgb="FFD97706"/>
      <rgbColor rgb="FF666699"/>
      <rgbColor rgb="FF8FB5B1"/>
      <rgbColor rgb="FF0E4F4A"/>
      <rgbColor rgb="FF339966"/>
      <rgbColor rgb="FF0F1E1C"/>
      <rgbColor rgb="FF333300"/>
      <rgbColor rgb="FF8B2E1A"/>
      <rgbColor rgb="FF993366"/>
      <rgbColor rgb="FF0033CC"/>
      <rgbColor rgb="FF4A54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5"/>
  <sheetViews>
    <sheetView showGridLines="0" tabSelected="1" zoomScaleNormal="100" workbookViewId="0">
      <selection activeCell="M54" sqref="M54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36" customWidth="1"/>
    <col min="4" max="5" width="13" customWidth="1"/>
    <col min="6" max="10" width="14" customWidth="1"/>
    <col min="11" max="11" width="30" customWidth="1"/>
  </cols>
  <sheetData>
    <row r="1" spans="2:11" ht="12" customHeight="1" x14ac:dyDescent="0.25"/>
    <row r="2" spans="2:11" ht="43.5" customHeight="1" x14ac:dyDescent="0.25">
      <c r="B2" s="54" t="s">
        <v>0</v>
      </c>
      <c r="C2" s="54"/>
      <c r="D2" s="54"/>
      <c r="E2" s="54"/>
      <c r="F2" s="54"/>
      <c r="G2" s="9" t="s">
        <v>169</v>
      </c>
      <c r="H2" s="9"/>
      <c r="I2" s="9"/>
      <c r="J2" s="9"/>
      <c r="K2" s="9"/>
    </row>
    <row r="3" spans="2:11" ht="6" customHeigh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ht="13.5" customHeight="1" x14ac:dyDescent="0.25"/>
    <row r="5" spans="2:11" ht="21.75" customHeigh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</row>
    <row r="6" spans="2:11" x14ac:dyDescent="0.25">
      <c r="B6" s="11" t="s">
        <v>2</v>
      </c>
      <c r="C6" s="7" t="s">
        <v>3</v>
      </c>
      <c r="D6" s="7"/>
      <c r="E6" s="7"/>
      <c r="G6" s="12" t="s">
        <v>4</v>
      </c>
      <c r="H6" s="7" t="s">
        <v>5</v>
      </c>
      <c r="I6" s="7"/>
      <c r="J6" s="7"/>
      <c r="K6" s="7"/>
    </row>
    <row r="7" spans="2:11" x14ac:dyDescent="0.25">
      <c r="B7" s="11" t="s">
        <v>6</v>
      </c>
      <c r="C7" s="7" t="s">
        <v>7</v>
      </c>
      <c r="D7" s="7"/>
      <c r="E7" s="7"/>
      <c r="G7" s="12" t="s">
        <v>8</v>
      </c>
      <c r="H7" s="7" t="s">
        <v>9</v>
      </c>
      <c r="I7" s="7"/>
      <c r="J7" s="7"/>
      <c r="K7" s="7"/>
    </row>
    <row r="8" spans="2:11" x14ac:dyDescent="0.25">
      <c r="B8" s="11" t="s">
        <v>10</v>
      </c>
      <c r="C8" s="6">
        <v>46296</v>
      </c>
      <c r="D8" s="6"/>
      <c r="E8" s="6"/>
      <c r="G8" s="12" t="s">
        <v>11</v>
      </c>
      <c r="H8" s="6">
        <v>47026</v>
      </c>
      <c r="I8" s="6"/>
      <c r="J8" s="6"/>
      <c r="K8" s="6"/>
    </row>
    <row r="9" spans="2:11" x14ac:dyDescent="0.25">
      <c r="B9" s="11" t="s">
        <v>12</v>
      </c>
      <c r="C9" s="7" t="s">
        <v>13</v>
      </c>
      <c r="D9" s="7"/>
      <c r="E9" s="7"/>
      <c r="G9" s="12" t="s">
        <v>14</v>
      </c>
      <c r="H9" s="5">
        <v>850000</v>
      </c>
      <c r="I9" s="5"/>
      <c r="J9" s="5"/>
      <c r="K9" s="5"/>
    </row>
    <row r="10" spans="2:11" x14ac:dyDescent="0.25">
      <c r="B10" s="11" t="s">
        <v>15</v>
      </c>
      <c r="C10" s="7" t="s">
        <v>16</v>
      </c>
      <c r="D10" s="7"/>
      <c r="E10" s="7"/>
      <c r="G10" s="12" t="s">
        <v>17</v>
      </c>
      <c r="H10" s="6">
        <v>46195</v>
      </c>
      <c r="I10" s="6"/>
      <c r="J10" s="6"/>
      <c r="K10" s="6"/>
    </row>
    <row r="11" spans="2:11" x14ac:dyDescent="0.25">
      <c r="B11" s="11" t="s">
        <v>18</v>
      </c>
      <c r="C11" s="4" t="s">
        <v>19</v>
      </c>
      <c r="D11" s="4"/>
      <c r="E11" s="4"/>
      <c r="F11" s="4"/>
      <c r="G11" s="4"/>
      <c r="H11" s="4"/>
      <c r="I11" s="4"/>
      <c r="J11" s="4"/>
      <c r="K11" s="4"/>
    </row>
    <row r="12" spans="2:11" x14ac:dyDescent="0.25">
      <c r="B12" s="11" t="s">
        <v>20</v>
      </c>
      <c r="C12" s="4" t="s">
        <v>21</v>
      </c>
      <c r="D12" s="4"/>
      <c r="E12" s="4"/>
      <c r="F12" s="4"/>
      <c r="G12" s="4"/>
      <c r="H12" s="4"/>
      <c r="I12" s="4"/>
      <c r="J12" s="4"/>
      <c r="K12" s="4"/>
    </row>
    <row r="13" spans="2:11" ht="13.5" customHeight="1" x14ac:dyDescent="0.25"/>
    <row r="14" spans="2:11" ht="21.75" customHeight="1" x14ac:dyDescent="0.25">
      <c r="B14" s="8" t="s">
        <v>22</v>
      </c>
      <c r="C14" s="8"/>
      <c r="D14" s="8"/>
      <c r="E14" s="8"/>
      <c r="F14" s="8"/>
      <c r="G14" s="8"/>
      <c r="H14" s="8"/>
      <c r="I14" s="8"/>
      <c r="J14" s="8"/>
      <c r="K14" s="8"/>
    </row>
    <row r="15" spans="2:11" ht="15.75" customHeight="1" x14ac:dyDescent="0.25">
      <c r="B15" s="3" t="s">
        <v>23</v>
      </c>
      <c r="C15" s="3"/>
      <c r="D15" s="3" t="s">
        <v>24</v>
      </c>
      <c r="E15" s="3"/>
      <c r="F15" s="3" t="s">
        <v>25</v>
      </c>
      <c r="G15" s="3"/>
      <c r="H15" s="3" t="s">
        <v>26</v>
      </c>
      <c r="I15" s="3"/>
      <c r="J15" s="3" t="s">
        <v>27</v>
      </c>
      <c r="K15" s="3"/>
    </row>
    <row r="16" spans="2:11" ht="24" customHeight="1" x14ac:dyDescent="0.25">
      <c r="B16" s="55">
        <f>F57</f>
        <v>7.2700000000000022</v>
      </c>
      <c r="C16" s="55"/>
      <c r="D16" s="56">
        <f>F57/10</f>
        <v>0.7270000000000002</v>
      </c>
      <c r="E16" s="56"/>
      <c r="F16" s="56">
        <f>IFERROR(SUM(E24:I24)/D21,0)</f>
        <v>2.1705882352941175</v>
      </c>
      <c r="G16" s="56"/>
      <c r="H16" s="57">
        <f>IFERROR(D21/AVERAGE(E24:I24),0)</f>
        <v>2.3035230352303522</v>
      </c>
      <c r="I16" s="57"/>
      <c r="J16" s="58" t="str">
        <f>IF(AND(F57&gt;=7,F71&lt;=100),"Realisierung",IF(AND(F57&gt;=5,F71&lt;=130),"Mit Auflagen","Ablehnung"))</f>
        <v>Realisierung</v>
      </c>
      <c r="K16" s="58"/>
    </row>
    <row r="17" spans="2:11" ht="7.5" customHeight="1" x14ac:dyDescent="0.25"/>
    <row r="18" spans="2:11" ht="13.5" customHeight="1" x14ac:dyDescent="0.25"/>
    <row r="19" spans="2:11" ht="21.75" customHeight="1" x14ac:dyDescent="0.25">
      <c r="B19" s="8" t="s">
        <v>28</v>
      </c>
      <c r="C19" s="8"/>
      <c r="D19" s="8"/>
      <c r="E19" s="8"/>
      <c r="F19" s="8"/>
      <c r="G19" s="8"/>
      <c r="H19" s="8"/>
      <c r="I19" s="8"/>
      <c r="J19" s="8"/>
      <c r="K19" s="8"/>
    </row>
    <row r="20" spans="2:11" ht="31.5" customHeight="1" x14ac:dyDescent="0.25">
      <c r="B20" s="2" t="s">
        <v>29</v>
      </c>
      <c r="C20" s="2"/>
      <c r="D20" s="13" t="s">
        <v>30</v>
      </c>
      <c r="E20" s="13" t="s">
        <v>31</v>
      </c>
      <c r="F20" s="13" t="s">
        <v>32</v>
      </c>
      <c r="G20" s="13" t="s">
        <v>33</v>
      </c>
      <c r="H20" s="13" t="s">
        <v>34</v>
      </c>
      <c r="I20" s="13" t="s">
        <v>35</v>
      </c>
      <c r="J20" s="13" t="s">
        <v>36</v>
      </c>
      <c r="K20" s="13" t="s">
        <v>37</v>
      </c>
    </row>
    <row r="21" spans="2:11" ht="21.75" customHeight="1" x14ac:dyDescent="0.25">
      <c r="B21" s="1" t="s">
        <v>38</v>
      </c>
      <c r="C21" s="1"/>
      <c r="D21" s="14">
        <v>850000</v>
      </c>
      <c r="E21" s="14"/>
      <c r="F21" s="14"/>
      <c r="G21" s="14"/>
      <c r="H21" s="14"/>
      <c r="I21" s="14"/>
      <c r="J21" s="15">
        <f>SUM(D21:I21)</f>
        <v>850000</v>
      </c>
      <c r="K21" s="16" t="s">
        <v>39</v>
      </c>
    </row>
    <row r="22" spans="2:11" ht="21.75" customHeight="1" x14ac:dyDescent="0.25">
      <c r="B22" s="43" t="s">
        <v>40</v>
      </c>
      <c r="C22" s="43"/>
      <c r="D22" s="17"/>
      <c r="E22" s="17">
        <v>120000</v>
      </c>
      <c r="F22" s="17">
        <v>140000</v>
      </c>
      <c r="G22" s="17">
        <v>160000</v>
      </c>
      <c r="H22" s="17">
        <v>175000</v>
      </c>
      <c r="I22" s="17">
        <v>190000</v>
      </c>
      <c r="J22" s="18">
        <f>SUM(D22:I22)</f>
        <v>785000</v>
      </c>
      <c r="K22" s="19" t="s">
        <v>41</v>
      </c>
    </row>
    <row r="23" spans="2:11" ht="21.75" customHeight="1" x14ac:dyDescent="0.25">
      <c r="B23" s="1" t="s">
        <v>42</v>
      </c>
      <c r="C23" s="1"/>
      <c r="D23" s="14"/>
      <c r="E23" s="14">
        <v>230000</v>
      </c>
      <c r="F23" s="14">
        <v>380000</v>
      </c>
      <c r="G23" s="14">
        <v>520000</v>
      </c>
      <c r="H23" s="14">
        <v>680000</v>
      </c>
      <c r="I23" s="14">
        <v>820000</v>
      </c>
      <c r="J23" s="15">
        <f>SUM(D23:I23)</f>
        <v>2630000</v>
      </c>
      <c r="K23" s="16" t="s">
        <v>43</v>
      </c>
    </row>
    <row r="24" spans="2:11" ht="21.75" customHeight="1" x14ac:dyDescent="0.25">
      <c r="B24" s="43" t="s">
        <v>44</v>
      </c>
      <c r="C24" s="43"/>
      <c r="D24" s="20">
        <f t="shared" ref="D24:I24" si="0">-D21-D22+D23</f>
        <v>-850000</v>
      </c>
      <c r="E24" s="20">
        <f t="shared" si="0"/>
        <v>110000</v>
      </c>
      <c r="F24" s="20">
        <f t="shared" si="0"/>
        <v>240000</v>
      </c>
      <c r="G24" s="20">
        <f t="shared" si="0"/>
        <v>360000</v>
      </c>
      <c r="H24" s="20">
        <f t="shared" si="0"/>
        <v>505000</v>
      </c>
      <c r="I24" s="20">
        <f t="shared" si="0"/>
        <v>630000</v>
      </c>
      <c r="J24" s="18">
        <f>SUM(D24:I24)</f>
        <v>995000</v>
      </c>
      <c r="K24" s="19" t="s">
        <v>45</v>
      </c>
    </row>
    <row r="25" spans="2:11" ht="21.75" customHeight="1" x14ac:dyDescent="0.25">
      <c r="B25" s="44" t="s">
        <v>46</v>
      </c>
      <c r="C25" s="44"/>
      <c r="D25" s="21">
        <f>D24</f>
        <v>-850000</v>
      </c>
      <c r="E25" s="21">
        <f>D25+E24</f>
        <v>-740000</v>
      </c>
      <c r="F25" s="21">
        <f>E25+F24</f>
        <v>-500000</v>
      </c>
      <c r="G25" s="21">
        <f>F25+G24</f>
        <v>-140000</v>
      </c>
      <c r="H25" s="21">
        <f>G25+H24</f>
        <v>365000</v>
      </c>
      <c r="I25" s="21">
        <f>H25+I24</f>
        <v>995000</v>
      </c>
      <c r="J25" s="22"/>
      <c r="K25" s="23" t="s">
        <v>47</v>
      </c>
    </row>
    <row r="26" spans="2:11" ht="13.5" customHeight="1" x14ac:dyDescent="0.25"/>
    <row r="27" spans="2:11" ht="21.75" customHeight="1" x14ac:dyDescent="0.25">
      <c r="B27" s="8" t="s">
        <v>48</v>
      </c>
      <c r="C27" s="8"/>
      <c r="D27" s="8"/>
      <c r="E27" s="8"/>
      <c r="F27" s="8"/>
      <c r="G27" s="8"/>
      <c r="H27" s="8"/>
      <c r="I27" s="8"/>
      <c r="J27" s="8"/>
      <c r="K27" s="8"/>
    </row>
    <row r="28" spans="2:11" ht="36" customHeight="1" x14ac:dyDescent="0.25">
      <c r="B28" s="13" t="s">
        <v>49</v>
      </c>
      <c r="C28" s="13" t="s">
        <v>50</v>
      </c>
      <c r="D28" s="13" t="s">
        <v>51</v>
      </c>
      <c r="E28" s="13" t="s">
        <v>52</v>
      </c>
      <c r="F28" s="13" t="s">
        <v>53</v>
      </c>
      <c r="G28" s="45" t="s">
        <v>37</v>
      </c>
      <c r="H28" s="45"/>
      <c r="I28" s="45"/>
      <c r="J28" s="45"/>
      <c r="K28" s="45"/>
    </row>
    <row r="29" spans="2:11" ht="21.75" customHeight="1" x14ac:dyDescent="0.25">
      <c r="B29" s="46" t="s">
        <v>54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2:11" ht="21.75" customHeight="1" x14ac:dyDescent="0.25">
      <c r="B30" s="24" t="s">
        <v>55</v>
      </c>
      <c r="C30" s="25" t="s">
        <v>56</v>
      </c>
      <c r="D30" s="26">
        <v>0.05</v>
      </c>
      <c r="E30" s="27">
        <v>8</v>
      </c>
      <c r="F30" s="28">
        <f>D30*E30</f>
        <v>0.4</v>
      </c>
      <c r="G30" s="47" t="s">
        <v>57</v>
      </c>
      <c r="H30" s="47"/>
      <c r="I30" s="47"/>
      <c r="J30" s="47"/>
      <c r="K30" s="47"/>
    </row>
    <row r="31" spans="2:11" ht="21.75" customHeight="1" x14ac:dyDescent="0.25">
      <c r="B31" s="29" t="s">
        <v>58</v>
      </c>
      <c r="C31" s="30" t="s">
        <v>59</v>
      </c>
      <c r="D31" s="31">
        <v>0.08</v>
      </c>
      <c r="E31" s="32">
        <v>7</v>
      </c>
      <c r="F31" s="33">
        <f>D31*E31</f>
        <v>0.56000000000000005</v>
      </c>
      <c r="G31" s="48" t="s">
        <v>60</v>
      </c>
      <c r="H31" s="48"/>
      <c r="I31" s="48"/>
      <c r="J31" s="48"/>
      <c r="K31" s="48"/>
    </row>
    <row r="32" spans="2:11" ht="21.75" customHeight="1" x14ac:dyDescent="0.25">
      <c r="B32" s="24" t="s">
        <v>61</v>
      </c>
      <c r="C32" s="25" t="s">
        <v>62</v>
      </c>
      <c r="D32" s="26">
        <v>0.04</v>
      </c>
      <c r="E32" s="27">
        <v>9</v>
      </c>
      <c r="F32" s="28">
        <f>D32*E32</f>
        <v>0.36</v>
      </c>
      <c r="G32" s="47" t="s">
        <v>63</v>
      </c>
      <c r="H32" s="47"/>
      <c r="I32" s="47"/>
      <c r="J32" s="47"/>
      <c r="K32" s="47"/>
    </row>
    <row r="33" spans="2:11" ht="21.75" customHeight="1" x14ac:dyDescent="0.25">
      <c r="B33" s="29" t="s">
        <v>64</v>
      </c>
      <c r="C33" s="30" t="s">
        <v>65</v>
      </c>
      <c r="D33" s="31">
        <v>0.03</v>
      </c>
      <c r="E33" s="32">
        <v>6</v>
      </c>
      <c r="F33" s="33">
        <f>D33*E33</f>
        <v>0.18</v>
      </c>
      <c r="G33" s="48" t="s">
        <v>66</v>
      </c>
      <c r="H33" s="48"/>
      <c r="I33" s="48"/>
      <c r="J33" s="48"/>
      <c r="K33" s="48"/>
    </row>
    <row r="34" spans="2:11" ht="21.75" customHeight="1" x14ac:dyDescent="0.25">
      <c r="B34" s="46" t="s">
        <v>67</v>
      </c>
      <c r="C34" s="46"/>
      <c r="D34" s="46"/>
      <c r="E34" s="46"/>
      <c r="F34" s="46"/>
      <c r="G34" s="46"/>
      <c r="H34" s="46"/>
      <c r="I34" s="46"/>
      <c r="J34" s="46"/>
      <c r="K34" s="46"/>
    </row>
    <row r="35" spans="2:11" ht="21.75" customHeight="1" x14ac:dyDescent="0.25">
      <c r="B35" s="29" t="s">
        <v>68</v>
      </c>
      <c r="C35" s="30" t="s">
        <v>69</v>
      </c>
      <c r="D35" s="31">
        <v>0.04</v>
      </c>
      <c r="E35" s="32">
        <v>9</v>
      </c>
      <c r="F35" s="33">
        <f>D35*E35</f>
        <v>0.36</v>
      </c>
      <c r="G35" s="48" t="s">
        <v>70</v>
      </c>
      <c r="H35" s="48"/>
      <c r="I35" s="48"/>
      <c r="J35" s="48"/>
      <c r="K35" s="48"/>
    </row>
    <row r="36" spans="2:11" ht="21.75" customHeight="1" x14ac:dyDescent="0.25">
      <c r="B36" s="24" t="s">
        <v>71</v>
      </c>
      <c r="C36" s="25" t="s">
        <v>72</v>
      </c>
      <c r="D36" s="26">
        <v>0.04</v>
      </c>
      <c r="E36" s="27">
        <v>7</v>
      </c>
      <c r="F36" s="28">
        <f>D36*E36</f>
        <v>0.28000000000000003</v>
      </c>
      <c r="G36" s="47" t="s">
        <v>73</v>
      </c>
      <c r="H36" s="47"/>
      <c r="I36" s="47"/>
      <c r="J36" s="47"/>
      <c r="K36" s="47"/>
    </row>
    <row r="37" spans="2:11" ht="21.75" customHeight="1" x14ac:dyDescent="0.25">
      <c r="B37" s="29" t="s">
        <v>74</v>
      </c>
      <c r="C37" s="30" t="s">
        <v>75</v>
      </c>
      <c r="D37" s="31">
        <v>0.04</v>
      </c>
      <c r="E37" s="32">
        <v>6</v>
      </c>
      <c r="F37" s="33">
        <f>D37*E37</f>
        <v>0.24</v>
      </c>
      <c r="G37" s="48" t="s">
        <v>76</v>
      </c>
      <c r="H37" s="48"/>
      <c r="I37" s="48"/>
      <c r="J37" s="48"/>
      <c r="K37" s="48"/>
    </row>
    <row r="38" spans="2:11" ht="21.75" customHeight="1" x14ac:dyDescent="0.25">
      <c r="B38" s="24" t="s">
        <v>77</v>
      </c>
      <c r="C38" s="25" t="s">
        <v>78</v>
      </c>
      <c r="D38" s="26">
        <v>0.03</v>
      </c>
      <c r="E38" s="27">
        <v>8</v>
      </c>
      <c r="F38" s="28">
        <f>D38*E38</f>
        <v>0.24</v>
      </c>
      <c r="G38" s="47" t="s">
        <v>79</v>
      </c>
      <c r="H38" s="47"/>
      <c r="I38" s="47"/>
      <c r="J38" s="47"/>
      <c r="K38" s="47"/>
    </row>
    <row r="39" spans="2:11" ht="21.75" customHeight="1" x14ac:dyDescent="0.25">
      <c r="B39" s="46" t="s">
        <v>80</v>
      </c>
      <c r="C39" s="46"/>
      <c r="D39" s="46"/>
      <c r="E39" s="46"/>
      <c r="F39" s="46"/>
      <c r="G39" s="46"/>
      <c r="H39" s="46"/>
      <c r="I39" s="46"/>
      <c r="J39" s="46"/>
      <c r="K39" s="46"/>
    </row>
    <row r="40" spans="2:11" ht="21.75" customHeight="1" x14ac:dyDescent="0.25">
      <c r="B40" s="24" t="s">
        <v>81</v>
      </c>
      <c r="C40" s="25" t="s">
        <v>82</v>
      </c>
      <c r="D40" s="26">
        <v>0.08</v>
      </c>
      <c r="E40" s="27">
        <v>7</v>
      </c>
      <c r="F40" s="28">
        <f>D40*E40</f>
        <v>0.56000000000000005</v>
      </c>
      <c r="G40" s="47" t="s">
        <v>83</v>
      </c>
      <c r="H40" s="47"/>
      <c r="I40" s="47"/>
      <c r="J40" s="47"/>
      <c r="K40" s="47"/>
    </row>
    <row r="41" spans="2:11" ht="21.75" customHeight="1" x14ac:dyDescent="0.25">
      <c r="B41" s="29" t="s">
        <v>84</v>
      </c>
      <c r="C41" s="30" t="s">
        <v>85</v>
      </c>
      <c r="D41" s="31">
        <v>0.05</v>
      </c>
      <c r="E41" s="32">
        <v>6</v>
      </c>
      <c r="F41" s="33">
        <f>D41*E41</f>
        <v>0.30000000000000004</v>
      </c>
      <c r="G41" s="48" t="s">
        <v>86</v>
      </c>
      <c r="H41" s="48"/>
      <c r="I41" s="48"/>
      <c r="J41" s="48"/>
      <c r="K41" s="48"/>
    </row>
    <row r="42" spans="2:11" ht="21.75" customHeight="1" x14ac:dyDescent="0.25">
      <c r="B42" s="24" t="s">
        <v>87</v>
      </c>
      <c r="C42" s="25" t="s">
        <v>88</v>
      </c>
      <c r="D42" s="26">
        <v>0.06</v>
      </c>
      <c r="E42" s="27">
        <v>7</v>
      </c>
      <c r="F42" s="28">
        <f>D42*E42</f>
        <v>0.42</v>
      </c>
      <c r="G42" s="47" t="s">
        <v>89</v>
      </c>
      <c r="H42" s="47"/>
      <c r="I42" s="47"/>
      <c r="J42" s="47"/>
      <c r="K42" s="47"/>
    </row>
    <row r="43" spans="2:11" ht="21.75" customHeight="1" x14ac:dyDescent="0.25">
      <c r="B43" s="29" t="s">
        <v>90</v>
      </c>
      <c r="C43" s="30" t="s">
        <v>91</v>
      </c>
      <c r="D43" s="31">
        <v>0.06</v>
      </c>
      <c r="E43" s="32">
        <v>8</v>
      </c>
      <c r="F43" s="33">
        <f>D43*E43</f>
        <v>0.48</v>
      </c>
      <c r="G43" s="48" t="s">
        <v>92</v>
      </c>
      <c r="H43" s="48"/>
      <c r="I43" s="48"/>
      <c r="J43" s="48"/>
      <c r="K43" s="48"/>
    </row>
    <row r="44" spans="2:11" ht="21.75" customHeight="1" x14ac:dyDescent="0.25">
      <c r="B44" s="46" t="s">
        <v>93</v>
      </c>
      <c r="C44" s="46"/>
      <c r="D44" s="46"/>
      <c r="E44" s="46"/>
      <c r="F44" s="46"/>
      <c r="G44" s="46"/>
      <c r="H44" s="46"/>
      <c r="I44" s="46"/>
      <c r="J44" s="46"/>
      <c r="K44" s="46"/>
    </row>
    <row r="45" spans="2:11" ht="21.75" customHeight="1" x14ac:dyDescent="0.25">
      <c r="B45" s="29" t="s">
        <v>94</v>
      </c>
      <c r="C45" s="30" t="s">
        <v>95</v>
      </c>
      <c r="D45" s="31">
        <v>0.06</v>
      </c>
      <c r="E45" s="32">
        <v>8</v>
      </c>
      <c r="F45" s="33">
        <f>D45*E45</f>
        <v>0.48</v>
      </c>
      <c r="G45" s="48" t="s">
        <v>96</v>
      </c>
      <c r="H45" s="48"/>
      <c r="I45" s="48"/>
      <c r="J45" s="48"/>
      <c r="K45" s="48"/>
    </row>
    <row r="46" spans="2:11" ht="21.75" customHeight="1" x14ac:dyDescent="0.25">
      <c r="B46" s="24" t="s">
        <v>97</v>
      </c>
      <c r="C46" s="25" t="s">
        <v>98</v>
      </c>
      <c r="D46" s="26">
        <v>0.05</v>
      </c>
      <c r="E46" s="27">
        <v>9</v>
      </c>
      <c r="F46" s="28">
        <f>D46*E46</f>
        <v>0.45</v>
      </c>
      <c r="G46" s="47" t="s">
        <v>99</v>
      </c>
      <c r="H46" s="47"/>
      <c r="I46" s="47"/>
      <c r="J46" s="47"/>
      <c r="K46" s="47"/>
    </row>
    <row r="47" spans="2:11" ht="21.75" customHeight="1" x14ac:dyDescent="0.25">
      <c r="B47" s="29" t="s">
        <v>100</v>
      </c>
      <c r="C47" s="30" t="s">
        <v>101</v>
      </c>
      <c r="D47" s="31">
        <v>0.05</v>
      </c>
      <c r="E47" s="32">
        <v>6</v>
      </c>
      <c r="F47" s="33">
        <f>D47*E47</f>
        <v>0.30000000000000004</v>
      </c>
      <c r="G47" s="48" t="s">
        <v>102</v>
      </c>
      <c r="H47" s="48"/>
      <c r="I47" s="48"/>
      <c r="J47" s="48"/>
      <c r="K47" s="48"/>
    </row>
    <row r="48" spans="2:11" ht="21.75" customHeight="1" x14ac:dyDescent="0.25">
      <c r="B48" s="24" t="s">
        <v>103</v>
      </c>
      <c r="C48" s="25" t="s">
        <v>104</v>
      </c>
      <c r="D48" s="26">
        <v>0.04</v>
      </c>
      <c r="E48" s="27">
        <v>7</v>
      </c>
      <c r="F48" s="28">
        <f>D48*E48</f>
        <v>0.28000000000000003</v>
      </c>
      <c r="G48" s="47" t="s">
        <v>105</v>
      </c>
      <c r="H48" s="47"/>
      <c r="I48" s="47"/>
      <c r="J48" s="47"/>
      <c r="K48" s="47"/>
    </row>
    <row r="49" spans="2:11" ht="21.75" customHeight="1" x14ac:dyDescent="0.25">
      <c r="B49" s="46" t="s">
        <v>106</v>
      </c>
      <c r="C49" s="46"/>
      <c r="D49" s="46"/>
      <c r="E49" s="46"/>
      <c r="F49" s="46"/>
      <c r="G49" s="46"/>
      <c r="H49" s="46"/>
      <c r="I49" s="46"/>
      <c r="J49" s="46"/>
      <c r="K49" s="46"/>
    </row>
    <row r="50" spans="2:11" ht="21.75" customHeight="1" x14ac:dyDescent="0.25">
      <c r="B50" s="24" t="s">
        <v>107</v>
      </c>
      <c r="C50" s="25" t="s">
        <v>108</v>
      </c>
      <c r="D50" s="26">
        <v>0.03</v>
      </c>
      <c r="E50" s="27">
        <v>5</v>
      </c>
      <c r="F50" s="28">
        <f>D50*E50</f>
        <v>0.15</v>
      </c>
      <c r="G50" s="47" t="s">
        <v>109</v>
      </c>
      <c r="H50" s="47"/>
      <c r="I50" s="47"/>
      <c r="J50" s="47"/>
      <c r="K50" s="47"/>
    </row>
    <row r="51" spans="2:11" ht="21.75" customHeight="1" x14ac:dyDescent="0.25">
      <c r="B51" s="29" t="s">
        <v>110</v>
      </c>
      <c r="C51" s="30" t="s">
        <v>111</v>
      </c>
      <c r="D51" s="31">
        <v>0.04</v>
      </c>
      <c r="E51" s="32">
        <v>7</v>
      </c>
      <c r="F51" s="33">
        <f>D51*E51</f>
        <v>0.28000000000000003</v>
      </c>
      <c r="G51" s="48" t="s">
        <v>112</v>
      </c>
      <c r="H51" s="48"/>
      <c r="I51" s="48"/>
      <c r="J51" s="48"/>
      <c r="K51" s="48"/>
    </row>
    <row r="52" spans="2:11" ht="21.75" customHeight="1" x14ac:dyDescent="0.25">
      <c r="B52" s="24" t="s">
        <v>113</v>
      </c>
      <c r="C52" s="25" t="s">
        <v>114</v>
      </c>
      <c r="D52" s="26">
        <v>0.03</v>
      </c>
      <c r="E52" s="27">
        <v>6</v>
      </c>
      <c r="F52" s="28">
        <f>D52*E52</f>
        <v>0.18</v>
      </c>
      <c r="G52" s="47" t="s">
        <v>115</v>
      </c>
      <c r="H52" s="47"/>
      <c r="I52" s="47"/>
      <c r="J52" s="47"/>
      <c r="K52" s="47"/>
    </row>
    <row r="53" spans="2:11" ht="21.75" customHeight="1" x14ac:dyDescent="0.25">
      <c r="B53" s="46" t="s">
        <v>116</v>
      </c>
      <c r="C53" s="46"/>
      <c r="D53" s="46"/>
      <c r="E53" s="46"/>
      <c r="F53" s="46"/>
      <c r="G53" s="46"/>
      <c r="H53" s="46"/>
      <c r="I53" s="46"/>
      <c r="J53" s="46"/>
      <c r="K53" s="46"/>
    </row>
    <row r="54" spans="2:11" ht="21.75" customHeight="1" x14ac:dyDescent="0.25">
      <c r="B54" s="24" t="s">
        <v>117</v>
      </c>
      <c r="C54" s="25" t="s">
        <v>118</v>
      </c>
      <c r="D54" s="26">
        <v>0.04</v>
      </c>
      <c r="E54" s="27">
        <v>8</v>
      </c>
      <c r="F54" s="28">
        <f>D54*E54</f>
        <v>0.32</v>
      </c>
      <c r="G54" s="47" t="s">
        <v>119</v>
      </c>
      <c r="H54" s="47"/>
      <c r="I54" s="47"/>
      <c r="J54" s="47"/>
      <c r="K54" s="47"/>
    </row>
    <row r="55" spans="2:11" ht="21.75" customHeight="1" x14ac:dyDescent="0.25">
      <c r="B55" s="29" t="s">
        <v>120</v>
      </c>
      <c r="C55" s="30" t="s">
        <v>121</v>
      </c>
      <c r="D55" s="31">
        <v>0.03</v>
      </c>
      <c r="E55" s="32">
        <v>7</v>
      </c>
      <c r="F55" s="33">
        <f>D55*E55</f>
        <v>0.21</v>
      </c>
      <c r="G55" s="48" t="s">
        <v>122</v>
      </c>
      <c r="H55" s="48"/>
      <c r="I55" s="48"/>
      <c r="J55" s="48"/>
      <c r="K55" s="48"/>
    </row>
    <row r="56" spans="2:11" ht="21.75" customHeight="1" x14ac:dyDescent="0.25">
      <c r="B56" s="24" t="s">
        <v>123</v>
      </c>
      <c r="C56" s="25" t="s">
        <v>124</v>
      </c>
      <c r="D56" s="26">
        <v>0.03</v>
      </c>
      <c r="E56" s="27">
        <v>8</v>
      </c>
      <c r="F56" s="28">
        <f>D56*E56</f>
        <v>0.24</v>
      </c>
      <c r="G56" s="47" t="s">
        <v>125</v>
      </c>
      <c r="H56" s="47"/>
      <c r="I56" s="47"/>
      <c r="J56" s="47"/>
      <c r="K56" s="47"/>
    </row>
    <row r="57" spans="2:11" ht="25.5" customHeight="1" x14ac:dyDescent="0.25">
      <c r="B57" s="49" t="s">
        <v>126</v>
      </c>
      <c r="C57" s="49"/>
      <c r="D57" s="34">
        <f>SUM(D30:D56)</f>
        <v>1.0000000000000004</v>
      </c>
      <c r="E57" s="35"/>
      <c r="F57" s="36">
        <f>SUM(F30:F56)</f>
        <v>7.2700000000000022</v>
      </c>
      <c r="G57" s="50" t="s">
        <v>127</v>
      </c>
      <c r="H57" s="50"/>
      <c r="I57" s="50"/>
      <c r="J57" s="50"/>
      <c r="K57" s="50"/>
    </row>
    <row r="58" spans="2:11" ht="13.5" customHeight="1" x14ac:dyDescent="0.25"/>
    <row r="59" spans="2:11" ht="21.75" customHeight="1" x14ac:dyDescent="0.25">
      <c r="B59" s="8" t="s">
        <v>128</v>
      </c>
      <c r="C59" s="8"/>
      <c r="D59" s="8"/>
      <c r="E59" s="8"/>
      <c r="F59" s="8"/>
      <c r="G59" s="8"/>
      <c r="H59" s="8"/>
      <c r="I59" s="8"/>
      <c r="J59" s="8"/>
      <c r="K59" s="8"/>
    </row>
    <row r="60" spans="2:11" ht="36" customHeight="1" x14ac:dyDescent="0.25">
      <c r="B60" s="13" t="s">
        <v>129</v>
      </c>
      <c r="C60" s="13" t="s">
        <v>50</v>
      </c>
      <c r="D60" s="13" t="s">
        <v>130</v>
      </c>
      <c r="E60" s="13" t="s">
        <v>131</v>
      </c>
      <c r="F60" s="13" t="s">
        <v>132</v>
      </c>
      <c r="G60" s="45" t="s">
        <v>133</v>
      </c>
      <c r="H60" s="45"/>
      <c r="I60" s="45"/>
      <c r="J60" s="45"/>
      <c r="K60" s="45"/>
    </row>
    <row r="61" spans="2:11" ht="21.75" customHeight="1" x14ac:dyDescent="0.25">
      <c r="B61" s="37" t="s">
        <v>134</v>
      </c>
      <c r="C61" s="30" t="s">
        <v>135</v>
      </c>
      <c r="D61" s="32">
        <v>3</v>
      </c>
      <c r="E61" s="32">
        <v>4</v>
      </c>
      <c r="F61" s="38">
        <f t="shared" ref="F61:F70" si="1">D61*E61</f>
        <v>12</v>
      </c>
      <c r="G61" s="48" t="s">
        <v>136</v>
      </c>
      <c r="H61" s="48"/>
      <c r="I61" s="48"/>
      <c r="J61" s="48"/>
      <c r="K61" s="48"/>
    </row>
    <row r="62" spans="2:11" ht="21.75" customHeight="1" x14ac:dyDescent="0.25">
      <c r="B62" s="39" t="s">
        <v>137</v>
      </c>
      <c r="C62" s="25" t="s">
        <v>138</v>
      </c>
      <c r="D62" s="27">
        <v>4</v>
      </c>
      <c r="E62" s="27">
        <v>3</v>
      </c>
      <c r="F62" s="40">
        <f t="shared" si="1"/>
        <v>12</v>
      </c>
      <c r="G62" s="47" t="s">
        <v>139</v>
      </c>
      <c r="H62" s="47"/>
      <c r="I62" s="47"/>
      <c r="J62" s="47"/>
      <c r="K62" s="47"/>
    </row>
    <row r="63" spans="2:11" ht="21.75" customHeight="1" x14ac:dyDescent="0.25">
      <c r="B63" s="37" t="s">
        <v>140</v>
      </c>
      <c r="C63" s="30" t="s">
        <v>141</v>
      </c>
      <c r="D63" s="32">
        <v>3</v>
      </c>
      <c r="E63" s="32">
        <v>4</v>
      </c>
      <c r="F63" s="38">
        <f t="shared" si="1"/>
        <v>12</v>
      </c>
      <c r="G63" s="48" t="s">
        <v>142</v>
      </c>
      <c r="H63" s="48"/>
      <c r="I63" s="48"/>
      <c r="J63" s="48"/>
      <c r="K63" s="48"/>
    </row>
    <row r="64" spans="2:11" ht="21.75" customHeight="1" x14ac:dyDescent="0.25">
      <c r="B64" s="39" t="s">
        <v>143</v>
      </c>
      <c r="C64" s="25" t="s">
        <v>144</v>
      </c>
      <c r="D64" s="27">
        <v>2</v>
      </c>
      <c r="E64" s="27">
        <v>4</v>
      </c>
      <c r="F64" s="40">
        <f t="shared" si="1"/>
        <v>8</v>
      </c>
      <c r="G64" s="47" t="s">
        <v>145</v>
      </c>
      <c r="H64" s="47"/>
      <c r="I64" s="47"/>
      <c r="J64" s="47"/>
      <c r="K64" s="47"/>
    </row>
    <row r="65" spans="2:11" ht="21.75" customHeight="1" x14ac:dyDescent="0.25">
      <c r="B65" s="37" t="s">
        <v>146</v>
      </c>
      <c r="C65" s="30" t="s">
        <v>147</v>
      </c>
      <c r="D65" s="32">
        <v>2</v>
      </c>
      <c r="E65" s="32">
        <v>5</v>
      </c>
      <c r="F65" s="38">
        <f t="shared" si="1"/>
        <v>10</v>
      </c>
      <c r="G65" s="48" t="s">
        <v>148</v>
      </c>
      <c r="H65" s="48"/>
      <c r="I65" s="48"/>
      <c r="J65" s="48"/>
      <c r="K65" s="48"/>
    </row>
    <row r="66" spans="2:11" ht="21.75" customHeight="1" x14ac:dyDescent="0.25">
      <c r="B66" s="39" t="s">
        <v>149</v>
      </c>
      <c r="C66" s="25" t="s">
        <v>150</v>
      </c>
      <c r="D66" s="27">
        <v>2</v>
      </c>
      <c r="E66" s="27">
        <v>3</v>
      </c>
      <c r="F66" s="40">
        <f t="shared" si="1"/>
        <v>6</v>
      </c>
      <c r="G66" s="47" t="s">
        <v>151</v>
      </c>
      <c r="H66" s="47"/>
      <c r="I66" s="47"/>
      <c r="J66" s="47"/>
      <c r="K66" s="47"/>
    </row>
    <row r="67" spans="2:11" ht="21.75" customHeight="1" x14ac:dyDescent="0.25">
      <c r="B67" s="37" t="s">
        <v>152</v>
      </c>
      <c r="C67" s="30" t="s">
        <v>153</v>
      </c>
      <c r="D67" s="32">
        <v>3</v>
      </c>
      <c r="E67" s="32">
        <v>4</v>
      </c>
      <c r="F67" s="38">
        <f t="shared" si="1"/>
        <v>12</v>
      </c>
      <c r="G67" s="48" t="s">
        <v>154</v>
      </c>
      <c r="H67" s="48"/>
      <c r="I67" s="48"/>
      <c r="J67" s="48"/>
      <c r="K67" s="48"/>
    </row>
    <row r="68" spans="2:11" ht="21.75" customHeight="1" x14ac:dyDescent="0.25">
      <c r="B68" s="39" t="s">
        <v>155</v>
      </c>
      <c r="C68" s="25" t="s">
        <v>156</v>
      </c>
      <c r="D68" s="27">
        <v>3</v>
      </c>
      <c r="E68" s="27">
        <v>3</v>
      </c>
      <c r="F68" s="40">
        <f t="shared" si="1"/>
        <v>9</v>
      </c>
      <c r="G68" s="47" t="s">
        <v>157</v>
      </c>
      <c r="H68" s="47"/>
      <c r="I68" s="47"/>
      <c r="J68" s="47"/>
      <c r="K68" s="47"/>
    </row>
    <row r="69" spans="2:11" ht="21.75" customHeight="1" x14ac:dyDescent="0.25">
      <c r="B69" s="37" t="s">
        <v>158</v>
      </c>
      <c r="C69" s="30" t="s">
        <v>159</v>
      </c>
      <c r="D69" s="32">
        <v>2</v>
      </c>
      <c r="E69" s="32">
        <v>3</v>
      </c>
      <c r="F69" s="38">
        <f t="shared" si="1"/>
        <v>6</v>
      </c>
      <c r="G69" s="48" t="s">
        <v>160</v>
      </c>
      <c r="H69" s="48"/>
      <c r="I69" s="48"/>
      <c r="J69" s="48"/>
      <c r="K69" s="48"/>
    </row>
    <row r="70" spans="2:11" ht="21.75" customHeight="1" x14ac:dyDescent="0.25">
      <c r="B70" s="39" t="s">
        <v>161</v>
      </c>
      <c r="C70" s="25" t="s">
        <v>162</v>
      </c>
      <c r="D70" s="27">
        <v>2</v>
      </c>
      <c r="E70" s="27">
        <v>4</v>
      </c>
      <c r="F70" s="40">
        <f t="shared" si="1"/>
        <v>8</v>
      </c>
      <c r="G70" s="47" t="s">
        <v>163</v>
      </c>
      <c r="H70" s="47"/>
      <c r="I70" s="47"/>
      <c r="J70" s="47"/>
      <c r="K70" s="47"/>
    </row>
    <row r="71" spans="2:11" ht="25.5" customHeight="1" x14ac:dyDescent="0.25">
      <c r="B71" s="49" t="s">
        <v>164</v>
      </c>
      <c r="C71" s="49"/>
      <c r="D71" s="41"/>
      <c r="E71" s="41"/>
      <c r="F71" s="42">
        <f>SUM(F61:F70)</f>
        <v>95</v>
      </c>
      <c r="G71" s="50" t="s">
        <v>165</v>
      </c>
      <c r="H71" s="50"/>
      <c r="I71" s="50"/>
      <c r="J71" s="50"/>
      <c r="K71" s="50"/>
    </row>
    <row r="72" spans="2:11" ht="13.5" customHeight="1" x14ac:dyDescent="0.25"/>
    <row r="73" spans="2:11" ht="21.75" customHeight="1" x14ac:dyDescent="0.25">
      <c r="B73" s="8" t="s">
        <v>166</v>
      </c>
      <c r="C73" s="8"/>
      <c r="D73" s="8"/>
      <c r="E73" s="8"/>
      <c r="F73" s="8"/>
      <c r="G73" s="8"/>
      <c r="H73" s="8"/>
      <c r="I73" s="8"/>
      <c r="J73" s="8"/>
      <c r="K73" s="8"/>
    </row>
    <row r="74" spans="2:11" ht="60" customHeight="1" x14ac:dyDescent="0.25">
      <c r="B74" s="51" t="s">
        <v>167</v>
      </c>
      <c r="C74" s="51"/>
      <c r="D74" s="51"/>
      <c r="E74" s="51"/>
      <c r="F74" s="52" t="str">
        <f>IF(AND(F57&gt;=7,F71&lt;=100),"Realisierung empfohlen",IF(AND(F57&gt;=5,F71&lt;=130),"Realisierung mit Auflagen empfohlen","Ablehnung empfohlen"))</f>
        <v>Realisierung empfohlen</v>
      </c>
      <c r="G74" s="52"/>
      <c r="H74" s="52"/>
      <c r="I74" s="52"/>
      <c r="J74" s="52"/>
      <c r="K74" s="52"/>
    </row>
    <row r="75" spans="2:11" ht="31.5" customHeight="1" x14ac:dyDescent="0.25">
      <c r="B75" s="53" t="s">
        <v>168</v>
      </c>
      <c r="C75" s="53"/>
      <c r="D75" s="53"/>
      <c r="E75" s="53"/>
      <c r="F75" s="53"/>
      <c r="G75" s="53"/>
      <c r="H75" s="53"/>
      <c r="I75" s="53"/>
      <c r="J75" s="53"/>
      <c r="K75" s="53"/>
    </row>
  </sheetData>
  <mergeCells count="83">
    <mergeCell ref="B75:K75"/>
    <mergeCell ref="G70:K70"/>
    <mergeCell ref="B71:C71"/>
    <mergeCell ref="G71:K71"/>
    <mergeCell ref="B73:K73"/>
    <mergeCell ref="B74:E74"/>
    <mergeCell ref="F74:K74"/>
    <mergeCell ref="G65:K65"/>
    <mergeCell ref="G66:K66"/>
    <mergeCell ref="G67:K67"/>
    <mergeCell ref="G68:K68"/>
    <mergeCell ref="G69:K69"/>
    <mergeCell ref="G60:K60"/>
    <mergeCell ref="G61:K61"/>
    <mergeCell ref="G62:K62"/>
    <mergeCell ref="G63:K63"/>
    <mergeCell ref="G64:K64"/>
    <mergeCell ref="G55:K55"/>
    <mergeCell ref="G56:K56"/>
    <mergeCell ref="B57:C57"/>
    <mergeCell ref="G57:K57"/>
    <mergeCell ref="B59:K59"/>
    <mergeCell ref="G50:K50"/>
    <mergeCell ref="G51:K51"/>
    <mergeCell ref="G52:K52"/>
    <mergeCell ref="B53:K53"/>
    <mergeCell ref="G54:K54"/>
    <mergeCell ref="G45:K45"/>
    <mergeCell ref="G46:K46"/>
    <mergeCell ref="G47:K47"/>
    <mergeCell ref="G48:K48"/>
    <mergeCell ref="B49:K49"/>
    <mergeCell ref="G40:K40"/>
    <mergeCell ref="G41:K41"/>
    <mergeCell ref="G42:K42"/>
    <mergeCell ref="G43:K43"/>
    <mergeCell ref="B44:K44"/>
    <mergeCell ref="G35:K35"/>
    <mergeCell ref="G36:K36"/>
    <mergeCell ref="G37:K37"/>
    <mergeCell ref="G38:K38"/>
    <mergeCell ref="B39:K39"/>
    <mergeCell ref="G30:K30"/>
    <mergeCell ref="G31:K31"/>
    <mergeCell ref="G32:K32"/>
    <mergeCell ref="G33:K33"/>
    <mergeCell ref="B34:K34"/>
    <mergeCell ref="B24:C24"/>
    <mergeCell ref="B25:C25"/>
    <mergeCell ref="B27:K27"/>
    <mergeCell ref="G28:K28"/>
    <mergeCell ref="B29:K29"/>
    <mergeCell ref="B19:K19"/>
    <mergeCell ref="B20:C20"/>
    <mergeCell ref="B21:C21"/>
    <mergeCell ref="B22:C22"/>
    <mergeCell ref="B23:C23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J15:K15"/>
    <mergeCell ref="C10:E10"/>
    <mergeCell ref="H10:K10"/>
    <mergeCell ref="C11:K11"/>
    <mergeCell ref="C12:K12"/>
    <mergeCell ref="B14:K14"/>
    <mergeCell ref="C7:E7"/>
    <mergeCell ref="H7:K7"/>
    <mergeCell ref="C8:E8"/>
    <mergeCell ref="H8:K8"/>
    <mergeCell ref="C9:E9"/>
    <mergeCell ref="H9:K9"/>
    <mergeCell ref="B2:F2"/>
    <mergeCell ref="G2:K2"/>
    <mergeCell ref="B5:K5"/>
    <mergeCell ref="C6:E6"/>
    <mergeCell ref="H6:K6"/>
  </mergeCells>
  <conditionalFormatting sqref="D61:D70">
    <cfRule type="colorScale" priority="5">
      <colorScale>
        <cfvo type="num" val="1"/>
        <cfvo type="num" val="3"/>
        <cfvo type="num" val="5"/>
        <color rgb="FFD9E7CC"/>
        <color rgb="FFFCD9A2"/>
        <color rgb="FFF0D8D2"/>
      </colorScale>
    </cfRule>
  </conditionalFormatting>
  <conditionalFormatting sqref="D24:I25">
    <cfRule type="expression" dxfId="7" priority="7">
      <formula>AND(ISNUMBER(D24),D24&lt;0)</formula>
    </cfRule>
    <cfRule type="expression" dxfId="6" priority="8">
      <formula>AND(ISNUMBER(D24),D24&gt;0)</formula>
    </cfRule>
  </conditionalFormatting>
  <conditionalFormatting sqref="E30:E56">
    <cfRule type="colorScale" priority="2">
      <colorScale>
        <cfvo type="num" val="0"/>
        <cfvo type="num" val="5"/>
        <cfvo type="num" val="10"/>
        <color rgb="FFF0D8D2"/>
        <color rgb="FFFCD9A2"/>
        <color rgb="FF8FB5B1"/>
      </colorScale>
    </cfRule>
  </conditionalFormatting>
  <conditionalFormatting sqref="E61:E70">
    <cfRule type="colorScale" priority="6">
      <colorScale>
        <cfvo type="num" val="1"/>
        <cfvo type="num" val="3"/>
        <cfvo type="num" val="5"/>
        <color rgb="FFD9E7CC"/>
        <color rgb="FFFCD9A2"/>
        <color rgb="FFF0D8D2"/>
      </colorScale>
    </cfRule>
  </conditionalFormatting>
  <conditionalFormatting sqref="F30:F56">
    <cfRule type="dataBar" priority="3">
      <dataBar>
        <cfvo type="num" val="0"/>
        <cfvo type="num" val="1.5"/>
        <color rgb="FFD97706"/>
      </dataBar>
      <extLst>
        <ext xmlns:x14="http://schemas.microsoft.com/office/spreadsheetml/2009/9/main" uri="{B025F937-C7B1-47D3-B67F-A62EFF666E3E}">
          <x14:id>{57DDFA33-EAE0-403D-B662-A740DF5B86B5}</x14:id>
        </ext>
      </extLst>
    </cfRule>
  </conditionalFormatting>
  <conditionalFormatting sqref="F61:F70">
    <cfRule type="colorScale" priority="4">
      <colorScale>
        <cfvo type="num" val="1"/>
        <cfvo type="num" val="10"/>
        <cfvo type="num" val="25"/>
        <color rgb="FFD9E7CC"/>
        <color rgb="FFFCD9A2"/>
        <color rgb="FFF0D8D2"/>
      </colorScale>
    </cfRule>
  </conditionalFormatting>
  <conditionalFormatting sqref="F74">
    <cfRule type="expression" dxfId="5" priority="14">
      <formula>OR(ISNUMBER(SEARCH("Realisierung empfohlen",F74)),AND(ISNUMBER(SEARCH("Realisierung",F74)),NOT(ISNUMBER(SEARCH("Auflagen",F74))),NOT(ISNUMBER(SEARCH("Ablehnung",F74)))))</formula>
    </cfRule>
    <cfRule type="expression" dxfId="4" priority="15">
      <formula>ISNUMBER(SEARCH("Auflagen",F74))</formula>
    </cfRule>
    <cfRule type="expression" dxfId="3" priority="16">
      <formula>ISNUMBER(SEARCH("Ablehnung",F74))</formula>
    </cfRule>
  </conditionalFormatting>
  <conditionalFormatting sqref="J16">
    <cfRule type="expression" dxfId="2" priority="11">
      <formula>OR(ISNUMBER(SEARCH("Realisierung empfohlen",J16)),AND(ISNUMBER(SEARCH("Realisierung",J16)),NOT(ISNUMBER(SEARCH("Auflagen",J16))),NOT(ISNUMBER(SEARCH("Ablehnung",J16)))))</formula>
    </cfRule>
    <cfRule type="expression" dxfId="1" priority="12">
      <formula>ISNUMBER(SEARCH("Auflagen",J16))</formula>
    </cfRule>
    <cfRule type="expression" dxfId="0" priority="13">
      <formula>ISNUMBER(SEARCH("Ablehnung",J16))</formula>
    </cfRule>
  </conditionalFormatting>
  <dataValidations count="4">
    <dataValidation type="whole" allowBlank="1" errorTitle="Ungültige Bewertung" error="Bewertung zwischen 0 und 10 eintragen" sqref="E30:E56" xr:uid="{00000000-0002-0000-0000-000000000000}">
      <formula1>0</formula1>
      <formula2>10</formula2>
    </dataValidation>
    <dataValidation type="decimal" allowBlank="1" errorTitle="Ungültiges Gewicht" error="Gewicht als Prozentsatz zwischen 0% und 100%" sqref="D30:D56" xr:uid="{00000000-0002-0000-0000-000001000000}">
      <formula1>0</formula1>
      <formula2>1</formula2>
    </dataValidation>
    <dataValidation type="whole" allowBlank="1" errorTitle="Ungültiger Wert" error="Wert zwischen 1 und 5 eintragen" sqref="D61:E70" xr:uid="{00000000-0002-0000-0000-000002000000}">
      <formula1>1</formula1>
      <formula2>5</formula2>
    </dataValidation>
    <dataValidation type="list" allowBlank="1" sqref="C10" xr:uid="{00000000-0002-0000-0000-000003000000}">
      <formula1>"In Prüfung,Realisierung,Mit Auflagen,Abgelehnt,Zurückgestellt"</formula1>
      <formula2>0</formula2>
    </dataValidation>
  </dataValidations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DDFA33-EAE0-403D-B662-A740DF5B86B5}">
            <x14:dataBar axisPosition="none">
              <x14:cfvo type="num">
                <xm:f>0</xm:f>
              </x14:cfvo>
              <x14:cfvo type="num">
                <xm:f>1.5</xm:f>
              </x14:cfvo>
              <x14:negativeFillColor rgb="FFD97706"/>
            </x14:dataBar>
          </x14:cfRule>
          <xm:sqref>F30:F56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Machbarkeitsstudie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2026-06-22T15:29:59Z</dcterms:created>
  <dcterms:modified xsi:type="dcterms:W3CDTF">2026-06-23T14:32:04Z</dcterms:modified>
  <dc:language>en-US</dc:language>
</cp:coreProperties>
</file>