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C264FAD4-DCB7-4311-9FDF-E358DD4B18E4}" xr6:coauthVersionLast="47" xr6:coauthVersionMax="47" xr10:uidLastSave="{00000000-0000-0000-0000-000000000000}"/>
  <bookViews>
    <workbookView xWindow="690" yWindow="690" windowWidth="25500" windowHeight="13500" tabRatio="500" xr2:uid="{00000000-000D-0000-FFFF-FFFF00000000}"/>
  </bookViews>
  <sheets>
    <sheet name="Lizenzübersicht" sheetId="1" r:id="rId1"/>
    <sheet name="Konfiguration" sheetId="2" r:id="rId2"/>
  </sheets>
  <definedNames>
    <definedName name="Abteilungen_Liste">Konfiguration!$F$6:$F$18</definedName>
    <definedName name="_xlnm.Print_Titles" localSheetId="0">Lizenzübersicht!$1:$12</definedName>
    <definedName name="Hersteller_Liste">Konfiguration!$B$6:$B$29</definedName>
    <definedName name="Lizenztypen_Liste">Konfiguration!$D$6:$D$16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P42" i="1" l="1"/>
  <c r="N42" i="1"/>
  <c r="M42" i="1"/>
  <c r="J42" i="1"/>
  <c r="I42" i="1"/>
  <c r="P41" i="1"/>
  <c r="N41" i="1"/>
  <c r="M41" i="1"/>
  <c r="J41" i="1"/>
  <c r="I41" i="1"/>
  <c r="P40" i="1"/>
  <c r="N40" i="1"/>
  <c r="M40" i="1"/>
  <c r="J40" i="1"/>
  <c r="I40" i="1"/>
  <c r="P39" i="1"/>
  <c r="N39" i="1"/>
  <c r="M39" i="1"/>
  <c r="J39" i="1"/>
  <c r="I39" i="1"/>
  <c r="P38" i="1"/>
  <c r="N38" i="1"/>
  <c r="M38" i="1"/>
  <c r="J38" i="1"/>
  <c r="I38" i="1"/>
  <c r="P37" i="1"/>
  <c r="N37" i="1"/>
  <c r="M37" i="1"/>
  <c r="J37" i="1"/>
  <c r="I37" i="1"/>
  <c r="P36" i="1"/>
  <c r="N36" i="1"/>
  <c r="M36" i="1"/>
  <c r="J36" i="1"/>
  <c r="I36" i="1"/>
  <c r="P35" i="1"/>
  <c r="N35" i="1"/>
  <c r="M35" i="1"/>
  <c r="J35" i="1"/>
  <c r="I35" i="1"/>
  <c r="P34" i="1"/>
  <c r="N34" i="1"/>
  <c r="M34" i="1"/>
  <c r="J34" i="1"/>
  <c r="I34" i="1"/>
  <c r="P33" i="1"/>
  <c r="N33" i="1"/>
  <c r="M33" i="1"/>
  <c r="J33" i="1"/>
  <c r="I33" i="1"/>
  <c r="P32" i="1"/>
  <c r="N32" i="1"/>
  <c r="M32" i="1"/>
  <c r="J32" i="1"/>
  <c r="I32" i="1"/>
  <c r="P31" i="1"/>
  <c r="N31" i="1"/>
  <c r="M31" i="1"/>
  <c r="J31" i="1"/>
  <c r="I31" i="1"/>
  <c r="P30" i="1"/>
  <c r="N30" i="1"/>
  <c r="M30" i="1"/>
  <c r="J30" i="1"/>
  <c r="I30" i="1"/>
  <c r="P29" i="1"/>
  <c r="N29" i="1"/>
  <c r="M29" i="1"/>
  <c r="J29" i="1"/>
  <c r="I29" i="1"/>
  <c r="P28" i="1"/>
  <c r="N28" i="1"/>
  <c r="M28" i="1"/>
  <c r="J28" i="1"/>
  <c r="I28" i="1"/>
  <c r="P27" i="1"/>
  <c r="N27" i="1"/>
  <c r="M27" i="1"/>
  <c r="J27" i="1"/>
  <c r="I27" i="1"/>
  <c r="P26" i="1"/>
  <c r="N26" i="1"/>
  <c r="M26" i="1"/>
  <c r="J26" i="1"/>
  <c r="I26" i="1"/>
  <c r="P25" i="1"/>
  <c r="N25" i="1"/>
  <c r="M25" i="1"/>
  <c r="J25" i="1"/>
  <c r="I25" i="1"/>
  <c r="P24" i="1"/>
  <c r="N24" i="1"/>
  <c r="M24" i="1"/>
  <c r="J24" i="1"/>
  <c r="I24" i="1"/>
  <c r="P23" i="1"/>
  <c r="N23" i="1"/>
  <c r="M23" i="1"/>
  <c r="J23" i="1"/>
  <c r="I23" i="1"/>
  <c r="P22" i="1"/>
  <c r="N22" i="1"/>
  <c r="M22" i="1"/>
  <c r="J22" i="1"/>
  <c r="I22" i="1"/>
  <c r="P21" i="1"/>
  <c r="N21" i="1"/>
  <c r="M21" i="1"/>
  <c r="J21" i="1"/>
  <c r="I21" i="1"/>
  <c r="P20" i="1"/>
  <c r="N20" i="1"/>
  <c r="M20" i="1"/>
  <c r="J20" i="1"/>
  <c r="I20" i="1"/>
  <c r="P19" i="1"/>
  <c r="N19" i="1"/>
  <c r="M19" i="1"/>
  <c r="J19" i="1"/>
  <c r="I19" i="1"/>
  <c r="P18" i="1"/>
  <c r="N18" i="1"/>
  <c r="M18" i="1"/>
  <c r="J18" i="1"/>
  <c r="I18" i="1"/>
  <c r="P17" i="1"/>
  <c r="N17" i="1"/>
  <c r="M17" i="1"/>
  <c r="J17" i="1"/>
  <c r="I17" i="1"/>
  <c r="P16" i="1"/>
  <c r="N16" i="1"/>
  <c r="M16" i="1"/>
  <c r="J16" i="1"/>
  <c r="I16" i="1"/>
  <c r="P15" i="1"/>
  <c r="N15" i="1"/>
  <c r="M15" i="1"/>
  <c r="J6" i="1" s="1"/>
  <c r="J15" i="1"/>
  <c r="I15" i="1"/>
  <c r="P14" i="1"/>
  <c r="N14" i="1"/>
  <c r="M14" i="1"/>
  <c r="J14" i="1"/>
  <c r="I14" i="1"/>
  <c r="P13" i="1"/>
  <c r="N13" i="1"/>
  <c r="M13" i="1"/>
  <c r="J13" i="1"/>
  <c r="I13" i="1"/>
  <c r="O6" i="1"/>
  <c r="G6" i="1"/>
  <c r="E6" i="1"/>
  <c r="B6" i="1"/>
  <c r="M6" i="1" l="1"/>
</calcChain>
</file>

<file path=xl/sharedStrings.xml><?xml version="1.0" encoding="utf-8"?>
<sst xmlns="http://schemas.openxmlformats.org/spreadsheetml/2006/main" count="244" uniqueCount="172">
  <si>
    <t>Lizenzmanagement</t>
  </si>
  <si>
    <t>Softwarelizenzen · Bestand · Ablaufüberwachung</t>
  </si>
  <si>
    <t>Geschäftsjahr 2026</t>
  </si>
  <si>
    <t>Übersicht aller aktiven Lizenzen mit Beschaffung, Nutzung, Laufzeit und Kosten</t>
  </si>
  <si>
    <t>Lizenzen gesamt</t>
  </si>
  <si>
    <t>Bestand (Stück)</t>
  </si>
  <si>
    <t>Gesamtkosten 2026</t>
  </si>
  <si>
    <t>Bald ablaufend (&lt; 30 T)</t>
  </si>
  <si>
    <t>Abgelaufen</t>
  </si>
  <si>
    <t>Unterlizenziert (Defizit)</t>
  </si>
  <si>
    <t>Eingaben in Blau · Berechnete Werte in Schwarz · Tage bis Ablauf und Status werden automatisch aus dem Ablaufdatum ermittelt · Aus Sicherheitsgründen empfehlen wir, nur Schlüssel-Fragmente zu speichern</t>
  </si>
  <si>
    <t>Lizenz-Nr.</t>
  </si>
  <si>
    <t>Software / Produkt</t>
  </si>
  <si>
    <t>Hersteller</t>
  </si>
  <si>
    <t>Lizenztyp</t>
  </si>
  <si>
    <t>Lizenzschlüssel</t>
  </si>
  <si>
    <t>Gekauft</t>
  </si>
  <si>
    <t>Genutzt</t>
  </si>
  <si>
    <t>Verfügbar</t>
  </si>
  <si>
    <t>Auslastung</t>
  </si>
  <si>
    <t>Kaufdatum</t>
  </si>
  <si>
    <t>Ablaufdatum</t>
  </si>
  <si>
    <t>Tage bis</t>
  </si>
  <si>
    <t>Status</t>
  </si>
  <si>
    <t>Stückpreis</t>
  </si>
  <si>
    <t>Gesamtkosten</t>
  </si>
  <si>
    <t>Abteilung</t>
  </si>
  <si>
    <t>Notizen</t>
  </si>
  <si>
    <t>Fragment</t>
  </si>
  <si>
    <t>Stk</t>
  </si>
  <si>
    <t>%</t>
  </si>
  <si>
    <t>Tage</t>
  </si>
  <si>
    <t>€</t>
  </si>
  <si>
    <t>LIC-26-001</t>
  </si>
  <si>
    <t>Microsoft 365 Business Standard</t>
  </si>
  <si>
    <t>Microsoft</t>
  </si>
  <si>
    <t>Per-User</t>
  </si>
  <si>
    <t>XXXX-XXXX-XXXX-4A12</t>
  </si>
  <si>
    <t>IT-Allgemein</t>
  </si>
  <si>
    <t>Hauptlizenz Office-Suite</t>
  </si>
  <si>
    <t>LIC-26-002</t>
  </si>
  <si>
    <t>Adobe Creative Cloud Teams</t>
  </si>
  <si>
    <t>Adobe</t>
  </si>
  <si>
    <t>XXXX-XXXX-2F9D</t>
  </si>
  <si>
    <t>Marketing</t>
  </si>
  <si>
    <t>Kreativ-Team, jährliche Erneuerung</t>
  </si>
  <si>
    <t>LIC-26-003</t>
  </si>
  <si>
    <t>Slack Business+</t>
  </si>
  <si>
    <t>Slack</t>
  </si>
  <si>
    <t>XXXX-7B3E</t>
  </si>
  <si>
    <t>Team-Kommunikation</t>
  </si>
  <si>
    <t>LIC-26-004</t>
  </si>
  <si>
    <t>Zoom One Business</t>
  </si>
  <si>
    <t>Zoom</t>
  </si>
  <si>
    <t>XXXX-9C2A</t>
  </si>
  <si>
    <t>Vertrieb</t>
  </si>
  <si>
    <t>Videokonferenzen</t>
  </si>
  <si>
    <t>LIC-26-005</t>
  </si>
  <si>
    <t>Salesforce Sales Cloud Pro</t>
  </si>
  <si>
    <t>Salesforce</t>
  </si>
  <si>
    <t>ORG-XXXX-5B14</t>
  </si>
  <si>
    <t>CRM-Hauptsystem</t>
  </si>
  <si>
    <t>LIC-26-006</t>
  </si>
  <si>
    <t>Atlassian Jira Software Cloud</t>
  </si>
  <si>
    <t>Atlassian</t>
  </si>
  <si>
    <t>XXXX-4D6F</t>
  </si>
  <si>
    <t>IT-Entwicklung</t>
  </si>
  <si>
    <t>Ticketverwaltung</t>
  </si>
  <si>
    <t>LIC-26-007</t>
  </si>
  <si>
    <t>GitHub Enterprise Cloud</t>
  </si>
  <si>
    <t>GitHub</t>
  </si>
  <si>
    <t>ORG-XXXX-AB22</t>
  </si>
  <si>
    <t>Versionsverwaltung</t>
  </si>
  <si>
    <t>LIC-26-008</t>
  </si>
  <si>
    <t>Notion Team</t>
  </si>
  <si>
    <t>Notion</t>
  </si>
  <si>
    <t>XXXX-3E8F</t>
  </si>
  <si>
    <t>Personal</t>
  </si>
  <si>
    <t>Wissensdatenbank, läuft bald aus</t>
  </si>
  <si>
    <t>LIC-26-009</t>
  </si>
  <si>
    <t>Dropbox Business Standard</t>
  </si>
  <si>
    <t>Dropbox</t>
  </si>
  <si>
    <t>XXXX-6A7B</t>
  </si>
  <si>
    <t>Cloud-Speicher</t>
  </si>
  <si>
    <t>LIC-26-010</t>
  </si>
  <si>
    <t>Canva Pro Teams</t>
  </si>
  <si>
    <t>Canva</t>
  </si>
  <si>
    <t>XXXX-XXXX-5511</t>
  </si>
  <si>
    <t>Design-Tool</t>
  </si>
  <si>
    <t>LIC-26-011</t>
  </si>
  <si>
    <t>DocuSign Business Pro</t>
  </si>
  <si>
    <t>DocuSign</t>
  </si>
  <si>
    <t>XXXX-2C4D</t>
  </si>
  <si>
    <t>Verwaltung</t>
  </si>
  <si>
    <t>Elektronische Signatur</t>
  </si>
  <si>
    <t>LIC-26-012</t>
  </si>
  <si>
    <t>HubSpot Marketing Hub Pro</t>
  </si>
  <si>
    <t>HubSpot</t>
  </si>
  <si>
    <t>Site</t>
  </si>
  <si>
    <t>ACC-XXXX-77F2</t>
  </si>
  <si>
    <t>Inbound Marketing Plattform</t>
  </si>
  <si>
    <t>LIC-26-013</t>
  </si>
  <si>
    <t>LinkedIn Sales Navigator</t>
  </si>
  <si>
    <t>LinkedIn</t>
  </si>
  <si>
    <t>XXXX-8E1C</t>
  </si>
  <si>
    <t>Bereits abgelaufen – Erneuerung in Bearbeitung</t>
  </si>
  <si>
    <t>LIC-26-014</t>
  </si>
  <si>
    <t>1Password Business</t>
  </si>
  <si>
    <t>1Password</t>
  </si>
  <si>
    <t>TEAM-XXXX-9D33</t>
  </si>
  <si>
    <t>Passwortmanager Pflicht</t>
  </si>
  <si>
    <t>LIC-26-015</t>
  </si>
  <si>
    <t>TeamViewer Business Single</t>
  </si>
  <si>
    <t>TeamViewer</t>
  </si>
  <si>
    <t>XXXX-1A5B</t>
  </si>
  <si>
    <t>IT-Support</t>
  </si>
  <si>
    <t>Remote-Zugriff</t>
  </si>
  <si>
    <t>LIC-26-016</t>
  </si>
  <si>
    <t>Figma Professional Team</t>
  </si>
  <si>
    <t>Figma</t>
  </si>
  <si>
    <t>XXXX-4F2E</t>
  </si>
  <si>
    <t>Produktdesign</t>
  </si>
  <si>
    <t>UI/UX-Werkzeug</t>
  </si>
  <si>
    <t>LIC-26-017</t>
  </si>
  <si>
    <t>Adobe Acrobat Pro DC</t>
  </si>
  <si>
    <t>XXXX-7K9M</t>
  </si>
  <si>
    <t>PDF-Bearbeitung</t>
  </si>
  <si>
    <t>LIC-26-018</t>
  </si>
  <si>
    <t>AutoCAD LT</t>
  </si>
  <si>
    <t>Autodesk</t>
  </si>
  <si>
    <t>FLEX-XXXX-22A</t>
  </si>
  <si>
    <t>Technik</t>
  </si>
  <si>
    <t>CAD-Konstruktion</t>
  </si>
  <si>
    <t>LIC-26-019</t>
  </si>
  <si>
    <t>DATEV Mittelstand Faktura</t>
  </si>
  <si>
    <t>DATEV</t>
  </si>
  <si>
    <t>Per-Device</t>
  </si>
  <si>
    <t>XXXX-6E8D</t>
  </si>
  <si>
    <t>Buchhaltung</t>
  </si>
  <si>
    <t>Rechnungswesen</t>
  </si>
  <si>
    <t>LIC-26-020</t>
  </si>
  <si>
    <t>Norton Small Business Endpoint</t>
  </si>
  <si>
    <t>NortonLifeLock</t>
  </si>
  <si>
    <t>XXXX-3B9F</t>
  </si>
  <si>
    <t>Endpoint-Schutz</t>
  </si>
  <si>
    <t>LIC-26-021</t>
  </si>
  <si>
    <t>Asana Business</t>
  </si>
  <si>
    <t>Asana</t>
  </si>
  <si>
    <t>XXXX-9G4H</t>
  </si>
  <si>
    <t>Projektmanagement</t>
  </si>
  <si>
    <t>Aufgabenverwaltung</t>
  </si>
  <si>
    <t>LIC-26-022</t>
  </si>
  <si>
    <t>Trello Premium</t>
  </si>
  <si>
    <t>XXXX-2P6Q</t>
  </si>
  <si>
    <t>Kanban-Boards</t>
  </si>
  <si>
    <t>Konfiguration · Stammlisten</t>
  </si>
  <si>
    <t>Listen für die Dropdown-Auswahl in der Lizenzübersicht</t>
  </si>
  <si>
    <t>Lizenztypen</t>
  </si>
  <si>
    <t>Abteilungen</t>
  </si>
  <si>
    <t>Enterprise</t>
  </si>
  <si>
    <t>Concurrent</t>
  </si>
  <si>
    <t>Volume</t>
  </si>
  <si>
    <t>Open Source</t>
  </si>
  <si>
    <t>Subscription</t>
  </si>
  <si>
    <t>Perpetual</t>
  </si>
  <si>
    <t>Floating</t>
  </si>
  <si>
    <t>Sonstige</t>
  </si>
  <si>
    <t>Geschäftsleitung</t>
  </si>
  <si>
    <t>Google</t>
  </si>
  <si>
    <t>Oracle</t>
  </si>
  <si>
    <t>SAP</t>
  </si>
  <si>
    <t>Hinweis: Neue Hersteller, Lizenztypen oder Abteilungen hier ergänzen. Bei Erweiterung über die letzte Zeile hinaus die Bereiche im Namens-Manager anpassen.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</si>
</sst>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 €&quot;"/>
    <numFmt numFmtId="165" formatCode="dd\.mm\.yyyy"/>
    <numFmt numFmtId="166" formatCode="0;\-0;\-"/>
    <numFmt numFmtId="167" formatCode="#,##0.00&quot; €&quot;"/>
  </numFmts>
  <fonts count="13" x14ac:knownFonts="1">
    <font>
      <sz val="11"/>
      <color theme="1"/>
      <name val="Calibri"/>
      <family val="2"/>
      <charset val="1"/>
    </font>
    <font>
      <sz val="22"/>
      <color rgb="FFFFFFFF"/>
      <name val="Calibri"/>
      <charset val="1"/>
    </font>
    <font>
      <i/>
      <sz val="10"/>
      <color rgb="FFB8A48E"/>
      <name val="Calibri"/>
      <charset val="1"/>
    </font>
    <font>
      <b/>
      <sz val="12"/>
      <color rgb="FFFFFFFF"/>
      <name val="Calibri"/>
      <charset val="1"/>
    </font>
    <font>
      <i/>
      <sz val="10"/>
      <color rgb="FF5C4838"/>
      <name val="Calibri"/>
      <charset val="1"/>
    </font>
    <font>
      <sz val="9"/>
      <color rgb="FF5C4838"/>
      <name val="Calibri"/>
      <charset val="1"/>
    </font>
    <font>
      <sz val="20"/>
      <color rgb="FF1A1008"/>
      <name val="Calibri"/>
      <charset val="1"/>
    </font>
    <font>
      <i/>
      <sz val="9"/>
      <color rgb="FF5C4838"/>
      <name val="Calibri"/>
      <charset val="1"/>
    </font>
    <font>
      <b/>
      <sz val="10"/>
      <color rgb="FFFFFFFF"/>
      <name val="Calibri"/>
      <charset val="1"/>
    </font>
    <font>
      <i/>
      <sz val="9"/>
      <color rgb="FFB8A48E"/>
      <name val="Calibri"/>
      <charset val="1"/>
    </font>
    <font>
      <sz val="10"/>
      <color rgb="FF0033CC"/>
      <name val="Calibri"/>
      <charset val="1"/>
    </font>
    <font>
      <sz val="10"/>
      <color rgb="FF1A1008"/>
      <name val="Calibri"/>
      <charset val="1"/>
    </font>
    <font>
      <sz val="16"/>
      <color rgb="FFFFFFFF"/>
      <name val="Calibri"/>
      <charset val="1"/>
    </font>
  </fonts>
  <fills count="7">
    <fill>
      <patternFill patternType="none"/>
    </fill>
    <fill>
      <patternFill patternType="gray125"/>
    </fill>
    <fill>
      <patternFill patternType="solid">
        <fgColor rgb="FF3D2817"/>
        <bgColor rgb="FF5C3D24"/>
      </patternFill>
    </fill>
    <fill>
      <patternFill patternType="solid">
        <fgColor rgb="FFAD7F0D"/>
        <bgColor rgb="FFB5570F"/>
      </patternFill>
    </fill>
    <fill>
      <patternFill patternType="solid">
        <fgColor rgb="FFFAF6EC"/>
        <bgColor rgb="FFFFFFFF"/>
      </patternFill>
    </fill>
    <fill>
      <patternFill patternType="solid">
        <fgColor rgb="FFEFE8D5"/>
        <bgColor rgb="FFF0D8D2"/>
      </patternFill>
    </fill>
    <fill>
      <patternFill patternType="solid">
        <fgColor rgb="FF5C3D24"/>
        <bgColor rgb="FF5C4838"/>
      </patternFill>
    </fill>
  </fills>
  <borders count="8">
    <border>
      <left/>
      <right/>
      <top/>
      <bottom/>
      <diagonal/>
    </border>
    <border>
      <left/>
      <right/>
      <top/>
      <bottom style="thin">
        <color rgb="FFD4C5B0"/>
      </bottom>
      <diagonal/>
    </border>
    <border>
      <left style="thin">
        <color rgb="FF5C3D24"/>
      </left>
      <right style="thin">
        <color rgb="FF5C3D24"/>
      </right>
      <top style="medium">
        <color rgb="FF3D2817"/>
      </top>
      <bottom/>
      <diagonal/>
    </border>
    <border>
      <left style="thin">
        <color rgb="FF5C3D24"/>
      </left>
      <right style="thin">
        <color rgb="FF5C3D24"/>
      </right>
      <top/>
      <bottom style="medium">
        <color rgb="FFAD7F0D"/>
      </bottom>
      <diagonal/>
    </border>
    <border>
      <left style="thin">
        <color rgb="FFD4C5B0"/>
      </left>
      <right style="thin">
        <color rgb="FFD4C5B0"/>
      </right>
      <top style="medium">
        <color rgb="FF5C3D24"/>
      </top>
      <bottom style="thin">
        <color rgb="FFD4C5B0"/>
      </bottom>
      <diagonal/>
    </border>
    <border>
      <left style="thin">
        <color rgb="FFD4C5B0"/>
      </left>
      <right style="thin">
        <color rgb="FFD4C5B0"/>
      </right>
      <top/>
      <bottom style="thin">
        <color rgb="FFD4C5B0"/>
      </bottom>
      <diagonal/>
    </border>
    <border>
      <left style="thin">
        <color rgb="FFD4C5B0"/>
      </left>
      <right style="thin">
        <color rgb="FFD4C5B0"/>
      </right>
      <top/>
      <bottom style="medium">
        <color rgb="FF3D2817"/>
      </bottom>
      <diagonal/>
    </border>
    <border>
      <left style="thin">
        <color rgb="FF3D2817"/>
      </left>
      <right style="thin">
        <color rgb="FF3D2817"/>
      </right>
      <top style="thin">
        <color rgb="FF3D2817"/>
      </top>
      <bottom style="medium">
        <color rgb="FFAD7F0D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7" fillId="0" borderId="0" xfId="0" applyFont="1" applyAlignment="1">
      <alignment horizontal="left" vertical="center" wrapText="1" indent="1"/>
    </xf>
    <xf numFmtId="0" fontId="12" fillId="2" borderId="0" xfId="0" applyFont="1" applyFill="1" applyAlignment="1">
      <alignment horizontal="left" vertical="center" indent="1"/>
    </xf>
    <xf numFmtId="0" fontId="7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left" vertical="center"/>
    </xf>
    <xf numFmtId="1" fontId="6" fillId="0" borderId="1" xfId="0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0" fontId="0" fillId="3" borderId="0" xfId="0" applyFill="1"/>
    <xf numFmtId="0" fontId="3" fillId="2" borderId="0" xfId="0" applyFont="1" applyFill="1" applyAlignment="1">
      <alignment horizontal="right" vertical="center" indent="1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 indent="1"/>
    </xf>
    <xf numFmtId="0" fontId="0" fillId="3" borderId="0" xfId="0" applyFill="1"/>
    <xf numFmtId="0" fontId="8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left" vertical="center" indent="1"/>
    </xf>
    <xf numFmtId="1" fontId="10" fillId="4" borderId="4" xfId="0" applyNumberFormat="1" applyFont="1" applyFill="1" applyBorder="1" applyAlignment="1">
      <alignment horizontal="center" vertical="center"/>
    </xf>
    <xf numFmtId="1" fontId="11" fillId="4" borderId="4" xfId="0" applyNumberFormat="1" applyFont="1" applyFill="1" applyBorder="1" applyAlignment="1">
      <alignment horizontal="center" vertical="center"/>
    </xf>
    <xf numFmtId="9" fontId="11" fillId="4" borderId="4" xfId="0" applyNumberFormat="1" applyFont="1" applyFill="1" applyBorder="1" applyAlignment="1">
      <alignment horizontal="center" vertical="center"/>
    </xf>
    <xf numFmtId="165" fontId="10" fillId="4" borderId="4" xfId="0" applyNumberFormat="1" applyFont="1" applyFill="1" applyBorder="1" applyAlignment="1">
      <alignment horizontal="center" vertical="center"/>
    </xf>
    <xf numFmtId="166" fontId="11" fillId="4" borderId="4" xfId="0" applyNumberFormat="1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167" fontId="10" fillId="4" borderId="4" xfId="0" applyNumberFormat="1" applyFont="1" applyFill="1" applyBorder="1" applyAlignment="1">
      <alignment horizontal="right" vertical="center" indent="1"/>
    </xf>
    <xf numFmtId="167" fontId="11" fillId="4" borderId="4" xfId="0" applyNumberFormat="1" applyFont="1" applyFill="1" applyBorder="1" applyAlignment="1">
      <alignment horizontal="right" vertical="center" indent="1"/>
    </xf>
    <xf numFmtId="0" fontId="10" fillId="5" borderId="5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left" vertical="center" indent="1"/>
    </xf>
    <xf numFmtId="1" fontId="10" fillId="5" borderId="5" xfId="0" applyNumberFormat="1" applyFont="1" applyFill="1" applyBorder="1" applyAlignment="1">
      <alignment horizontal="center" vertical="center"/>
    </xf>
    <xf numFmtId="1" fontId="11" fillId="5" borderId="5" xfId="0" applyNumberFormat="1" applyFont="1" applyFill="1" applyBorder="1" applyAlignment="1">
      <alignment horizontal="center" vertical="center"/>
    </xf>
    <xf numFmtId="9" fontId="11" fillId="5" borderId="5" xfId="0" applyNumberFormat="1" applyFont="1" applyFill="1" applyBorder="1" applyAlignment="1">
      <alignment horizontal="center" vertical="center"/>
    </xf>
    <xf numFmtId="165" fontId="10" fillId="5" borderId="5" xfId="0" applyNumberFormat="1" applyFont="1" applyFill="1" applyBorder="1" applyAlignment="1">
      <alignment horizontal="center" vertical="center"/>
    </xf>
    <xf numFmtId="166" fontId="11" fillId="5" borderId="5" xfId="0" applyNumberFormat="1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167" fontId="10" fillId="5" borderId="5" xfId="0" applyNumberFormat="1" applyFont="1" applyFill="1" applyBorder="1" applyAlignment="1">
      <alignment horizontal="right" vertical="center" indent="1"/>
    </xf>
    <xf numFmtId="167" fontId="11" fillId="5" borderId="5" xfId="0" applyNumberFormat="1" applyFont="1" applyFill="1" applyBorder="1" applyAlignment="1">
      <alignment horizontal="right" vertical="center" indent="1"/>
    </xf>
    <xf numFmtId="0" fontId="10" fillId="4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left" vertical="center" indent="1"/>
    </xf>
    <xf numFmtId="1" fontId="10" fillId="4" borderId="5" xfId="0" applyNumberFormat="1" applyFont="1" applyFill="1" applyBorder="1" applyAlignment="1">
      <alignment horizontal="center" vertical="center"/>
    </xf>
    <xf numFmtId="1" fontId="11" fillId="4" borderId="5" xfId="0" applyNumberFormat="1" applyFont="1" applyFill="1" applyBorder="1" applyAlignment="1">
      <alignment horizontal="center" vertical="center"/>
    </xf>
    <xf numFmtId="9" fontId="11" fillId="4" borderId="5" xfId="0" applyNumberFormat="1" applyFont="1" applyFill="1" applyBorder="1" applyAlignment="1">
      <alignment horizontal="center" vertical="center"/>
    </xf>
    <xf numFmtId="165" fontId="10" fillId="4" borderId="5" xfId="0" applyNumberFormat="1" applyFont="1" applyFill="1" applyBorder="1" applyAlignment="1">
      <alignment horizontal="center" vertical="center"/>
    </xf>
    <xf numFmtId="166" fontId="11" fillId="4" borderId="5" xfId="0" applyNumberFormat="1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167" fontId="10" fillId="4" borderId="5" xfId="0" applyNumberFormat="1" applyFont="1" applyFill="1" applyBorder="1" applyAlignment="1">
      <alignment horizontal="right" vertical="center" indent="1"/>
    </xf>
    <xf numFmtId="167" fontId="11" fillId="4" borderId="5" xfId="0" applyNumberFormat="1" applyFont="1" applyFill="1" applyBorder="1" applyAlignment="1">
      <alignment horizontal="right" vertical="center" indent="1"/>
    </xf>
    <xf numFmtId="0" fontId="10" fillId="5" borderId="6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left" vertical="center" indent="1"/>
    </xf>
    <xf numFmtId="1" fontId="10" fillId="5" borderId="6" xfId="0" applyNumberFormat="1" applyFont="1" applyFill="1" applyBorder="1" applyAlignment="1">
      <alignment horizontal="center" vertical="center"/>
    </xf>
    <xf numFmtId="1" fontId="11" fillId="5" borderId="6" xfId="0" applyNumberFormat="1" applyFont="1" applyFill="1" applyBorder="1" applyAlignment="1">
      <alignment horizontal="center" vertical="center"/>
    </xf>
    <xf numFmtId="9" fontId="11" fillId="5" borderId="6" xfId="0" applyNumberFormat="1" applyFont="1" applyFill="1" applyBorder="1" applyAlignment="1">
      <alignment horizontal="center" vertical="center"/>
    </xf>
    <xf numFmtId="165" fontId="10" fillId="5" borderId="6" xfId="0" applyNumberFormat="1" applyFont="1" applyFill="1" applyBorder="1" applyAlignment="1">
      <alignment horizontal="center" vertical="center"/>
    </xf>
    <xf numFmtId="166" fontId="11" fillId="5" borderId="6" xfId="0" applyNumberFormat="1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167" fontId="10" fillId="5" borderId="6" xfId="0" applyNumberFormat="1" applyFont="1" applyFill="1" applyBorder="1" applyAlignment="1">
      <alignment horizontal="right" vertical="center" indent="1"/>
    </xf>
    <xf numFmtId="167" fontId="11" fillId="5" borderId="6" xfId="0" applyNumberFormat="1" applyFont="1" applyFill="1" applyBorder="1" applyAlignment="1">
      <alignment horizontal="right" vertical="center" indent="1"/>
    </xf>
    <xf numFmtId="0" fontId="8" fillId="6" borderId="7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left" vertical="center" indent="1"/>
    </xf>
    <xf numFmtId="0" fontId="11" fillId="5" borderId="5" xfId="0" applyFont="1" applyFill="1" applyBorder="1" applyAlignment="1">
      <alignment horizontal="left" vertical="center" indent="1"/>
    </xf>
    <xf numFmtId="0" fontId="11" fillId="4" borderId="6" xfId="0" applyFont="1" applyFill="1" applyBorder="1" applyAlignment="1">
      <alignment horizontal="left" vertical="center" indent="1"/>
    </xf>
    <xf numFmtId="0" fontId="11" fillId="5" borderId="6" xfId="0" applyFont="1" applyFill="1" applyBorder="1" applyAlignment="1">
      <alignment horizontal="left" vertical="center" indent="1"/>
    </xf>
  </cellXfs>
  <cellStyles count="1">
    <cellStyle name="Standard" xfId="0" builtinId="0"/>
  </cellStyles>
  <dxfs count="15">
    <dxf>
      <font>
        <b/>
        <sz val="20"/>
        <color rgb="FFAD7F0D"/>
        <name val="Calibri"/>
        <charset val="1"/>
      </font>
    </dxf>
    <dxf>
      <font>
        <b/>
        <sz val="10"/>
        <color rgb="FFFFFFFF"/>
        <name val="Calibri"/>
        <charset val="1"/>
      </font>
      <fill>
        <patternFill>
          <bgColor rgb="FF8B2E1A"/>
        </patternFill>
      </fill>
    </dxf>
    <dxf>
      <font>
        <b/>
        <sz val="10"/>
        <color rgb="FFFFFFFF"/>
        <name val="Calibri"/>
        <charset val="1"/>
      </font>
      <fill>
        <patternFill>
          <bgColor rgb="FFB5570F"/>
        </patternFill>
      </fill>
    </dxf>
    <dxf>
      <font>
        <b/>
        <sz val="10"/>
        <color rgb="FFFFFFFF"/>
        <name val="Calibri"/>
        <charset val="1"/>
      </font>
      <fill>
        <patternFill>
          <bgColor rgb="FFAD7F0D"/>
        </patternFill>
      </fill>
    </dxf>
    <dxf>
      <font>
        <b/>
        <sz val="10"/>
        <color rgb="FFFFFFFF"/>
        <name val="Calibri"/>
        <charset val="1"/>
      </font>
      <fill>
        <patternFill>
          <bgColor rgb="FF5C7A4A"/>
        </patternFill>
      </fill>
    </dxf>
    <dxf>
      <font>
        <sz val="10"/>
        <color rgb="FF5C7A4A"/>
        <name val="Calibri"/>
        <charset val="1"/>
      </font>
    </dxf>
    <dxf>
      <font>
        <b/>
        <sz val="10"/>
        <color rgb="FFAD7F0D"/>
        <name val="Calibri"/>
        <charset val="1"/>
      </font>
      <fill>
        <patternFill>
          <bgColor rgb="FFE8D592"/>
        </patternFill>
      </fill>
    </dxf>
    <dxf>
      <font>
        <b/>
        <sz val="10"/>
        <color rgb="FFB5570F"/>
        <name val="Calibri"/>
        <charset val="1"/>
      </font>
      <fill>
        <patternFill>
          <bgColor rgb="FFF4D5B5"/>
        </patternFill>
      </fill>
    </dxf>
    <dxf>
      <font>
        <b/>
        <sz val="10"/>
        <color rgb="FFFFFFFF"/>
        <name val="Calibri"/>
        <charset val="1"/>
      </font>
      <fill>
        <patternFill>
          <bgColor rgb="FF8B2E1A"/>
        </patternFill>
      </fill>
    </dxf>
    <dxf>
      <font>
        <b/>
        <sz val="20"/>
        <color rgb="FF8B2E1A"/>
        <name val="Calibri"/>
        <charset val="1"/>
      </font>
    </dxf>
    <dxf>
      <font>
        <b/>
        <sz val="20"/>
        <color rgb="FFAD7F0D"/>
        <name val="Calibri"/>
        <charset val="1"/>
      </font>
    </dxf>
    <dxf>
      <font>
        <b/>
        <sz val="10"/>
        <color rgb="FF8B2E1A"/>
        <name val="Calibri"/>
        <charset val="1"/>
      </font>
      <fill>
        <patternFill>
          <bgColor rgb="FFF0D8D2"/>
        </patternFill>
      </fill>
    </dxf>
    <dxf>
      <font>
        <b/>
        <sz val="20"/>
        <color rgb="FFAD7F0D"/>
        <name val="Calibri"/>
        <charset val="1"/>
      </font>
    </dxf>
    <dxf>
      <font>
        <sz val="10"/>
        <color rgb="FF5C7A4A"/>
        <name val="Calibri"/>
        <charset val="1"/>
      </font>
    </dxf>
    <dxf>
      <font>
        <b/>
        <sz val="10"/>
        <color rgb="FF8B2E1A"/>
        <name val="Calibri"/>
        <charset val="1"/>
      </font>
      <fill>
        <patternFill>
          <bgColor rgb="FFF0D8D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AD7F0D"/>
      <rgbColor rgb="FF800080"/>
      <rgbColor rgb="FF008080"/>
      <rgbColor rgb="FFD4C5B0"/>
      <rgbColor rgb="FF5C7A4A"/>
      <rgbColor rgb="FF9999FF"/>
      <rgbColor rgb="FF993366"/>
      <rgbColor rgb="FFFAF6EC"/>
      <rgbColor rgb="FFCCFFFF"/>
      <rgbColor rgb="FF660066"/>
      <rgbColor rgb="FFFF8080"/>
      <rgbColor rgb="FF0066CC"/>
      <rgbColor rgb="FFF0D8D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FE8D5"/>
      <rgbColor rgb="FFE8D592"/>
      <rgbColor rgb="FF99CCFF"/>
      <rgbColor rgb="FFFF99CC"/>
      <rgbColor rgb="FFCC99FF"/>
      <rgbColor rgb="FFF4D5B5"/>
      <rgbColor rgb="FF3366FF"/>
      <rgbColor rgb="FF33CCCC"/>
      <rgbColor rgb="FF99CC00"/>
      <rgbColor rgb="FFFFCC00"/>
      <rgbColor rgb="FFFF9900"/>
      <rgbColor rgb="FFB5570F"/>
      <rgbColor rgb="FF5C4838"/>
      <rgbColor rgb="FFB8A48E"/>
      <rgbColor rgb="FF003366"/>
      <rgbColor rgb="FF339966"/>
      <rgbColor rgb="FF1A1008"/>
      <rgbColor rgb="FF3D2817"/>
      <rgbColor rgb="FF8B2E1A"/>
      <rgbColor rgb="FF993366"/>
      <rgbColor rgb="FF0033CC"/>
      <rgbColor rgb="FF5C3D2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42"/>
  <sheetViews>
    <sheetView showGridLines="0" tabSelected="1" zoomScaleNormal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R20" sqref="R20"/>
    </sheetView>
  </sheetViews>
  <sheetFormatPr baseColWidth="10" defaultColWidth="8.7109375" defaultRowHeight="15" x14ac:dyDescent="0.25"/>
  <cols>
    <col min="1" max="1" width="2" customWidth="1"/>
    <col min="2" max="2" width="9.42578125" bestFit="1" customWidth="1"/>
    <col min="3" max="3" width="28.85546875" bestFit="1" customWidth="1"/>
    <col min="4" max="4" width="13.85546875" bestFit="1" customWidth="1"/>
    <col min="5" max="5" width="9.28515625" bestFit="1" customWidth="1"/>
    <col min="6" max="6" width="18.85546875" bestFit="1" customWidth="1"/>
    <col min="7" max="7" width="7.140625" bestFit="1" customWidth="1"/>
    <col min="8" max="8" width="7.28515625" bestFit="1" customWidth="1"/>
    <col min="9" max="9" width="8.85546875" bestFit="1" customWidth="1"/>
    <col min="10" max="10" width="9.42578125" bestFit="1" customWidth="1"/>
    <col min="11" max="11" width="9.85546875" bestFit="1" customWidth="1"/>
    <col min="12" max="12" width="11.140625" bestFit="1" customWidth="1"/>
    <col min="13" max="13" width="7.140625" bestFit="1" customWidth="1"/>
    <col min="14" max="14" width="12.42578125" bestFit="1" customWidth="1"/>
    <col min="15" max="15" width="9.140625" bestFit="1" customWidth="1"/>
    <col min="16" max="16" width="12.28515625" bestFit="1" customWidth="1"/>
    <col min="17" max="17" width="18" bestFit="1" customWidth="1"/>
    <col min="18" max="18" width="40" bestFit="1" customWidth="1"/>
  </cols>
  <sheetData>
    <row r="1" spans="2:18" ht="12" customHeight="1" x14ac:dyDescent="0.25"/>
    <row r="2" spans="2:18" ht="42" customHeight="1" x14ac:dyDescent="0.25">
      <c r="B2" s="11" t="s">
        <v>0</v>
      </c>
      <c r="C2" s="11"/>
      <c r="D2" s="11"/>
      <c r="E2" s="11"/>
      <c r="F2" s="11"/>
      <c r="G2" s="11"/>
      <c r="H2" s="11"/>
      <c r="I2" s="11"/>
      <c r="J2" s="10" t="s">
        <v>1</v>
      </c>
      <c r="K2" s="10"/>
      <c r="L2" s="10"/>
      <c r="M2" s="10"/>
      <c r="N2" s="10"/>
      <c r="O2" s="9" t="s">
        <v>2</v>
      </c>
      <c r="P2" s="9"/>
      <c r="Q2" s="9"/>
      <c r="R2" s="9"/>
    </row>
    <row r="3" spans="2:18" ht="6" customHeight="1" x14ac:dyDescent="0.25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spans="2:18" ht="13.5" customHeight="1" x14ac:dyDescent="0.25">
      <c r="B4" s="7" t="s">
        <v>3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ht="15.75" customHeight="1" x14ac:dyDescent="0.25">
      <c r="B5" s="6" t="s">
        <v>4</v>
      </c>
      <c r="C5" s="6"/>
      <c r="D5" s="6"/>
      <c r="E5" s="6" t="s">
        <v>5</v>
      </c>
      <c r="F5" s="6"/>
      <c r="G5" s="6" t="s">
        <v>6</v>
      </c>
      <c r="H5" s="6"/>
      <c r="I5" s="6"/>
      <c r="J5" s="6" t="s">
        <v>7</v>
      </c>
      <c r="K5" s="6"/>
      <c r="L5" s="6"/>
      <c r="M5" s="6" t="s">
        <v>8</v>
      </c>
      <c r="N5" s="6"/>
      <c r="O5" s="6" t="s">
        <v>9</v>
      </c>
      <c r="P5" s="6"/>
      <c r="Q5" s="6"/>
      <c r="R5" s="6"/>
    </row>
    <row r="6" spans="2:18" ht="31.5" customHeight="1" x14ac:dyDescent="0.25">
      <c r="B6" s="5">
        <f>COUNTA(C13:C42)</f>
        <v>22</v>
      </c>
      <c r="C6" s="5"/>
      <c r="D6" s="5"/>
      <c r="E6" s="5">
        <f>SUM(G13:G42)</f>
        <v>556</v>
      </c>
      <c r="F6" s="5"/>
      <c r="G6" s="4">
        <f>SUM(P13:P42)</f>
        <v>10557.2</v>
      </c>
      <c r="H6" s="4"/>
      <c r="I6" s="4"/>
      <c r="J6" s="5">
        <f ca="1">COUNTIFS(M13:M42,"&gt;=0",M13:M42,"&lt;30")</f>
        <v>1</v>
      </c>
      <c r="K6" s="5"/>
      <c r="L6" s="5"/>
      <c r="M6" s="5">
        <f ca="1">COUNTIF(M13:M42,"&lt;0")</f>
        <v>1</v>
      </c>
      <c r="N6" s="5"/>
      <c r="O6" s="5">
        <f>COUNTIF(I13:I42,"&lt;0")</f>
        <v>0</v>
      </c>
      <c r="P6" s="5"/>
      <c r="Q6" s="5"/>
      <c r="R6" s="5"/>
    </row>
    <row r="7" spans="2:18" ht="7.5" customHeight="1" x14ac:dyDescent="0.25"/>
    <row r="8" spans="2:18" ht="13.5" customHeight="1" x14ac:dyDescent="0.25">
      <c r="B8" s="3" t="s">
        <v>10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2:18" ht="6" customHeight="1" x14ac:dyDescent="0.25"/>
    <row r="10" spans="2:18" ht="6" customHeight="1" x14ac:dyDescent="0.25"/>
    <row r="11" spans="2:18" ht="36" customHeight="1" x14ac:dyDescent="0.25">
      <c r="B11" s="13" t="s">
        <v>11</v>
      </c>
      <c r="C11" s="13" t="s">
        <v>12</v>
      </c>
      <c r="D11" s="13" t="s">
        <v>13</v>
      </c>
      <c r="E11" s="13" t="s">
        <v>14</v>
      </c>
      <c r="F11" s="13" t="s">
        <v>15</v>
      </c>
      <c r="G11" s="13" t="s">
        <v>16</v>
      </c>
      <c r="H11" s="13" t="s">
        <v>17</v>
      </c>
      <c r="I11" s="13" t="s">
        <v>18</v>
      </c>
      <c r="J11" s="13" t="s">
        <v>19</v>
      </c>
      <c r="K11" s="13" t="s">
        <v>20</v>
      </c>
      <c r="L11" s="13" t="s">
        <v>21</v>
      </c>
      <c r="M11" s="13" t="s">
        <v>22</v>
      </c>
      <c r="N11" s="13" t="s">
        <v>23</v>
      </c>
      <c r="O11" s="13" t="s">
        <v>24</v>
      </c>
      <c r="P11" s="13" t="s">
        <v>25</v>
      </c>
      <c r="Q11" s="13" t="s">
        <v>26</v>
      </c>
      <c r="R11" s="13" t="s">
        <v>27</v>
      </c>
    </row>
    <row r="12" spans="2:18" ht="15.75" customHeight="1" x14ac:dyDescent="0.25">
      <c r="B12" s="14"/>
      <c r="C12" s="14"/>
      <c r="D12" s="14"/>
      <c r="E12" s="14"/>
      <c r="F12" s="14" t="s">
        <v>28</v>
      </c>
      <c r="G12" s="14" t="s">
        <v>29</v>
      </c>
      <c r="H12" s="14" t="s">
        <v>29</v>
      </c>
      <c r="I12" s="14" t="s">
        <v>29</v>
      </c>
      <c r="J12" s="14" t="s">
        <v>30</v>
      </c>
      <c r="K12" s="14"/>
      <c r="L12" s="14"/>
      <c r="M12" s="14" t="s">
        <v>31</v>
      </c>
      <c r="N12" s="14"/>
      <c r="O12" s="14" t="s">
        <v>32</v>
      </c>
      <c r="P12" s="14" t="s">
        <v>32</v>
      </c>
      <c r="Q12" s="14"/>
      <c r="R12" s="14"/>
    </row>
    <row r="13" spans="2:18" ht="21.75" customHeight="1" x14ac:dyDescent="0.25">
      <c r="B13" s="15" t="s">
        <v>33</v>
      </c>
      <c r="C13" s="16" t="s">
        <v>34</v>
      </c>
      <c r="D13" s="16" t="s">
        <v>35</v>
      </c>
      <c r="E13" s="15" t="s">
        <v>36</v>
      </c>
      <c r="F13" s="15" t="s">
        <v>37</v>
      </c>
      <c r="G13" s="17">
        <v>50</v>
      </c>
      <c r="H13" s="17">
        <v>47</v>
      </c>
      <c r="I13" s="18">
        <f t="shared" ref="I13:I42" si="0">IF(OR(G13="",H13=""),"",G13-H13)</f>
        <v>3</v>
      </c>
      <c r="J13" s="19">
        <f t="shared" ref="J13:J42" si="1">IFERROR(H13/G13,"")</f>
        <v>0.94</v>
      </c>
      <c r="K13" s="20">
        <v>46037</v>
      </c>
      <c r="L13" s="20">
        <v>46401</v>
      </c>
      <c r="M13" s="21">
        <f t="shared" ref="M13:M42" ca="1" si="2">IF(L13="","",L13-TODAY())</f>
        <v>206</v>
      </c>
      <c r="N13" s="22" t="str">
        <f t="shared" ref="N13:N42" ca="1" si="3">IF(L13="","",IF(L13-TODAY()&lt;0,"Abgelaufen",IF(L13-TODAY()&lt;30,"Bald ablaufend",IF(L13-TODAY()&lt;90,"Auslaufend","Aktiv"))))</f>
        <v>Aktiv</v>
      </c>
      <c r="O13" s="23">
        <v>12.5</v>
      </c>
      <c r="P13" s="24">
        <f t="shared" ref="P13:P42" si="4">IF(OR(G13="",O13=""),"",G13*O13)</f>
        <v>625</v>
      </c>
      <c r="Q13" s="16" t="s">
        <v>38</v>
      </c>
      <c r="R13" s="16" t="s">
        <v>39</v>
      </c>
    </row>
    <row r="14" spans="2:18" ht="21.75" customHeight="1" x14ac:dyDescent="0.25">
      <c r="B14" s="25" t="s">
        <v>40</v>
      </c>
      <c r="C14" s="26" t="s">
        <v>41</v>
      </c>
      <c r="D14" s="26" t="s">
        <v>42</v>
      </c>
      <c r="E14" s="25" t="s">
        <v>36</v>
      </c>
      <c r="F14" s="25" t="s">
        <v>43</v>
      </c>
      <c r="G14" s="27">
        <v>12</v>
      </c>
      <c r="H14" s="27">
        <v>12</v>
      </c>
      <c r="I14" s="28">
        <f t="shared" si="0"/>
        <v>0</v>
      </c>
      <c r="J14" s="29">
        <f t="shared" si="1"/>
        <v>1</v>
      </c>
      <c r="K14" s="30">
        <v>45962</v>
      </c>
      <c r="L14" s="30">
        <v>46326</v>
      </c>
      <c r="M14" s="31">
        <f t="shared" ca="1" si="2"/>
        <v>131</v>
      </c>
      <c r="N14" s="32" t="str">
        <f t="shared" ca="1" si="3"/>
        <v>Aktiv</v>
      </c>
      <c r="O14" s="33">
        <v>68</v>
      </c>
      <c r="P14" s="34">
        <f t="shared" si="4"/>
        <v>816</v>
      </c>
      <c r="Q14" s="26" t="s">
        <v>44</v>
      </c>
      <c r="R14" s="26" t="s">
        <v>45</v>
      </c>
    </row>
    <row r="15" spans="2:18" ht="21.75" customHeight="1" x14ac:dyDescent="0.25">
      <c r="B15" s="35" t="s">
        <v>46</v>
      </c>
      <c r="C15" s="36" t="s">
        <v>47</v>
      </c>
      <c r="D15" s="36" t="s">
        <v>48</v>
      </c>
      <c r="E15" s="35" t="s">
        <v>36</v>
      </c>
      <c r="F15" s="35" t="s">
        <v>49</v>
      </c>
      <c r="G15" s="37">
        <v>80</v>
      </c>
      <c r="H15" s="37">
        <v>78</v>
      </c>
      <c r="I15" s="38">
        <f t="shared" si="0"/>
        <v>2</v>
      </c>
      <c r="J15" s="39">
        <f t="shared" si="1"/>
        <v>0.97499999999999998</v>
      </c>
      <c r="K15" s="40">
        <v>46082</v>
      </c>
      <c r="L15" s="40">
        <v>46446</v>
      </c>
      <c r="M15" s="41">
        <f t="shared" ca="1" si="2"/>
        <v>251</v>
      </c>
      <c r="N15" s="42" t="str">
        <f t="shared" ca="1" si="3"/>
        <v>Aktiv</v>
      </c>
      <c r="O15" s="43">
        <v>12.5</v>
      </c>
      <c r="P15" s="44">
        <f t="shared" si="4"/>
        <v>1000</v>
      </c>
      <c r="Q15" s="36" t="s">
        <v>38</v>
      </c>
      <c r="R15" s="36" t="s">
        <v>50</v>
      </c>
    </row>
    <row r="16" spans="2:18" ht="21.75" customHeight="1" x14ac:dyDescent="0.25">
      <c r="B16" s="25" t="s">
        <v>51</v>
      </c>
      <c r="C16" s="26" t="s">
        <v>52</v>
      </c>
      <c r="D16" s="26" t="s">
        <v>53</v>
      </c>
      <c r="E16" s="25" t="s">
        <v>36</v>
      </c>
      <c r="F16" s="25" t="s">
        <v>54</v>
      </c>
      <c r="G16" s="27">
        <v>25</v>
      </c>
      <c r="H16" s="27">
        <v>22</v>
      </c>
      <c r="I16" s="28">
        <f t="shared" si="0"/>
        <v>3</v>
      </c>
      <c r="J16" s="29">
        <f t="shared" si="1"/>
        <v>0.88</v>
      </c>
      <c r="K16" s="30">
        <v>46063</v>
      </c>
      <c r="L16" s="30">
        <v>46427</v>
      </c>
      <c r="M16" s="31">
        <f t="shared" ca="1" si="2"/>
        <v>232</v>
      </c>
      <c r="N16" s="32" t="str">
        <f t="shared" ca="1" si="3"/>
        <v>Aktiv</v>
      </c>
      <c r="O16" s="33">
        <v>18.989999999999998</v>
      </c>
      <c r="P16" s="34">
        <f t="shared" si="4"/>
        <v>474.74999999999994</v>
      </c>
      <c r="Q16" s="26" t="s">
        <v>55</v>
      </c>
      <c r="R16" s="26" t="s">
        <v>56</v>
      </c>
    </row>
    <row r="17" spans="2:18" ht="21.75" customHeight="1" x14ac:dyDescent="0.25">
      <c r="B17" s="35" t="s">
        <v>57</v>
      </c>
      <c r="C17" s="36" t="s">
        <v>58</v>
      </c>
      <c r="D17" s="36" t="s">
        <v>59</v>
      </c>
      <c r="E17" s="35" t="s">
        <v>36</v>
      </c>
      <c r="F17" s="35" t="s">
        <v>60</v>
      </c>
      <c r="G17" s="37">
        <v>15</v>
      </c>
      <c r="H17" s="37">
        <v>14</v>
      </c>
      <c r="I17" s="38">
        <f t="shared" si="0"/>
        <v>1</v>
      </c>
      <c r="J17" s="39">
        <f t="shared" si="1"/>
        <v>0.93333333333333335</v>
      </c>
      <c r="K17" s="40">
        <v>46113</v>
      </c>
      <c r="L17" s="40">
        <v>46477</v>
      </c>
      <c r="M17" s="41">
        <f t="shared" ca="1" si="2"/>
        <v>282</v>
      </c>
      <c r="N17" s="42" t="str">
        <f t="shared" ca="1" si="3"/>
        <v>Aktiv</v>
      </c>
      <c r="O17" s="43">
        <v>85</v>
      </c>
      <c r="P17" s="44">
        <f t="shared" si="4"/>
        <v>1275</v>
      </c>
      <c r="Q17" s="36" t="s">
        <v>55</v>
      </c>
      <c r="R17" s="36" t="s">
        <v>61</v>
      </c>
    </row>
    <row r="18" spans="2:18" ht="21.75" customHeight="1" x14ac:dyDescent="0.25">
      <c r="B18" s="25" t="s">
        <v>62</v>
      </c>
      <c r="C18" s="26" t="s">
        <v>63</v>
      </c>
      <c r="D18" s="26" t="s">
        <v>64</v>
      </c>
      <c r="E18" s="25" t="s">
        <v>36</v>
      </c>
      <c r="F18" s="25" t="s">
        <v>65</v>
      </c>
      <c r="G18" s="27">
        <v>30</v>
      </c>
      <c r="H18" s="27">
        <v>28</v>
      </c>
      <c r="I18" s="28">
        <f t="shared" si="0"/>
        <v>2</v>
      </c>
      <c r="J18" s="29">
        <f t="shared" si="1"/>
        <v>0.93333333333333335</v>
      </c>
      <c r="K18" s="30">
        <v>46030</v>
      </c>
      <c r="L18" s="30">
        <v>46394</v>
      </c>
      <c r="M18" s="31">
        <f t="shared" ca="1" si="2"/>
        <v>199</v>
      </c>
      <c r="N18" s="32" t="str">
        <f t="shared" ca="1" si="3"/>
        <v>Aktiv</v>
      </c>
      <c r="O18" s="33">
        <v>17.5</v>
      </c>
      <c r="P18" s="34">
        <f t="shared" si="4"/>
        <v>525</v>
      </c>
      <c r="Q18" s="26" t="s">
        <v>66</v>
      </c>
      <c r="R18" s="26" t="s">
        <v>67</v>
      </c>
    </row>
    <row r="19" spans="2:18" ht="21.75" customHeight="1" x14ac:dyDescent="0.25">
      <c r="B19" s="35" t="s">
        <v>68</v>
      </c>
      <c r="C19" s="36" t="s">
        <v>69</v>
      </c>
      <c r="D19" s="36" t="s">
        <v>70</v>
      </c>
      <c r="E19" s="35" t="s">
        <v>36</v>
      </c>
      <c r="F19" s="35" t="s">
        <v>71</v>
      </c>
      <c r="G19" s="37">
        <v>18</v>
      </c>
      <c r="H19" s="37">
        <v>17</v>
      </c>
      <c r="I19" s="38">
        <f t="shared" si="0"/>
        <v>1</v>
      </c>
      <c r="J19" s="39">
        <f t="shared" si="1"/>
        <v>0.94444444444444442</v>
      </c>
      <c r="K19" s="40">
        <v>46143</v>
      </c>
      <c r="L19" s="40">
        <v>46507</v>
      </c>
      <c r="M19" s="41">
        <f t="shared" ca="1" si="2"/>
        <v>312</v>
      </c>
      <c r="N19" s="42" t="str">
        <f t="shared" ca="1" si="3"/>
        <v>Aktiv</v>
      </c>
      <c r="O19" s="43">
        <v>21</v>
      </c>
      <c r="P19" s="44">
        <f t="shared" si="4"/>
        <v>378</v>
      </c>
      <c r="Q19" s="36" t="s">
        <v>66</v>
      </c>
      <c r="R19" s="36" t="s">
        <v>72</v>
      </c>
    </row>
    <row r="20" spans="2:18" ht="21.75" customHeight="1" x14ac:dyDescent="0.25">
      <c r="B20" s="25" t="s">
        <v>73</v>
      </c>
      <c r="C20" s="26" t="s">
        <v>74</v>
      </c>
      <c r="D20" s="26" t="s">
        <v>75</v>
      </c>
      <c r="E20" s="25" t="s">
        <v>36</v>
      </c>
      <c r="F20" s="25" t="s">
        <v>76</v>
      </c>
      <c r="G20" s="27">
        <v>20</v>
      </c>
      <c r="H20" s="27">
        <v>16</v>
      </c>
      <c r="I20" s="28">
        <f t="shared" si="0"/>
        <v>4</v>
      </c>
      <c r="J20" s="29">
        <f t="shared" si="1"/>
        <v>0.8</v>
      </c>
      <c r="K20" s="30">
        <v>46068</v>
      </c>
      <c r="L20" s="30">
        <v>46217</v>
      </c>
      <c r="M20" s="31">
        <f t="shared" ca="1" si="2"/>
        <v>22</v>
      </c>
      <c r="N20" s="32" t="str">
        <f t="shared" ca="1" si="3"/>
        <v>Bald ablaufend</v>
      </c>
      <c r="O20" s="33">
        <v>8</v>
      </c>
      <c r="P20" s="34">
        <f t="shared" si="4"/>
        <v>160</v>
      </c>
      <c r="Q20" s="26" t="s">
        <v>77</v>
      </c>
      <c r="R20" s="26" t="s">
        <v>78</v>
      </c>
    </row>
    <row r="21" spans="2:18" ht="21.75" customHeight="1" x14ac:dyDescent="0.25">
      <c r="B21" s="35" t="s">
        <v>79</v>
      </c>
      <c r="C21" s="36" t="s">
        <v>80</v>
      </c>
      <c r="D21" s="36" t="s">
        <v>81</v>
      </c>
      <c r="E21" s="35" t="s">
        <v>36</v>
      </c>
      <c r="F21" s="35" t="s">
        <v>82</v>
      </c>
      <c r="G21" s="37">
        <v>40</v>
      </c>
      <c r="H21" s="37">
        <v>35</v>
      </c>
      <c r="I21" s="38">
        <f t="shared" si="0"/>
        <v>5</v>
      </c>
      <c r="J21" s="39">
        <f t="shared" si="1"/>
        <v>0.875</v>
      </c>
      <c r="K21" s="40">
        <v>45931</v>
      </c>
      <c r="L21" s="40">
        <v>46295</v>
      </c>
      <c r="M21" s="41">
        <f t="shared" ca="1" si="2"/>
        <v>100</v>
      </c>
      <c r="N21" s="42" t="str">
        <f t="shared" ca="1" si="3"/>
        <v>Aktiv</v>
      </c>
      <c r="O21" s="43">
        <v>15</v>
      </c>
      <c r="P21" s="44">
        <f t="shared" si="4"/>
        <v>600</v>
      </c>
      <c r="Q21" s="36" t="s">
        <v>38</v>
      </c>
      <c r="R21" s="36" t="s">
        <v>83</v>
      </c>
    </row>
    <row r="22" spans="2:18" ht="21.75" customHeight="1" x14ac:dyDescent="0.25">
      <c r="B22" s="25" t="s">
        <v>84</v>
      </c>
      <c r="C22" s="26" t="s">
        <v>85</v>
      </c>
      <c r="D22" s="26" t="s">
        <v>86</v>
      </c>
      <c r="E22" s="25" t="s">
        <v>36</v>
      </c>
      <c r="F22" s="25" t="s">
        <v>87</v>
      </c>
      <c r="G22" s="27">
        <v>8</v>
      </c>
      <c r="H22" s="27">
        <v>8</v>
      </c>
      <c r="I22" s="28">
        <f t="shared" si="0"/>
        <v>0</v>
      </c>
      <c r="J22" s="29">
        <f t="shared" si="1"/>
        <v>1</v>
      </c>
      <c r="K22" s="30">
        <v>46042</v>
      </c>
      <c r="L22" s="30">
        <v>46406</v>
      </c>
      <c r="M22" s="31">
        <f t="shared" ca="1" si="2"/>
        <v>211</v>
      </c>
      <c r="N22" s="32" t="str">
        <f t="shared" ca="1" si="3"/>
        <v>Aktiv</v>
      </c>
      <c r="O22" s="33">
        <v>9.9499999999999993</v>
      </c>
      <c r="P22" s="34">
        <f t="shared" si="4"/>
        <v>79.599999999999994</v>
      </c>
      <c r="Q22" s="26" t="s">
        <v>44</v>
      </c>
      <c r="R22" s="26" t="s">
        <v>88</v>
      </c>
    </row>
    <row r="23" spans="2:18" ht="21.75" customHeight="1" x14ac:dyDescent="0.25">
      <c r="B23" s="35" t="s">
        <v>89</v>
      </c>
      <c r="C23" s="36" t="s">
        <v>90</v>
      </c>
      <c r="D23" s="36" t="s">
        <v>91</v>
      </c>
      <c r="E23" s="35" t="s">
        <v>36</v>
      </c>
      <c r="F23" s="35" t="s">
        <v>92</v>
      </c>
      <c r="G23" s="37">
        <v>10</v>
      </c>
      <c r="H23" s="37">
        <v>6</v>
      </c>
      <c r="I23" s="38">
        <f t="shared" si="0"/>
        <v>4</v>
      </c>
      <c r="J23" s="39">
        <f t="shared" si="1"/>
        <v>0.6</v>
      </c>
      <c r="K23" s="40">
        <v>46096</v>
      </c>
      <c r="L23" s="40">
        <v>46460</v>
      </c>
      <c r="M23" s="41">
        <f t="shared" ca="1" si="2"/>
        <v>265</v>
      </c>
      <c r="N23" s="42" t="str">
        <f t="shared" ca="1" si="3"/>
        <v>Aktiv</v>
      </c>
      <c r="O23" s="43">
        <v>40</v>
      </c>
      <c r="P23" s="44">
        <f t="shared" si="4"/>
        <v>400</v>
      </c>
      <c r="Q23" s="36" t="s">
        <v>93</v>
      </c>
      <c r="R23" s="36" t="s">
        <v>94</v>
      </c>
    </row>
    <row r="24" spans="2:18" ht="21.75" customHeight="1" x14ac:dyDescent="0.25">
      <c r="B24" s="25" t="s">
        <v>95</v>
      </c>
      <c r="C24" s="26" t="s">
        <v>96</v>
      </c>
      <c r="D24" s="26" t="s">
        <v>97</v>
      </c>
      <c r="E24" s="25" t="s">
        <v>98</v>
      </c>
      <c r="F24" s="25" t="s">
        <v>99</v>
      </c>
      <c r="G24" s="27">
        <v>1</v>
      </c>
      <c r="H24" s="27">
        <v>1</v>
      </c>
      <c r="I24" s="28">
        <f t="shared" si="0"/>
        <v>0</v>
      </c>
      <c r="J24" s="29">
        <f t="shared" si="1"/>
        <v>1</v>
      </c>
      <c r="K24" s="30">
        <v>45992</v>
      </c>
      <c r="L24" s="30">
        <v>46356</v>
      </c>
      <c r="M24" s="31">
        <f t="shared" ca="1" si="2"/>
        <v>161</v>
      </c>
      <c r="N24" s="32" t="str">
        <f t="shared" ca="1" si="3"/>
        <v>Aktiv</v>
      </c>
      <c r="O24" s="33">
        <v>890</v>
      </c>
      <c r="P24" s="34">
        <f t="shared" si="4"/>
        <v>890</v>
      </c>
      <c r="Q24" s="26" t="s">
        <v>44</v>
      </c>
      <c r="R24" s="26" t="s">
        <v>100</v>
      </c>
    </row>
    <row r="25" spans="2:18" ht="21.75" customHeight="1" x14ac:dyDescent="0.25">
      <c r="B25" s="35" t="s">
        <v>101</v>
      </c>
      <c r="C25" s="36" t="s">
        <v>102</v>
      </c>
      <c r="D25" s="36" t="s">
        <v>103</v>
      </c>
      <c r="E25" s="35" t="s">
        <v>36</v>
      </c>
      <c r="F25" s="35" t="s">
        <v>104</v>
      </c>
      <c r="G25" s="37">
        <v>5</v>
      </c>
      <c r="H25" s="37">
        <v>5</v>
      </c>
      <c r="I25" s="38">
        <f t="shared" si="0"/>
        <v>0</v>
      </c>
      <c r="J25" s="39">
        <f t="shared" si="1"/>
        <v>1</v>
      </c>
      <c r="K25" s="40">
        <v>45823</v>
      </c>
      <c r="L25" s="40">
        <v>46187</v>
      </c>
      <c r="M25" s="41">
        <f t="shared" ca="1" si="2"/>
        <v>-8</v>
      </c>
      <c r="N25" s="42" t="str">
        <f t="shared" ca="1" si="3"/>
        <v>Abgelaufen</v>
      </c>
      <c r="O25" s="43">
        <v>79.989999999999995</v>
      </c>
      <c r="P25" s="44">
        <f t="shared" si="4"/>
        <v>399.95</v>
      </c>
      <c r="Q25" s="36" t="s">
        <v>55</v>
      </c>
      <c r="R25" s="36" t="s">
        <v>105</v>
      </c>
    </row>
    <row r="26" spans="2:18" ht="21.75" customHeight="1" x14ac:dyDescent="0.25">
      <c r="B26" s="25" t="s">
        <v>106</v>
      </c>
      <c r="C26" s="26" t="s">
        <v>107</v>
      </c>
      <c r="D26" s="26" t="s">
        <v>108</v>
      </c>
      <c r="E26" s="25" t="s">
        <v>36</v>
      </c>
      <c r="F26" s="25" t="s">
        <v>109</v>
      </c>
      <c r="G26" s="27">
        <v>80</v>
      </c>
      <c r="H26" s="27">
        <v>71</v>
      </c>
      <c r="I26" s="28">
        <f t="shared" si="0"/>
        <v>9</v>
      </c>
      <c r="J26" s="29">
        <f t="shared" si="1"/>
        <v>0.88749999999999996</v>
      </c>
      <c r="K26" s="30">
        <v>46023</v>
      </c>
      <c r="L26" s="30">
        <v>46387</v>
      </c>
      <c r="M26" s="31">
        <f t="shared" ca="1" si="2"/>
        <v>192</v>
      </c>
      <c r="N26" s="32" t="str">
        <f t="shared" ca="1" si="3"/>
        <v>Aktiv</v>
      </c>
      <c r="O26" s="33">
        <v>7.99</v>
      </c>
      <c r="P26" s="34">
        <f t="shared" si="4"/>
        <v>639.20000000000005</v>
      </c>
      <c r="Q26" s="26" t="s">
        <v>38</v>
      </c>
      <c r="R26" s="26" t="s">
        <v>110</v>
      </c>
    </row>
    <row r="27" spans="2:18" ht="21.75" customHeight="1" x14ac:dyDescent="0.25">
      <c r="B27" s="35" t="s">
        <v>111</v>
      </c>
      <c r="C27" s="36" t="s">
        <v>112</v>
      </c>
      <c r="D27" s="36" t="s">
        <v>113</v>
      </c>
      <c r="E27" s="35" t="s">
        <v>36</v>
      </c>
      <c r="F27" s="35" t="s">
        <v>114</v>
      </c>
      <c r="G27" s="37">
        <v>3</v>
      </c>
      <c r="H27" s="37">
        <v>3</v>
      </c>
      <c r="I27" s="38">
        <f t="shared" si="0"/>
        <v>0</v>
      </c>
      <c r="J27" s="39">
        <f t="shared" si="1"/>
        <v>1</v>
      </c>
      <c r="K27" s="40">
        <v>45976</v>
      </c>
      <c r="L27" s="40">
        <v>46340</v>
      </c>
      <c r="M27" s="41">
        <f t="shared" ca="1" si="2"/>
        <v>145</v>
      </c>
      <c r="N27" s="42" t="str">
        <f t="shared" ca="1" si="3"/>
        <v>Aktiv</v>
      </c>
      <c r="O27" s="43">
        <v>38.9</v>
      </c>
      <c r="P27" s="44">
        <f t="shared" si="4"/>
        <v>116.69999999999999</v>
      </c>
      <c r="Q27" s="36" t="s">
        <v>115</v>
      </c>
      <c r="R27" s="36" t="s">
        <v>116</v>
      </c>
    </row>
    <row r="28" spans="2:18" ht="21.75" customHeight="1" x14ac:dyDescent="0.25">
      <c r="B28" s="25" t="s">
        <v>117</v>
      </c>
      <c r="C28" s="26" t="s">
        <v>118</v>
      </c>
      <c r="D28" s="26" t="s">
        <v>119</v>
      </c>
      <c r="E28" s="25" t="s">
        <v>36</v>
      </c>
      <c r="F28" s="25" t="s">
        <v>120</v>
      </c>
      <c r="G28" s="27">
        <v>10</v>
      </c>
      <c r="H28" s="27">
        <v>9</v>
      </c>
      <c r="I28" s="28">
        <f t="shared" si="0"/>
        <v>1</v>
      </c>
      <c r="J28" s="29">
        <f t="shared" si="1"/>
        <v>0.9</v>
      </c>
      <c r="K28" s="30">
        <v>46122</v>
      </c>
      <c r="L28" s="30">
        <v>46486</v>
      </c>
      <c r="M28" s="31">
        <f t="shared" ca="1" si="2"/>
        <v>291</v>
      </c>
      <c r="N28" s="32" t="str">
        <f t="shared" ca="1" si="3"/>
        <v>Aktiv</v>
      </c>
      <c r="O28" s="33">
        <v>15</v>
      </c>
      <c r="P28" s="34">
        <f t="shared" si="4"/>
        <v>150</v>
      </c>
      <c r="Q28" s="26" t="s">
        <v>121</v>
      </c>
      <c r="R28" s="26" t="s">
        <v>122</v>
      </c>
    </row>
    <row r="29" spans="2:18" ht="21.75" customHeight="1" x14ac:dyDescent="0.25">
      <c r="B29" s="35" t="s">
        <v>123</v>
      </c>
      <c r="C29" s="36" t="s">
        <v>124</v>
      </c>
      <c r="D29" s="36" t="s">
        <v>42</v>
      </c>
      <c r="E29" s="35" t="s">
        <v>36</v>
      </c>
      <c r="F29" s="35" t="s">
        <v>125</v>
      </c>
      <c r="G29" s="37">
        <v>45</v>
      </c>
      <c r="H29" s="37">
        <v>42</v>
      </c>
      <c r="I29" s="38">
        <f t="shared" si="0"/>
        <v>3</v>
      </c>
      <c r="J29" s="39">
        <f t="shared" si="1"/>
        <v>0.93333333333333335</v>
      </c>
      <c r="K29" s="40">
        <v>45901</v>
      </c>
      <c r="L29" s="40">
        <v>46265</v>
      </c>
      <c r="M29" s="41">
        <f t="shared" ca="1" si="2"/>
        <v>70</v>
      </c>
      <c r="N29" s="42" t="str">
        <f t="shared" ca="1" si="3"/>
        <v>Auslaufend</v>
      </c>
      <c r="O29" s="43">
        <v>17.399999999999999</v>
      </c>
      <c r="P29" s="44">
        <f t="shared" si="4"/>
        <v>782.99999999999989</v>
      </c>
      <c r="Q29" s="36" t="s">
        <v>93</v>
      </c>
      <c r="R29" s="36" t="s">
        <v>126</v>
      </c>
    </row>
    <row r="30" spans="2:18" ht="21.75" customHeight="1" x14ac:dyDescent="0.25">
      <c r="B30" s="25" t="s">
        <v>127</v>
      </c>
      <c r="C30" s="26" t="s">
        <v>128</v>
      </c>
      <c r="D30" s="26" t="s">
        <v>129</v>
      </c>
      <c r="E30" s="25" t="s">
        <v>36</v>
      </c>
      <c r="F30" s="25" t="s">
        <v>130</v>
      </c>
      <c r="G30" s="27">
        <v>4</v>
      </c>
      <c r="H30" s="27">
        <v>4</v>
      </c>
      <c r="I30" s="28">
        <f t="shared" si="0"/>
        <v>0</v>
      </c>
      <c r="J30" s="29">
        <f t="shared" si="1"/>
        <v>1</v>
      </c>
      <c r="K30" s="30">
        <v>46054</v>
      </c>
      <c r="L30" s="30">
        <v>46418</v>
      </c>
      <c r="M30" s="31">
        <f t="shared" ca="1" si="2"/>
        <v>223</v>
      </c>
      <c r="N30" s="32" t="str">
        <f t="shared" ca="1" si="3"/>
        <v>Aktiv</v>
      </c>
      <c r="O30" s="33">
        <v>49</v>
      </c>
      <c r="P30" s="34">
        <f t="shared" si="4"/>
        <v>196</v>
      </c>
      <c r="Q30" s="26" t="s">
        <v>131</v>
      </c>
      <c r="R30" s="26" t="s">
        <v>132</v>
      </c>
    </row>
    <row r="31" spans="2:18" ht="21.75" customHeight="1" x14ac:dyDescent="0.25">
      <c r="B31" s="35" t="s">
        <v>133</v>
      </c>
      <c r="C31" s="36" t="s">
        <v>134</v>
      </c>
      <c r="D31" s="36" t="s">
        <v>135</v>
      </c>
      <c r="E31" s="35" t="s">
        <v>136</v>
      </c>
      <c r="F31" s="35" t="s">
        <v>137</v>
      </c>
      <c r="G31" s="37">
        <v>3</v>
      </c>
      <c r="H31" s="37">
        <v>3</v>
      </c>
      <c r="I31" s="38">
        <f t="shared" si="0"/>
        <v>0</v>
      </c>
      <c r="J31" s="39">
        <f t="shared" si="1"/>
        <v>1</v>
      </c>
      <c r="K31" s="40">
        <v>46023</v>
      </c>
      <c r="L31" s="40">
        <v>46387</v>
      </c>
      <c r="M31" s="41">
        <f t="shared" ca="1" si="2"/>
        <v>192</v>
      </c>
      <c r="N31" s="42" t="str">
        <f t="shared" ca="1" si="3"/>
        <v>Aktiv</v>
      </c>
      <c r="O31" s="43">
        <v>52</v>
      </c>
      <c r="P31" s="44">
        <f t="shared" si="4"/>
        <v>156</v>
      </c>
      <c r="Q31" s="36" t="s">
        <v>138</v>
      </c>
      <c r="R31" s="36" t="s">
        <v>139</v>
      </c>
    </row>
    <row r="32" spans="2:18" ht="21.75" customHeight="1" x14ac:dyDescent="0.25">
      <c r="B32" s="25" t="s">
        <v>140</v>
      </c>
      <c r="C32" s="26" t="s">
        <v>141</v>
      </c>
      <c r="D32" s="26" t="s">
        <v>142</v>
      </c>
      <c r="E32" s="25" t="s">
        <v>136</v>
      </c>
      <c r="F32" s="25" t="s">
        <v>143</v>
      </c>
      <c r="G32" s="27">
        <v>60</v>
      </c>
      <c r="H32" s="27">
        <v>55</v>
      </c>
      <c r="I32" s="28">
        <f t="shared" si="0"/>
        <v>5</v>
      </c>
      <c r="J32" s="29">
        <f t="shared" si="1"/>
        <v>0.91666666666666663</v>
      </c>
      <c r="K32" s="30">
        <v>45884</v>
      </c>
      <c r="L32" s="30">
        <v>46248</v>
      </c>
      <c r="M32" s="31">
        <f t="shared" ca="1" si="2"/>
        <v>53</v>
      </c>
      <c r="N32" s="32" t="str">
        <f t="shared" ca="1" si="3"/>
        <v>Auslaufend</v>
      </c>
      <c r="O32" s="33">
        <v>4.5</v>
      </c>
      <c r="P32" s="34">
        <f t="shared" si="4"/>
        <v>270</v>
      </c>
      <c r="Q32" s="26" t="s">
        <v>38</v>
      </c>
      <c r="R32" s="26" t="s">
        <v>144</v>
      </c>
    </row>
    <row r="33" spans="2:18" ht="21.75" customHeight="1" x14ac:dyDescent="0.25">
      <c r="B33" s="35" t="s">
        <v>145</v>
      </c>
      <c r="C33" s="36" t="s">
        <v>146</v>
      </c>
      <c r="D33" s="36" t="s">
        <v>147</v>
      </c>
      <c r="E33" s="35" t="s">
        <v>36</v>
      </c>
      <c r="F33" s="35" t="s">
        <v>148</v>
      </c>
      <c r="G33" s="37">
        <v>22</v>
      </c>
      <c r="H33" s="37">
        <v>19</v>
      </c>
      <c r="I33" s="38">
        <f t="shared" si="0"/>
        <v>3</v>
      </c>
      <c r="J33" s="39">
        <f t="shared" si="1"/>
        <v>0.86363636363636365</v>
      </c>
      <c r="K33" s="40">
        <v>46157</v>
      </c>
      <c r="L33" s="40">
        <v>46521</v>
      </c>
      <c r="M33" s="41">
        <f t="shared" ca="1" si="2"/>
        <v>326</v>
      </c>
      <c r="N33" s="42" t="str">
        <f t="shared" ca="1" si="3"/>
        <v>Aktiv</v>
      </c>
      <c r="O33" s="43">
        <v>21.5</v>
      </c>
      <c r="P33" s="44">
        <f t="shared" si="4"/>
        <v>473</v>
      </c>
      <c r="Q33" s="36" t="s">
        <v>149</v>
      </c>
      <c r="R33" s="36" t="s">
        <v>150</v>
      </c>
    </row>
    <row r="34" spans="2:18" ht="21.75" customHeight="1" x14ac:dyDescent="0.25">
      <c r="B34" s="25" t="s">
        <v>151</v>
      </c>
      <c r="C34" s="26" t="s">
        <v>152</v>
      </c>
      <c r="D34" s="26" t="s">
        <v>64</v>
      </c>
      <c r="E34" s="25" t="s">
        <v>36</v>
      </c>
      <c r="F34" s="25" t="s">
        <v>153</v>
      </c>
      <c r="G34" s="27">
        <v>15</v>
      </c>
      <c r="H34" s="27">
        <v>10</v>
      </c>
      <c r="I34" s="28">
        <f t="shared" si="0"/>
        <v>5</v>
      </c>
      <c r="J34" s="29">
        <f t="shared" si="1"/>
        <v>0.66666666666666663</v>
      </c>
      <c r="K34" s="30">
        <v>46101</v>
      </c>
      <c r="L34" s="30">
        <v>46465</v>
      </c>
      <c r="M34" s="31">
        <f t="shared" ca="1" si="2"/>
        <v>270</v>
      </c>
      <c r="N34" s="32" t="str">
        <f t="shared" ca="1" si="3"/>
        <v>Aktiv</v>
      </c>
      <c r="O34" s="33">
        <v>10</v>
      </c>
      <c r="P34" s="34">
        <f t="shared" si="4"/>
        <v>150</v>
      </c>
      <c r="Q34" s="26" t="s">
        <v>44</v>
      </c>
      <c r="R34" s="26" t="s">
        <v>154</v>
      </c>
    </row>
    <row r="35" spans="2:18" ht="21.75" customHeight="1" x14ac:dyDescent="0.25">
      <c r="B35" s="35"/>
      <c r="C35" s="36"/>
      <c r="D35" s="36"/>
      <c r="E35" s="35"/>
      <c r="F35" s="35"/>
      <c r="G35" s="37"/>
      <c r="H35" s="37"/>
      <c r="I35" s="38" t="str">
        <f t="shared" si="0"/>
        <v/>
      </c>
      <c r="J35" s="39" t="str">
        <f t="shared" si="1"/>
        <v/>
      </c>
      <c r="K35" s="40"/>
      <c r="L35" s="40"/>
      <c r="M35" s="41" t="str">
        <f t="shared" ca="1" si="2"/>
        <v/>
      </c>
      <c r="N35" s="42" t="str">
        <f t="shared" ca="1" si="3"/>
        <v/>
      </c>
      <c r="O35" s="43"/>
      <c r="P35" s="44" t="str">
        <f t="shared" si="4"/>
        <v/>
      </c>
      <c r="Q35" s="36"/>
      <c r="R35" s="36"/>
    </row>
    <row r="36" spans="2:18" ht="21.75" customHeight="1" x14ac:dyDescent="0.25">
      <c r="B36" s="25"/>
      <c r="C36" s="26"/>
      <c r="D36" s="26"/>
      <c r="E36" s="25"/>
      <c r="F36" s="25"/>
      <c r="G36" s="27"/>
      <c r="H36" s="27"/>
      <c r="I36" s="28" t="str">
        <f t="shared" si="0"/>
        <v/>
      </c>
      <c r="J36" s="29" t="str">
        <f t="shared" si="1"/>
        <v/>
      </c>
      <c r="K36" s="30"/>
      <c r="L36" s="30"/>
      <c r="M36" s="31" t="str">
        <f t="shared" ca="1" si="2"/>
        <v/>
      </c>
      <c r="N36" s="32" t="str">
        <f t="shared" ca="1" si="3"/>
        <v/>
      </c>
      <c r="O36" s="33"/>
      <c r="P36" s="34" t="str">
        <f t="shared" si="4"/>
        <v/>
      </c>
      <c r="Q36" s="26"/>
      <c r="R36" s="26"/>
    </row>
    <row r="37" spans="2:18" ht="21.75" customHeight="1" x14ac:dyDescent="0.25">
      <c r="B37" s="35"/>
      <c r="C37" s="36"/>
      <c r="D37" s="36"/>
      <c r="E37" s="35"/>
      <c r="F37" s="35"/>
      <c r="G37" s="37"/>
      <c r="H37" s="37"/>
      <c r="I37" s="38" t="str">
        <f t="shared" si="0"/>
        <v/>
      </c>
      <c r="J37" s="39" t="str">
        <f t="shared" si="1"/>
        <v/>
      </c>
      <c r="K37" s="40"/>
      <c r="L37" s="40"/>
      <c r="M37" s="41" t="str">
        <f t="shared" ca="1" si="2"/>
        <v/>
      </c>
      <c r="N37" s="42" t="str">
        <f t="shared" ca="1" si="3"/>
        <v/>
      </c>
      <c r="O37" s="43"/>
      <c r="P37" s="44" t="str">
        <f t="shared" si="4"/>
        <v/>
      </c>
      <c r="Q37" s="36"/>
      <c r="R37" s="36"/>
    </row>
    <row r="38" spans="2:18" ht="21.75" customHeight="1" x14ac:dyDescent="0.25">
      <c r="B38" s="25"/>
      <c r="C38" s="26"/>
      <c r="D38" s="26"/>
      <c r="E38" s="25"/>
      <c r="F38" s="25"/>
      <c r="G38" s="27"/>
      <c r="H38" s="27"/>
      <c r="I38" s="28" t="str">
        <f t="shared" si="0"/>
        <v/>
      </c>
      <c r="J38" s="29" t="str">
        <f t="shared" si="1"/>
        <v/>
      </c>
      <c r="K38" s="30"/>
      <c r="L38" s="30"/>
      <c r="M38" s="31" t="str">
        <f t="shared" ca="1" si="2"/>
        <v/>
      </c>
      <c r="N38" s="32" t="str">
        <f t="shared" ca="1" si="3"/>
        <v/>
      </c>
      <c r="O38" s="33"/>
      <c r="P38" s="34" t="str">
        <f t="shared" si="4"/>
        <v/>
      </c>
      <c r="Q38" s="26"/>
      <c r="R38" s="26"/>
    </row>
    <row r="39" spans="2:18" ht="21.75" customHeight="1" x14ac:dyDescent="0.25">
      <c r="B39" s="35"/>
      <c r="C39" s="36"/>
      <c r="D39" s="36"/>
      <c r="E39" s="35"/>
      <c r="F39" s="35"/>
      <c r="G39" s="37"/>
      <c r="H39" s="37"/>
      <c r="I39" s="38" t="str">
        <f t="shared" si="0"/>
        <v/>
      </c>
      <c r="J39" s="39" t="str">
        <f t="shared" si="1"/>
        <v/>
      </c>
      <c r="K39" s="40"/>
      <c r="L39" s="40"/>
      <c r="M39" s="41" t="str">
        <f t="shared" ca="1" si="2"/>
        <v/>
      </c>
      <c r="N39" s="42" t="str">
        <f t="shared" ca="1" si="3"/>
        <v/>
      </c>
      <c r="O39" s="43"/>
      <c r="P39" s="44" t="str">
        <f t="shared" si="4"/>
        <v/>
      </c>
      <c r="Q39" s="36"/>
      <c r="R39" s="36"/>
    </row>
    <row r="40" spans="2:18" ht="21.75" customHeight="1" x14ac:dyDescent="0.25">
      <c r="B40" s="25"/>
      <c r="C40" s="26"/>
      <c r="D40" s="26"/>
      <c r="E40" s="25"/>
      <c r="F40" s="25"/>
      <c r="G40" s="27"/>
      <c r="H40" s="27"/>
      <c r="I40" s="28" t="str">
        <f t="shared" si="0"/>
        <v/>
      </c>
      <c r="J40" s="29" t="str">
        <f t="shared" si="1"/>
        <v/>
      </c>
      <c r="K40" s="30"/>
      <c r="L40" s="30"/>
      <c r="M40" s="31" t="str">
        <f t="shared" ca="1" si="2"/>
        <v/>
      </c>
      <c r="N40" s="32" t="str">
        <f t="shared" ca="1" si="3"/>
        <v/>
      </c>
      <c r="O40" s="33"/>
      <c r="P40" s="34" t="str">
        <f t="shared" si="4"/>
        <v/>
      </c>
      <c r="Q40" s="26"/>
      <c r="R40" s="26"/>
    </row>
    <row r="41" spans="2:18" ht="21.75" customHeight="1" x14ac:dyDescent="0.25">
      <c r="B41" s="35"/>
      <c r="C41" s="36"/>
      <c r="D41" s="36"/>
      <c r="E41" s="35"/>
      <c r="F41" s="35"/>
      <c r="G41" s="37"/>
      <c r="H41" s="37"/>
      <c r="I41" s="38" t="str">
        <f t="shared" si="0"/>
        <v/>
      </c>
      <c r="J41" s="39" t="str">
        <f t="shared" si="1"/>
        <v/>
      </c>
      <c r="K41" s="40"/>
      <c r="L41" s="40"/>
      <c r="M41" s="41" t="str">
        <f t="shared" ca="1" si="2"/>
        <v/>
      </c>
      <c r="N41" s="42" t="str">
        <f t="shared" ca="1" si="3"/>
        <v/>
      </c>
      <c r="O41" s="43"/>
      <c r="P41" s="44" t="str">
        <f t="shared" si="4"/>
        <v/>
      </c>
      <c r="Q41" s="36"/>
      <c r="R41" s="36"/>
    </row>
    <row r="42" spans="2:18" ht="21.75" customHeight="1" x14ac:dyDescent="0.25">
      <c r="B42" s="45"/>
      <c r="C42" s="46"/>
      <c r="D42" s="46"/>
      <c r="E42" s="45"/>
      <c r="F42" s="45"/>
      <c r="G42" s="47"/>
      <c r="H42" s="47"/>
      <c r="I42" s="48" t="str">
        <f t="shared" si="0"/>
        <v/>
      </c>
      <c r="J42" s="49" t="str">
        <f t="shared" si="1"/>
        <v/>
      </c>
      <c r="K42" s="50"/>
      <c r="L42" s="50"/>
      <c r="M42" s="51" t="str">
        <f t="shared" ca="1" si="2"/>
        <v/>
      </c>
      <c r="N42" s="52" t="str">
        <f t="shared" ca="1" si="3"/>
        <v/>
      </c>
      <c r="O42" s="53"/>
      <c r="P42" s="54" t="str">
        <f t="shared" si="4"/>
        <v/>
      </c>
      <c r="Q42" s="46"/>
      <c r="R42" s="46"/>
    </row>
  </sheetData>
  <mergeCells count="18">
    <mergeCell ref="B8:R8"/>
    <mergeCell ref="O5:R5"/>
    <mergeCell ref="B6:D6"/>
    <mergeCell ref="E6:F6"/>
    <mergeCell ref="G6:I6"/>
    <mergeCell ref="J6:L6"/>
    <mergeCell ref="M6:N6"/>
    <mergeCell ref="O6:R6"/>
    <mergeCell ref="B5:D5"/>
    <mergeCell ref="E5:F5"/>
    <mergeCell ref="G5:I5"/>
    <mergeCell ref="J5:L5"/>
    <mergeCell ref="M5:N5"/>
    <mergeCell ref="B2:I2"/>
    <mergeCell ref="J2:N2"/>
    <mergeCell ref="O2:R2"/>
    <mergeCell ref="B3:R3"/>
    <mergeCell ref="B4:R4"/>
  </mergeCells>
  <conditionalFormatting sqref="I13:I42">
    <cfRule type="expression" dxfId="14" priority="6">
      <formula>AND(ISNUMBER($I13),$I13&lt;0)</formula>
    </cfRule>
    <cfRule type="expression" dxfId="13" priority="7">
      <formula>AND(ISNUMBER($I13),$I13&gt;0)</formula>
    </cfRule>
  </conditionalFormatting>
  <conditionalFormatting sqref="J6">
    <cfRule type="expression" dxfId="12" priority="2">
      <formula>J6&gt;0</formula>
    </cfRule>
  </conditionalFormatting>
  <conditionalFormatting sqref="J13:J42">
    <cfRule type="colorScale" priority="8">
      <colorScale>
        <cfvo type="num" val="0"/>
        <cfvo type="num" val="0.7"/>
        <cfvo type="num" val="1"/>
        <color rgb="FFF2EFE5"/>
        <color rgb="FFE8D592"/>
        <color rgb="FFAD7F0D"/>
      </colorScale>
    </cfRule>
    <cfRule type="expression" dxfId="11" priority="9">
      <formula>AND(ISNUMBER($J13),$J13&gt;1)</formula>
    </cfRule>
  </conditionalFormatting>
  <conditionalFormatting sqref="M6">
    <cfRule type="expression" dxfId="10" priority="3">
      <formula>M6&gt;0</formula>
    </cfRule>
    <cfRule type="expression" dxfId="9" priority="4">
      <formula>M6&gt;0</formula>
    </cfRule>
  </conditionalFormatting>
  <conditionalFormatting sqref="M13:M42">
    <cfRule type="expression" dxfId="8" priority="10">
      <formula>AND(ISNUMBER($M13),$M13&lt;0)</formula>
    </cfRule>
    <cfRule type="expression" dxfId="7" priority="11">
      <formula>AND(ISNUMBER($M13),$M13&gt;=0,$M13&lt;30)</formula>
    </cfRule>
    <cfRule type="expression" dxfId="6" priority="12">
      <formula>AND(ISNUMBER($M13),$M13&gt;=30,$M13&lt;90)</formula>
    </cfRule>
    <cfRule type="expression" dxfId="5" priority="13">
      <formula>AND(ISNUMBER($M13),$M13&gt;=90)</formula>
    </cfRule>
  </conditionalFormatting>
  <conditionalFormatting sqref="N13:N42">
    <cfRule type="expression" dxfId="4" priority="14">
      <formula>$N13="Aktiv"</formula>
    </cfRule>
    <cfRule type="expression" dxfId="3" priority="15">
      <formula>$N13="Auslaufend"</formula>
    </cfRule>
    <cfRule type="expression" dxfId="2" priority="16">
      <formula>$N13="Bald ablaufend"</formula>
    </cfRule>
    <cfRule type="expression" dxfId="1" priority="17">
      <formula>$N13="Abgelaufen"</formula>
    </cfRule>
  </conditionalFormatting>
  <conditionalFormatting sqref="O6">
    <cfRule type="expression" dxfId="0" priority="5">
      <formula>O6&gt;0</formula>
    </cfRule>
  </conditionalFormatting>
  <conditionalFormatting sqref="P13:P42">
    <cfRule type="dataBar" priority="18">
      <dataBar>
        <cfvo type="min"/>
        <cfvo type="max"/>
        <color rgb="FFAD7F0D"/>
      </dataBar>
      <extLst>
        <ext xmlns:x14="http://schemas.microsoft.com/office/spreadsheetml/2009/9/main" uri="{B025F937-C7B1-47D3-B67F-A62EFF666E3E}">
          <x14:id>{832F9EE1-103F-4589-821B-4D719F6B5EC0}</x14:id>
        </ext>
      </extLst>
    </cfRule>
  </conditionalFormatting>
  <dataValidations count="5">
    <dataValidation type="list" allowBlank="1" sqref="D13:D42" xr:uid="{00000000-0002-0000-0000-000000000000}">
      <formula1>Hersteller_Liste</formula1>
      <formula2>0</formula2>
    </dataValidation>
    <dataValidation type="list" allowBlank="1" sqref="E13:E42" xr:uid="{00000000-0002-0000-0000-000001000000}">
      <formula1>Lizenztypen_Liste</formula1>
      <formula2>0</formula2>
    </dataValidation>
    <dataValidation type="list" allowBlank="1" sqref="Q13:Q42" xr:uid="{00000000-0002-0000-0000-000002000000}">
      <formula1>Abteilungen_Liste</formula1>
      <formula2>0</formula2>
    </dataValidation>
    <dataValidation type="whole" operator="greaterThanOrEqual" allowBlank="1" sqref="G13:H42" xr:uid="{00000000-0002-0000-0000-000003000000}">
      <formula1>0</formula1>
      <formula2>0</formula2>
    </dataValidation>
    <dataValidation type="decimal" operator="greaterThanOrEqual" allowBlank="1" sqref="O13:O42" xr:uid="{00000000-0002-0000-0000-000004000000}">
      <formula1>0</formula1>
      <formula2>0</formula2>
    </dataValidation>
  </dataValidations>
  <pageMargins left="0.4" right="0.4" top="0.5" bottom="0.5" header="0.511811023622047" footer="0.511811023622047"/>
  <pageSetup paperSize="9" fitToHeight="0" orientation="landscape" horizontalDpi="300" verticalDpi="30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32F9EE1-103F-4589-821B-4D719F6B5EC0}">
            <x14:dataBar axisPosition="none">
              <x14:cfvo type="min"/>
              <x14:cfvo type="max"/>
              <x14:negativeFillColor rgb="FFAD7F0D"/>
            </x14:dataBar>
          </x14:cfRule>
          <xm:sqref>P13:P42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31"/>
  <sheetViews>
    <sheetView showGridLines="0" zoomScaleNormal="100" workbookViewId="0"/>
  </sheetViews>
  <sheetFormatPr baseColWidth="10" defaultColWidth="8.7109375" defaultRowHeight="15" x14ac:dyDescent="0.25"/>
  <cols>
    <col min="1" max="1" width="3" customWidth="1"/>
    <col min="2" max="2" width="22" customWidth="1"/>
    <col min="3" max="3" width="4" customWidth="1"/>
    <col min="4" max="4" width="22" customWidth="1"/>
    <col min="5" max="5" width="4" customWidth="1"/>
    <col min="6" max="6" width="22" customWidth="1"/>
  </cols>
  <sheetData>
    <row r="1" spans="2:6" ht="12" customHeight="1" x14ac:dyDescent="0.25"/>
    <row r="2" spans="2:6" ht="42" customHeight="1" x14ac:dyDescent="0.25">
      <c r="B2" s="2" t="s">
        <v>155</v>
      </c>
      <c r="C2" s="2"/>
      <c r="D2" s="2"/>
      <c r="E2" s="2"/>
      <c r="F2" s="2"/>
    </row>
    <row r="3" spans="2:6" ht="6" customHeight="1" x14ac:dyDescent="0.25">
      <c r="B3" s="12"/>
      <c r="C3" s="12"/>
      <c r="D3" s="12"/>
      <c r="E3" s="12"/>
      <c r="F3" s="12"/>
    </row>
    <row r="4" spans="2:6" x14ac:dyDescent="0.25">
      <c r="B4" s="7" t="s">
        <v>156</v>
      </c>
      <c r="C4" s="7"/>
      <c r="D4" s="7"/>
      <c r="E4" s="7"/>
      <c r="F4" s="7"/>
    </row>
    <row r="5" spans="2:6" ht="27.75" customHeight="1" x14ac:dyDescent="0.25">
      <c r="B5" s="55" t="s">
        <v>13</v>
      </c>
      <c r="D5" s="55" t="s">
        <v>157</v>
      </c>
      <c r="F5" s="55" t="s">
        <v>158</v>
      </c>
    </row>
    <row r="6" spans="2:6" x14ac:dyDescent="0.25">
      <c r="B6" s="56" t="s">
        <v>35</v>
      </c>
      <c r="D6" s="56" t="s">
        <v>36</v>
      </c>
      <c r="F6" s="56" t="s">
        <v>38</v>
      </c>
    </row>
    <row r="7" spans="2:6" x14ac:dyDescent="0.25">
      <c r="B7" s="57" t="s">
        <v>42</v>
      </c>
      <c r="D7" s="57" t="s">
        <v>136</v>
      </c>
      <c r="F7" s="57" t="s">
        <v>66</v>
      </c>
    </row>
    <row r="8" spans="2:6" x14ac:dyDescent="0.25">
      <c r="B8" s="56" t="s">
        <v>48</v>
      </c>
      <c r="D8" s="56" t="s">
        <v>98</v>
      </c>
      <c r="F8" s="56" t="s">
        <v>115</v>
      </c>
    </row>
    <row r="9" spans="2:6" x14ac:dyDescent="0.25">
      <c r="B9" s="57" t="s">
        <v>53</v>
      </c>
      <c r="D9" s="57" t="s">
        <v>159</v>
      </c>
      <c r="F9" s="57" t="s">
        <v>44</v>
      </c>
    </row>
    <row r="10" spans="2:6" x14ac:dyDescent="0.25">
      <c r="B10" s="56" t="s">
        <v>59</v>
      </c>
      <c r="D10" s="56" t="s">
        <v>160</v>
      </c>
      <c r="F10" s="56" t="s">
        <v>55</v>
      </c>
    </row>
    <row r="11" spans="2:6" x14ac:dyDescent="0.25">
      <c r="B11" s="57" t="s">
        <v>64</v>
      </c>
      <c r="D11" s="57" t="s">
        <v>161</v>
      </c>
      <c r="F11" s="57" t="s">
        <v>93</v>
      </c>
    </row>
    <row r="12" spans="2:6" x14ac:dyDescent="0.25">
      <c r="B12" s="56" t="s">
        <v>70</v>
      </c>
      <c r="D12" s="56" t="s">
        <v>162</v>
      </c>
      <c r="F12" s="56" t="s">
        <v>138</v>
      </c>
    </row>
    <row r="13" spans="2:6" x14ac:dyDescent="0.25">
      <c r="B13" s="57" t="s">
        <v>75</v>
      </c>
      <c r="D13" s="57" t="s">
        <v>163</v>
      </c>
      <c r="F13" s="57" t="s">
        <v>77</v>
      </c>
    </row>
    <row r="14" spans="2:6" x14ac:dyDescent="0.25">
      <c r="B14" s="56" t="s">
        <v>81</v>
      </c>
      <c r="D14" s="56" t="s">
        <v>164</v>
      </c>
      <c r="F14" s="56" t="s">
        <v>121</v>
      </c>
    </row>
    <row r="15" spans="2:6" x14ac:dyDescent="0.25">
      <c r="B15" s="57" t="s">
        <v>86</v>
      </c>
      <c r="D15" s="57" t="s">
        <v>165</v>
      </c>
      <c r="F15" s="57" t="s">
        <v>149</v>
      </c>
    </row>
    <row r="16" spans="2:6" x14ac:dyDescent="0.25">
      <c r="B16" s="56" t="s">
        <v>91</v>
      </c>
      <c r="D16" s="58" t="s">
        <v>166</v>
      </c>
      <c r="F16" s="56" t="s">
        <v>131</v>
      </c>
    </row>
    <row r="17" spans="2:6" x14ac:dyDescent="0.25">
      <c r="B17" s="57" t="s">
        <v>97</v>
      </c>
      <c r="F17" s="57" t="s">
        <v>167</v>
      </c>
    </row>
    <row r="18" spans="2:6" x14ac:dyDescent="0.25">
      <c r="B18" s="56" t="s">
        <v>103</v>
      </c>
      <c r="F18" s="58" t="s">
        <v>166</v>
      </c>
    </row>
    <row r="19" spans="2:6" x14ac:dyDescent="0.25">
      <c r="B19" s="57" t="s">
        <v>108</v>
      </c>
    </row>
    <row r="20" spans="2:6" x14ac:dyDescent="0.25">
      <c r="B20" s="56" t="s">
        <v>113</v>
      </c>
    </row>
    <row r="21" spans="2:6" x14ac:dyDescent="0.25">
      <c r="B21" s="57" t="s">
        <v>119</v>
      </c>
    </row>
    <row r="22" spans="2:6" x14ac:dyDescent="0.25">
      <c r="B22" s="56" t="s">
        <v>129</v>
      </c>
    </row>
    <row r="23" spans="2:6" x14ac:dyDescent="0.25">
      <c r="B23" s="57" t="s">
        <v>135</v>
      </c>
    </row>
    <row r="24" spans="2:6" x14ac:dyDescent="0.25">
      <c r="B24" s="56" t="s">
        <v>142</v>
      </c>
    </row>
    <row r="25" spans="2:6" x14ac:dyDescent="0.25">
      <c r="B25" s="57" t="s">
        <v>147</v>
      </c>
    </row>
    <row r="26" spans="2:6" x14ac:dyDescent="0.25">
      <c r="B26" s="56" t="s">
        <v>168</v>
      </c>
    </row>
    <row r="27" spans="2:6" x14ac:dyDescent="0.25">
      <c r="B27" s="57" t="s">
        <v>169</v>
      </c>
    </row>
    <row r="28" spans="2:6" x14ac:dyDescent="0.25">
      <c r="B28" s="56" t="s">
        <v>170</v>
      </c>
    </row>
    <row r="29" spans="2:6" x14ac:dyDescent="0.25">
      <c r="B29" s="59" t="s">
        <v>166</v>
      </c>
    </row>
    <row r="31" spans="2:6" ht="31.5" customHeight="1" x14ac:dyDescent="0.25">
      <c r="B31" s="1" t="s">
        <v>171</v>
      </c>
      <c r="C31" s="1"/>
      <c r="D31" s="1"/>
      <c r="E31" s="1"/>
      <c r="F31" s="1"/>
    </row>
  </sheetData>
  <mergeCells count="3">
    <mergeCell ref="B2:F2"/>
    <mergeCell ref="B4:F4"/>
    <mergeCell ref="B31:F31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Lizenzübersicht</vt:lpstr>
      <vt:lpstr>Konfiguration</vt:lpstr>
      <vt:lpstr>Abteilungen_Liste</vt:lpstr>
      <vt:lpstr>Lizenzübersicht!Drucktitel</vt:lpstr>
      <vt:lpstr>Hersteller_Liste</vt:lpstr>
      <vt:lpstr>Lizenztypen_Liste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2026-06-22T11:16:04Z</dcterms:created>
  <dcterms:modified xsi:type="dcterms:W3CDTF">2026-06-22T11:35:49Z</dcterms:modified>
  <dc:language>en-US</dc:language>
</cp:coreProperties>
</file>