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Generador vertical\"/>
    </mc:Choice>
  </mc:AlternateContent>
  <xr:revisionPtr revIDLastSave="0" documentId="13_ncr:1_{2C989135-CC2F-4846-B6D9-2FBE5CC06CE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ieferantenliste" sheetId="1" r:id="rId1"/>
    <sheet name="Lieferanten" sheetId="2" r:id="rId2"/>
  </sheets>
  <definedNames>
    <definedName name="_xlnm.Print_Titles" localSheetId="0">Lieferantenliste!$1:$12</definedName>
    <definedName name="Einheiten_Liste">Lieferanten!$N$6:$N$17</definedName>
    <definedName name="Kategorien_Liste">Lieferanten!$L$6:$L$16</definedName>
    <definedName name="Lieferanten_Liste">Lieferanten!$B$6:$B$15</definedName>
    <definedName name="Status_Liste">Lieferanten!$P$6:$P$9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52" i="1" l="1"/>
  <c r="I52" i="1"/>
  <c r="O51" i="1"/>
  <c r="I51" i="1"/>
  <c r="O50" i="1"/>
  <c r="I50" i="1"/>
  <c r="O49" i="1"/>
  <c r="I49" i="1"/>
  <c r="O48" i="1"/>
  <c r="I48" i="1"/>
  <c r="O47" i="1"/>
  <c r="I47" i="1"/>
  <c r="O46" i="1"/>
  <c r="I46" i="1"/>
  <c r="O45" i="1"/>
  <c r="I45" i="1"/>
  <c r="O44" i="1"/>
  <c r="I44" i="1"/>
  <c r="O43" i="1"/>
  <c r="I43" i="1"/>
  <c r="O42" i="1"/>
  <c r="I42" i="1"/>
  <c r="O41" i="1"/>
  <c r="I41" i="1"/>
  <c r="O40" i="1"/>
  <c r="I40" i="1"/>
  <c r="O39" i="1"/>
  <c r="I39" i="1"/>
  <c r="O38" i="1"/>
  <c r="I38" i="1"/>
  <c r="O37" i="1"/>
  <c r="I37" i="1"/>
  <c r="O36" i="1"/>
  <c r="I36" i="1"/>
  <c r="O35" i="1"/>
  <c r="I35" i="1"/>
  <c r="O34" i="1"/>
  <c r="I34" i="1"/>
  <c r="O33" i="1"/>
  <c r="I33" i="1"/>
  <c r="O32" i="1"/>
  <c r="I32" i="1"/>
  <c r="O31" i="1"/>
  <c r="I31" i="1"/>
  <c r="O30" i="1"/>
  <c r="I30" i="1"/>
  <c r="O29" i="1"/>
  <c r="I29" i="1"/>
  <c r="O28" i="1"/>
  <c r="I28" i="1"/>
  <c r="O27" i="1"/>
  <c r="I27" i="1"/>
  <c r="O26" i="1"/>
  <c r="I26" i="1"/>
  <c r="O25" i="1"/>
  <c r="I25" i="1"/>
  <c r="O24" i="1"/>
  <c r="I24" i="1"/>
  <c r="O23" i="1"/>
  <c r="I23" i="1"/>
  <c r="O22" i="1"/>
  <c r="I22" i="1"/>
  <c r="O21" i="1"/>
  <c r="I21" i="1"/>
  <c r="O20" i="1"/>
  <c r="I20" i="1"/>
  <c r="O19" i="1"/>
  <c r="I19" i="1"/>
  <c r="O18" i="1"/>
  <c r="I18" i="1"/>
  <c r="O17" i="1"/>
  <c r="I17" i="1"/>
  <c r="O16" i="1"/>
  <c r="I16" i="1"/>
  <c r="O15" i="1"/>
  <c r="I15" i="1"/>
  <c r="O14" i="1"/>
  <c r="I14" i="1"/>
  <c r="O13" i="1"/>
  <c r="I13" i="1"/>
  <c r="M7" i="1"/>
  <c r="J7" i="1"/>
  <c r="G7" i="1"/>
  <c r="E7" i="1"/>
  <c r="B7" i="1"/>
</calcChain>
</file>

<file path=xl/sharedStrings.xml><?xml version="1.0" encoding="utf-8"?>
<sst xmlns="http://schemas.openxmlformats.org/spreadsheetml/2006/main" count="397" uniqueCount="237">
  <si>
    <t>LIEFERANTENLISTE</t>
  </si>
  <si>
    <t>ARTIKEL  ·  PREISE  ·  KONDITIONEN</t>
  </si>
  <si>
    <t>PREISSTAND  ·  Q2 / 2026</t>
  </si>
  <si>
    <t xml:space="preserve">  KENNZAHLEN-ÜBERSICHT</t>
  </si>
  <si>
    <t>ARTIKEL GESAMT</t>
  </si>
  <si>
    <t>AKTIVE LIEFERANTEN</t>
  </si>
  <si>
    <t>Ø EK-PREIS (NETTO)</t>
  </si>
  <si>
    <t>EK-WERT (MIT MINDESTM.)</t>
  </si>
  <si>
    <t>GENEHMIGTE ARTIKEL</t>
  </si>
  <si>
    <t xml:space="preserve">  Hinweis  ·  Blaue Zellen sind Eingabefelder  ·  Schwarze Zellen werden berechnet  ·  EK brutto und Δ% gegenüber Vorjahr werden automatisch ermittelt  ·  Lieferanten und Kategorien werden im Blatt »Lieferanten« gepflegt</t>
  </si>
  <si>
    <t>Artikel-Nr.</t>
  </si>
  <si>
    <t>Artikelbezeichnung</t>
  </si>
  <si>
    <t>Kategorie</t>
  </si>
  <si>
    <t>Lieferant</t>
  </si>
  <si>
    <t>Einheit</t>
  </si>
  <si>
    <t>EK netto</t>
  </si>
  <si>
    <t>MwSt</t>
  </si>
  <si>
    <t>EK brutto</t>
  </si>
  <si>
    <t>Min.-Menge</t>
  </si>
  <si>
    <t>Lieferzeit</t>
  </si>
  <si>
    <t>Status</t>
  </si>
  <si>
    <t>Bewertung</t>
  </si>
  <si>
    <t>Vorjahres-EK</t>
  </si>
  <si>
    <t>Δ %</t>
  </si>
  <si>
    <t>Letzte Best.</t>
  </si>
  <si>
    <t>Notizen</t>
  </si>
  <si>
    <t>A-3001</t>
  </si>
  <si>
    <t>Druckerpapier A4 80g/m² (500 Bl.)</t>
  </si>
  <si>
    <t>Büromaterial</t>
  </si>
  <si>
    <t>Bornheim Bürobedarf GmbH</t>
  </si>
  <si>
    <t>Pack</t>
  </si>
  <si>
    <t>Genehmigt</t>
  </si>
  <si>
    <t>A</t>
  </si>
  <si>
    <t>Standardpapier, FSC-zertifiziert</t>
  </si>
  <si>
    <t>A-3002</t>
  </si>
  <si>
    <t>Kugelschreiber blau (10er Set)</t>
  </si>
  <si>
    <t>Hausmarke, gleichbleibende Qualität</t>
  </si>
  <si>
    <t>A-3003</t>
  </si>
  <si>
    <t>Toner Laserdrucker XL schwarz</t>
  </si>
  <si>
    <t>Stk</t>
  </si>
  <si>
    <t>B</t>
  </si>
  <si>
    <t>Kompatibel mit HP/Brother-Geräten</t>
  </si>
  <si>
    <t>A-3004</t>
  </si>
  <si>
    <t>Ordner A4 breit, mehrfarbig sortiert</t>
  </si>
  <si>
    <t>Papierdiscount Nord GmbH</t>
  </si>
  <si>
    <t>Günstige Alternative bei Großbestellung</t>
  </si>
  <si>
    <t>A-3005</t>
  </si>
  <si>
    <t>Industriereiniger 5L Kanister</t>
  </si>
  <si>
    <t>Reinigung &amp; Hygiene</t>
  </si>
  <si>
    <t>Cleantec Sauberkeit AG</t>
  </si>
  <si>
    <t>Bevorzugter Lieferant, ISO 14001</t>
  </si>
  <si>
    <t>A-3006</t>
  </si>
  <si>
    <t>Mikrofasertuch Pack à 10 Stk.</t>
  </si>
  <si>
    <t>Standardware, immer auf Lager</t>
  </si>
  <si>
    <t>A-3007</t>
  </si>
  <si>
    <t>Flüssigseife 5L mit Spender</t>
  </si>
  <si>
    <t>Preiserhöhung 02/2026 dokumentiert</t>
  </si>
  <si>
    <t>A-3008</t>
  </si>
  <si>
    <t>Mineralwasser still 0,5L (24er Kasten)</t>
  </si>
  <si>
    <t>Lebensmittel &amp; Getränke</t>
  </si>
  <si>
    <t>Frischwasser Getränkewelt KG</t>
  </si>
  <si>
    <t>Kasten</t>
  </si>
  <si>
    <t>Wöchentliche Anlieferung</t>
  </si>
  <si>
    <t>A-3009</t>
  </si>
  <si>
    <t>Kaffeebohnen Espresso 1kg</t>
  </si>
  <si>
    <t>KaffeeKontor Mitte GmbH</t>
  </si>
  <si>
    <t>kg</t>
  </si>
  <si>
    <t>Hochlandröstung, Bio-Qualität</t>
  </si>
  <si>
    <t>A-3010</t>
  </si>
  <si>
    <t>Teebeutel sortiert (200 Stk.)</t>
  </si>
  <si>
    <t>Schwarz/grün/Kräuter gemischt</t>
  </si>
  <si>
    <t>A-3011</t>
  </si>
  <si>
    <t>Schraube DIN 933 M8x40 verzinkt</t>
  </si>
  <si>
    <t>Maschinenteile</t>
  </si>
  <si>
    <t>Industrieteile Süd KG</t>
  </si>
  <si>
    <t>100St</t>
  </si>
  <si>
    <t>Stahlqualität 8.8</t>
  </si>
  <si>
    <t>A-3012</t>
  </si>
  <si>
    <t>Sechskantmutter DIN 934 M8 verzinkt</t>
  </si>
  <si>
    <t>Passend zu A-3011</t>
  </si>
  <si>
    <t>A-3013</t>
  </si>
  <si>
    <t>Kugellager 6204-2RS</t>
  </si>
  <si>
    <t>Standardlager, gängig</t>
  </si>
  <si>
    <t>A-3014</t>
  </si>
  <si>
    <t>Druckluftschlauch 10m mit Kupplung</t>
  </si>
  <si>
    <t>In Prüfung</t>
  </si>
  <si>
    <t>C</t>
  </si>
  <si>
    <t>Alternativlieferant wird geprüft</t>
  </si>
  <si>
    <t>A-3015</t>
  </si>
  <si>
    <t>Versandkarton 400x300x300 mm</t>
  </si>
  <si>
    <t>Verpackung</t>
  </si>
  <si>
    <t>Verpackungswelt Nord GmbH</t>
  </si>
  <si>
    <t>Wellpappe doppelwandig</t>
  </si>
  <si>
    <t>A-3016</t>
  </si>
  <si>
    <t>Packband transparent 50mm x 66m</t>
  </si>
  <si>
    <t>Rolle</t>
  </si>
  <si>
    <t>Stark haftend, leise abrollend</t>
  </si>
  <si>
    <t>A-3017</t>
  </si>
  <si>
    <t>Luftpolsterfolie 0,5m x 100m</t>
  </si>
  <si>
    <t>Standardware</t>
  </si>
  <si>
    <t>A-3018</t>
  </si>
  <si>
    <t>Sicherheitsschuhe S3 Gr. 38-47</t>
  </si>
  <si>
    <t>Schutzkleidung</t>
  </si>
  <si>
    <t>Sicherheit &amp; Schutz GmbH</t>
  </si>
  <si>
    <t>Paar</t>
  </si>
  <si>
    <t>Stahlkappe, Komfortsohle</t>
  </si>
  <si>
    <t>A-3019</t>
  </si>
  <si>
    <t>Schutzhandschuhe Nitril (100 Stk.)</t>
  </si>
  <si>
    <t>Größen S–XL, puderfrei</t>
  </si>
  <si>
    <t>A-3020</t>
  </si>
  <si>
    <t>Schutzbrille klar, kratzfest</t>
  </si>
  <si>
    <t>Gummiband verstellbar</t>
  </si>
  <si>
    <t>A-3021</t>
  </si>
  <si>
    <t>Bauhelm gelb mit Innenausstattung</t>
  </si>
  <si>
    <t>Norm EN 397</t>
  </si>
  <si>
    <t>A-3022</t>
  </si>
  <si>
    <t>Netzwerkkabel Cat6a 5m, RJ45</t>
  </si>
  <si>
    <t>IT-Zubehör</t>
  </si>
  <si>
    <t>Kabelwerk Rhein GmbH</t>
  </si>
  <si>
    <t>Geschirmt, Patchkabel</t>
  </si>
  <si>
    <t>A-3023</t>
  </si>
  <si>
    <t>USB-C Ladekabel 1m PD 60W</t>
  </si>
  <si>
    <t>Schnellladekabel</t>
  </si>
  <si>
    <t>A-3024</t>
  </si>
  <si>
    <t>Office-Lizenz Standard (Jahresabo)</t>
  </si>
  <si>
    <t>IT &amp; Software</t>
  </si>
  <si>
    <t>Software Allianz GmbH</t>
  </si>
  <si>
    <t>Lizenz</t>
  </si>
  <si>
    <t>Microsoft 365 Business Standard</t>
  </si>
  <si>
    <t>A-3025</t>
  </si>
  <si>
    <t>Antivirus Business (Jahresabo)</t>
  </si>
  <si>
    <t>Endpoint Protection</t>
  </si>
  <si>
    <t>A-3026</t>
  </si>
  <si>
    <t>Whiteboard-Marker schwarz (10 Stk.)</t>
  </si>
  <si>
    <t>Auslaufmodell</t>
  </si>
  <si>
    <t>Wird ab 07/2026 nicht mehr geführt</t>
  </si>
  <si>
    <t>A-3027</t>
  </si>
  <si>
    <t>Etikettenrolle 100x50mm thermal</t>
  </si>
  <si>
    <t>Direktthermo, ohne Farbband</t>
  </si>
  <si>
    <t>A-3028</t>
  </si>
  <si>
    <t>Reinigungstücher imprägniert (Tub à 100)</t>
  </si>
  <si>
    <t>Tube</t>
  </si>
  <si>
    <t>Mehrzweck, fettlösend</t>
  </si>
  <si>
    <t>A-3029</t>
  </si>
  <si>
    <t>Industriekleber 2-Komponenten 50ml</t>
  </si>
  <si>
    <t>Gesperrt</t>
  </si>
  <si>
    <t>Reklamation 11/2025, gesperrt bis Klärung</t>
  </si>
  <si>
    <t>A-3030</t>
  </si>
  <si>
    <t>Kabelbinder 200mm schwarz (100er Btl.)</t>
  </si>
  <si>
    <t>Btl</t>
  </si>
  <si>
    <t>Wetterfest, UV-beständig</t>
  </si>
  <si>
    <t>LIEFERANTEN  ·  STAMMDATEN</t>
  </si>
  <si>
    <t>Firmenname</t>
  </si>
  <si>
    <t>Ansprechpartner</t>
  </si>
  <si>
    <t>E-Mail</t>
  </si>
  <si>
    <t>Telefon</t>
  </si>
  <si>
    <t>Anschrift</t>
  </si>
  <si>
    <t>PLZ</t>
  </si>
  <si>
    <t>Ort</t>
  </si>
  <si>
    <t>Land</t>
  </si>
  <si>
    <t>Zahlungsbed.</t>
  </si>
  <si>
    <t>KATEGORIEN</t>
  </si>
  <si>
    <t>EINHEITEN</t>
  </si>
  <si>
    <t>STATUS</t>
  </si>
  <si>
    <t>Stefanie Bornheim</t>
  </si>
  <si>
    <t>s.bornheim@bornheim-bb.de</t>
  </si>
  <si>
    <t>+49 69 6620114</t>
  </si>
  <si>
    <t>Frankfurter Allee 218</t>
  </si>
  <si>
    <t>60386</t>
  </si>
  <si>
    <t>Frankfurt</t>
  </si>
  <si>
    <t>DE</t>
  </si>
  <si>
    <t>30 Tage netto</t>
  </si>
  <si>
    <t>Patrick Vogel</t>
  </si>
  <si>
    <t>p.vogel@cleantec-ag.de</t>
  </si>
  <si>
    <t>+49 221 5570330</t>
  </si>
  <si>
    <t>Industriering 14</t>
  </si>
  <si>
    <t>50996</t>
  </si>
  <si>
    <t>Köln</t>
  </si>
  <si>
    <t>14 T 2% Skonto</t>
  </si>
  <si>
    <t>Lisa Brandt</t>
  </si>
  <si>
    <t>l.brandt@frischwasser-gw.de</t>
  </si>
  <si>
    <t>+49 30 4408225</t>
  </si>
  <si>
    <t>Brunnenstraße 41</t>
  </si>
  <si>
    <t>10117</t>
  </si>
  <si>
    <t>Berlin</t>
  </si>
  <si>
    <t>10 Tage netto</t>
  </si>
  <si>
    <t>Wolfgang Reiter</t>
  </si>
  <si>
    <t>w.reiter@ind-sued.de</t>
  </si>
  <si>
    <t>+49 89 7780119</t>
  </si>
  <si>
    <t>Werkstraße 88</t>
  </si>
  <si>
    <t>80999</t>
  </si>
  <si>
    <t>München</t>
  </si>
  <si>
    <t>30 T 2% Skonto</t>
  </si>
  <si>
    <t>Tobias Werner</t>
  </si>
  <si>
    <t>t.werner@sich-schutz.de</t>
  </si>
  <si>
    <t>+49 211 5680226</t>
  </si>
  <si>
    <t>Lange Reihe 7</t>
  </si>
  <si>
    <t>40213</t>
  </si>
  <si>
    <t>Düsseldorf</t>
  </si>
  <si>
    <t>Britta Hansen</t>
  </si>
  <si>
    <t>b.hansen@vp-nord.de</t>
  </si>
  <si>
    <t>+49 40 4480380</t>
  </si>
  <si>
    <t>Hafenstraße 92</t>
  </si>
  <si>
    <t>20459</t>
  </si>
  <si>
    <t>Hamburg</t>
  </si>
  <si>
    <t>14 Tage netto</t>
  </si>
  <si>
    <t>Dr. Maren Krause</t>
  </si>
  <si>
    <t>m.krause@sw-allianz.de</t>
  </si>
  <si>
    <t>+49 711 6620220</t>
  </si>
  <si>
    <t>Königstraße 60</t>
  </si>
  <si>
    <t>70173</t>
  </si>
  <si>
    <t>Stuttgart</t>
  </si>
  <si>
    <t>Jörg Eichinger</t>
  </si>
  <si>
    <t>j.eichinger@kw-rhein.de</t>
  </si>
  <si>
    <t>+49 621 4408551</t>
  </si>
  <si>
    <t>Reichsstraße 31</t>
  </si>
  <si>
    <t>68159</t>
  </si>
  <si>
    <t>Mannheim</t>
  </si>
  <si>
    <t>l</t>
  </si>
  <si>
    <t>Sabrina Knoll</t>
  </si>
  <si>
    <t>s.knoll@papier-discount.de</t>
  </si>
  <si>
    <t>+49 421 7708844</t>
  </si>
  <si>
    <t>Stresemannstr. 14</t>
  </si>
  <si>
    <t>28207</t>
  </si>
  <si>
    <t>Bremen</t>
  </si>
  <si>
    <t>Sofort 3% / 30 T</t>
  </si>
  <si>
    <t>Werkzeug</t>
  </si>
  <si>
    <t>m</t>
  </si>
  <si>
    <t>Andreas Frey</t>
  </si>
  <si>
    <t>a.frey@kaffeekontor-mitte.de</t>
  </si>
  <si>
    <t>+49 351 5520119</t>
  </si>
  <si>
    <t>Altmarkt 22</t>
  </si>
  <si>
    <t>01067</t>
  </si>
  <si>
    <t>Dresden</t>
  </si>
  <si>
    <t>Energie &amp; Betriebsstoffe</t>
  </si>
  <si>
    <t>Sonstige</t>
  </si>
  <si>
    <t xml:space="preserve">  Hinweis: Lieferanten werden in der Hauptliste über Dropdown ausgewählt. Neue Lieferanten hier ergänzen — die Dropdown-Liste aktualisiert sich nicht automatisch über die letzte Zeile hinaus; bei Bedarf den Bereich »Lieferanten_Liste« im Namens-Manager erweitern.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</si>
</sst>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€&quot;"/>
    <numFmt numFmtId="165" formatCode="#,##0&quot; €&quot;"/>
    <numFmt numFmtId="166" formatCode="0&quot; T&quot;"/>
    <numFmt numFmtId="167" formatCode="\+0.0%;\-0.0%;0.0%"/>
    <numFmt numFmtId="168" formatCode="dd\.mm\.yyyy"/>
  </numFmts>
  <fonts count="12" x14ac:knownFonts="1">
    <font>
      <sz val="11"/>
      <color theme="1"/>
      <name val="Calibri"/>
      <family val="2"/>
      <charset val="1"/>
    </font>
    <font>
      <sz val="20"/>
      <color rgb="FFFFFFFF"/>
      <name val="Calibri"/>
      <charset val="1"/>
    </font>
    <font>
      <b/>
      <sz val="10"/>
      <color rgb="FFE8DDC7"/>
      <name val="Calibri"/>
      <charset val="1"/>
    </font>
    <font>
      <b/>
      <sz val="11"/>
      <color rgb="FFFFFFFF"/>
      <name val="Calibri"/>
      <charset val="1"/>
    </font>
    <font>
      <b/>
      <sz val="9"/>
      <color rgb="FF7D2D40"/>
      <name val="Calibri"/>
      <charset val="1"/>
    </font>
    <font>
      <b/>
      <sz val="8"/>
      <color rgb="FF5A4D44"/>
      <name val="Calibri"/>
      <charset val="1"/>
    </font>
    <font>
      <b/>
      <sz val="20"/>
      <color rgb="FF5C1E2E"/>
      <name val="Calibri"/>
      <charset val="1"/>
    </font>
    <font>
      <i/>
      <sz val="9"/>
      <color rgb="FF5A4D44"/>
      <name val="Calibri"/>
      <charset val="1"/>
    </font>
    <font>
      <b/>
      <sz val="10"/>
      <color rgb="FFFFFFFF"/>
      <name val="Calibri"/>
      <charset val="1"/>
    </font>
    <font>
      <sz val="10"/>
      <color rgb="FF0033CC"/>
      <name val="Calibri"/>
      <charset val="1"/>
    </font>
    <font>
      <sz val="10"/>
      <color rgb="FF1E1A18"/>
      <name val="Calibri"/>
      <charset val="1"/>
    </font>
    <font>
      <sz val="16"/>
      <color rgb="FFFFFFFF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5C1E2E"/>
        <bgColor rgb="FF7D2D40"/>
      </patternFill>
    </fill>
    <fill>
      <patternFill patternType="solid">
        <fgColor rgb="FFB8851E"/>
        <bgColor rgb="FFFF9900"/>
      </patternFill>
    </fill>
    <fill>
      <patternFill patternType="solid">
        <fgColor rgb="FFF9F5EC"/>
        <bgColor rgb="FFF2ECDB"/>
      </patternFill>
    </fill>
    <fill>
      <patternFill patternType="solid">
        <fgColor rgb="FFF2ECDB"/>
        <bgColor rgb="FFF4E6C9"/>
      </patternFill>
    </fill>
    <fill>
      <patternFill patternType="solid">
        <fgColor rgb="FF7D2D40"/>
        <bgColor rgb="FF8B2E26"/>
      </patternFill>
    </fill>
  </fills>
  <borders count="9">
    <border>
      <left/>
      <right/>
      <top/>
      <bottom/>
      <diagonal/>
    </border>
    <border>
      <left style="thin">
        <color rgb="FFC8B98F"/>
      </left>
      <right/>
      <top style="thin">
        <color rgb="FFC8B98F"/>
      </top>
      <bottom/>
      <diagonal/>
    </border>
    <border>
      <left style="thin">
        <color rgb="FFC8B98F"/>
      </left>
      <right/>
      <top/>
      <bottom/>
      <diagonal/>
    </border>
    <border>
      <left style="thin">
        <color rgb="FFC8B98F"/>
      </left>
      <right/>
      <top/>
      <bottom style="medium">
        <color rgb="FFB8851E"/>
      </bottom>
      <diagonal/>
    </border>
    <border>
      <left style="thin">
        <color rgb="FF7D2D40"/>
      </left>
      <right style="thin">
        <color rgb="FF7D2D40"/>
      </right>
      <top style="medium">
        <color rgb="FF5C1E2E"/>
      </top>
      <bottom style="medium">
        <color rgb="FFB8851E"/>
      </bottom>
      <diagonal/>
    </border>
    <border>
      <left style="thin">
        <color rgb="FFC8B98F"/>
      </left>
      <right style="thin">
        <color rgb="FFC8B98F"/>
      </right>
      <top style="medium">
        <color rgb="FF7D2D40"/>
      </top>
      <bottom style="thin">
        <color rgb="FFC8B98F"/>
      </bottom>
      <diagonal/>
    </border>
    <border>
      <left style="thin">
        <color rgb="FFC8B98F"/>
      </left>
      <right style="thin">
        <color rgb="FFC8B98F"/>
      </right>
      <top/>
      <bottom style="thin">
        <color rgb="FFC8B98F"/>
      </bottom>
      <diagonal/>
    </border>
    <border>
      <left style="thin">
        <color rgb="FFC8B98F"/>
      </left>
      <right style="thin">
        <color rgb="FFC8B98F"/>
      </right>
      <top/>
      <bottom style="medium">
        <color rgb="FF5C1E2E"/>
      </bottom>
      <diagonal/>
    </border>
    <border>
      <left style="thin">
        <color rgb="FF5C1E2E"/>
      </left>
      <right style="thin">
        <color rgb="FF5C1E2E"/>
      </right>
      <top style="thin">
        <color rgb="FF5C1E2E"/>
      </top>
      <bottom style="medium">
        <color rgb="FFB8851E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5" borderId="0" xfId="0" applyFont="1" applyFill="1" applyAlignment="1">
      <alignment horizontal="left" vertical="center" wrapText="1" indent="1"/>
    </xf>
    <xf numFmtId="0" fontId="11" fillId="2" borderId="0" xfId="0" applyFont="1" applyFill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0" fillId="4" borderId="3" xfId="0" applyFill="1" applyBorder="1"/>
    <xf numFmtId="165" fontId="6" fillId="4" borderId="2" xfId="0" applyNumberFormat="1" applyFont="1" applyFill="1" applyBorder="1" applyAlignment="1">
      <alignment horizontal="left" vertical="center" indent="1"/>
    </xf>
    <xf numFmtId="164" fontId="6" fillId="4" borderId="2" xfId="0" applyNumberFormat="1" applyFont="1" applyFill="1" applyBorder="1" applyAlignment="1">
      <alignment horizontal="left" vertical="center" indent="1"/>
    </xf>
    <xf numFmtId="1" fontId="6" fillId="4" borderId="2" xfId="0" applyNumberFormat="1" applyFont="1" applyFill="1" applyBorder="1" applyAlignment="1">
      <alignment horizontal="left" vertical="center" indent="1"/>
    </xf>
    <xf numFmtId="0" fontId="5" fillId="4" borderId="1" xfId="0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indent="1"/>
    </xf>
    <xf numFmtId="0" fontId="0" fillId="3" borderId="0" xfId="0" applyFill="1"/>
    <xf numFmtId="0" fontId="8" fillId="2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indent="1"/>
    </xf>
    <xf numFmtId="164" fontId="9" fillId="4" borderId="5" xfId="0" applyNumberFormat="1" applyFont="1" applyFill="1" applyBorder="1" applyAlignment="1">
      <alignment horizontal="right" vertical="center" indent="1"/>
    </xf>
    <xf numFmtId="9" fontId="9" fillId="4" borderId="5" xfId="0" applyNumberFormat="1" applyFont="1" applyFill="1" applyBorder="1" applyAlignment="1">
      <alignment horizontal="center" vertical="center"/>
    </xf>
    <xf numFmtId="164" fontId="10" fillId="4" borderId="5" xfId="0" applyNumberFormat="1" applyFont="1" applyFill="1" applyBorder="1" applyAlignment="1">
      <alignment horizontal="right" vertical="center" indent="1"/>
    </xf>
    <xf numFmtId="1" fontId="9" fillId="4" borderId="5" xfId="0" applyNumberFormat="1" applyFont="1" applyFill="1" applyBorder="1" applyAlignment="1">
      <alignment horizontal="center" vertical="center"/>
    </xf>
    <xf numFmtId="166" fontId="9" fillId="4" borderId="5" xfId="0" applyNumberFormat="1" applyFont="1" applyFill="1" applyBorder="1" applyAlignment="1">
      <alignment horizontal="center" vertical="center"/>
    </xf>
    <xf numFmtId="167" fontId="10" fillId="4" borderId="5" xfId="0" applyNumberFormat="1" applyFont="1" applyFill="1" applyBorder="1" applyAlignment="1">
      <alignment horizontal="center" vertical="center"/>
    </xf>
    <xf numFmtId="168" fontId="9" fillId="4" borderId="5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left" vertical="center" indent="1"/>
    </xf>
    <xf numFmtId="164" fontId="9" fillId="5" borderId="6" xfId="0" applyNumberFormat="1" applyFont="1" applyFill="1" applyBorder="1" applyAlignment="1">
      <alignment horizontal="right" vertical="center" indent="1"/>
    </xf>
    <xf numFmtId="9" fontId="9" fillId="5" borderId="6" xfId="0" applyNumberFormat="1" applyFont="1" applyFill="1" applyBorder="1" applyAlignment="1">
      <alignment horizontal="center" vertical="center"/>
    </xf>
    <xf numFmtId="164" fontId="10" fillId="5" borderId="6" xfId="0" applyNumberFormat="1" applyFont="1" applyFill="1" applyBorder="1" applyAlignment="1">
      <alignment horizontal="right" vertical="center" indent="1"/>
    </xf>
    <xf numFmtId="1" fontId="9" fillId="5" borderId="6" xfId="0" applyNumberFormat="1" applyFont="1" applyFill="1" applyBorder="1" applyAlignment="1">
      <alignment horizontal="center" vertical="center"/>
    </xf>
    <xf numFmtId="166" fontId="9" fillId="5" borderId="6" xfId="0" applyNumberFormat="1" applyFont="1" applyFill="1" applyBorder="1" applyAlignment="1">
      <alignment horizontal="center" vertical="center"/>
    </xf>
    <xf numFmtId="167" fontId="10" fillId="5" borderId="6" xfId="0" applyNumberFormat="1" applyFont="1" applyFill="1" applyBorder="1" applyAlignment="1">
      <alignment horizontal="center" vertical="center"/>
    </xf>
    <xf numFmtId="168" fontId="9" fillId="5" borderId="6" xfId="0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 indent="1"/>
    </xf>
    <xf numFmtId="164" fontId="9" fillId="4" borderId="6" xfId="0" applyNumberFormat="1" applyFont="1" applyFill="1" applyBorder="1" applyAlignment="1">
      <alignment horizontal="right" vertical="center" indent="1"/>
    </xf>
    <xf numFmtId="9" fontId="9" fillId="4" borderId="6" xfId="0" applyNumberFormat="1" applyFont="1" applyFill="1" applyBorder="1" applyAlignment="1">
      <alignment horizontal="center" vertical="center"/>
    </xf>
    <xf numFmtId="164" fontId="10" fillId="4" borderId="6" xfId="0" applyNumberFormat="1" applyFont="1" applyFill="1" applyBorder="1" applyAlignment="1">
      <alignment horizontal="right" vertical="center" indent="1"/>
    </xf>
    <xf numFmtId="1" fontId="9" fillId="4" borderId="6" xfId="0" applyNumberFormat="1" applyFont="1" applyFill="1" applyBorder="1" applyAlignment="1">
      <alignment horizontal="center" vertical="center"/>
    </xf>
    <xf numFmtId="166" fontId="9" fillId="4" borderId="6" xfId="0" applyNumberFormat="1" applyFont="1" applyFill="1" applyBorder="1" applyAlignment="1">
      <alignment horizontal="center" vertical="center"/>
    </xf>
    <xf numFmtId="167" fontId="10" fillId="4" borderId="6" xfId="0" applyNumberFormat="1" applyFont="1" applyFill="1" applyBorder="1" applyAlignment="1">
      <alignment horizontal="center" vertical="center"/>
    </xf>
    <xf numFmtId="168" fontId="9" fillId="4" borderId="6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 vertical="center" indent="1"/>
    </xf>
    <xf numFmtId="164" fontId="9" fillId="5" borderId="7" xfId="0" applyNumberFormat="1" applyFont="1" applyFill="1" applyBorder="1" applyAlignment="1">
      <alignment horizontal="right" vertical="center" indent="1"/>
    </xf>
    <xf numFmtId="9" fontId="9" fillId="5" borderId="7" xfId="0" applyNumberFormat="1" applyFont="1" applyFill="1" applyBorder="1" applyAlignment="1">
      <alignment horizontal="center" vertical="center"/>
    </xf>
    <xf numFmtId="164" fontId="10" fillId="5" borderId="7" xfId="0" applyNumberFormat="1" applyFont="1" applyFill="1" applyBorder="1" applyAlignment="1">
      <alignment horizontal="right" vertical="center" indent="1"/>
    </xf>
    <xf numFmtId="1" fontId="9" fillId="5" borderId="7" xfId="0" applyNumberFormat="1" applyFont="1" applyFill="1" applyBorder="1" applyAlignment="1">
      <alignment horizontal="center" vertical="center"/>
    </xf>
    <xf numFmtId="166" fontId="9" fillId="5" borderId="7" xfId="0" applyNumberFormat="1" applyFont="1" applyFill="1" applyBorder="1" applyAlignment="1">
      <alignment horizontal="center" vertical="center"/>
    </xf>
    <xf numFmtId="167" fontId="10" fillId="5" borderId="7" xfId="0" applyNumberFormat="1" applyFont="1" applyFill="1" applyBorder="1" applyAlignment="1">
      <alignment horizontal="center" vertical="center"/>
    </xf>
    <xf numFmtId="168" fontId="9" fillId="5" borderId="7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center" indent="1"/>
    </xf>
    <xf numFmtId="0" fontId="10" fillId="5" borderId="6" xfId="0" applyFont="1" applyFill="1" applyBorder="1" applyAlignment="1">
      <alignment horizontal="left" vertical="center" indent="1"/>
    </xf>
  </cellXfs>
  <cellStyles count="1">
    <cellStyle name="Standard" xfId="0" builtinId="0"/>
  </cellStyles>
  <dxfs count="10">
    <dxf>
      <font>
        <b/>
        <sz val="10"/>
        <color rgb="FFB8851E"/>
        <name val="Calibri"/>
        <charset val="1"/>
      </font>
      <fill>
        <patternFill>
          <bgColor rgb="FFF4E6C9"/>
        </patternFill>
      </fill>
    </dxf>
    <dxf>
      <font>
        <b/>
        <sz val="10"/>
        <color rgb="FF8B2E26"/>
        <name val="Calibri"/>
        <charset val="1"/>
      </font>
      <fill>
        <patternFill>
          <bgColor rgb="FFF0D8D2"/>
        </patternFill>
      </fill>
    </dxf>
    <dxf>
      <font>
        <b/>
        <sz val="10"/>
        <color rgb="FF4D6B3E"/>
        <name val="Calibri"/>
        <charset val="1"/>
      </font>
      <fill>
        <patternFill>
          <bgColor rgb="FFD9E7CC"/>
        </patternFill>
      </fill>
    </dxf>
    <dxf>
      <font>
        <sz val="10"/>
        <color rgb="FF5C1E2E"/>
        <name val="Calibri"/>
        <charset val="1"/>
      </font>
      <fill>
        <patternFill>
          <bgColor rgb="FFDCC9CB"/>
        </patternFill>
      </fill>
    </dxf>
    <dxf>
      <font>
        <b/>
        <sz val="10"/>
        <color rgb="FF1E1A18"/>
        <name val="Calibri"/>
        <charset val="1"/>
      </font>
      <fill>
        <patternFill>
          <bgColor rgb="FFD6C8AB"/>
        </patternFill>
      </fill>
    </dxf>
    <dxf>
      <font>
        <b/>
        <sz val="10"/>
        <color rgb="FFFFFFFF"/>
        <name val="Calibri"/>
        <charset val="1"/>
      </font>
      <fill>
        <patternFill>
          <bgColor rgb="FF5C1E2E"/>
        </patternFill>
      </fill>
    </dxf>
    <dxf>
      <font>
        <b/>
        <sz val="10"/>
        <color rgb="FFFFFFFF"/>
        <name val="Calibri"/>
        <charset val="1"/>
      </font>
      <fill>
        <patternFill>
          <bgColor rgb="FF8B2E26"/>
        </patternFill>
      </fill>
    </dxf>
    <dxf>
      <font>
        <b/>
        <sz val="10"/>
        <color rgb="FFFFFFFF"/>
        <name val="Calibri"/>
        <charset val="1"/>
      </font>
      <fill>
        <patternFill>
          <bgColor rgb="FF7A736B"/>
        </patternFill>
      </fill>
    </dxf>
    <dxf>
      <font>
        <b/>
        <sz val="10"/>
        <color rgb="FFFFFFFF"/>
        <name val="Calibri"/>
        <charset val="1"/>
      </font>
      <fill>
        <patternFill>
          <bgColor rgb="FFB8851E"/>
        </patternFill>
      </fill>
    </dxf>
    <dxf>
      <font>
        <b/>
        <sz val="10"/>
        <color rgb="FFFFFFFF"/>
        <name val="Calibri"/>
        <charset val="1"/>
      </font>
      <fill>
        <patternFill>
          <bgColor rgb="FF4D6B3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851E"/>
      <rgbColor rgb="FF800080"/>
      <rgbColor rgb="FF008080"/>
      <rgbColor rgb="FFD6C8AB"/>
      <rgbColor rgb="FF7A736B"/>
      <rgbColor rgb="FF9999FF"/>
      <rgbColor rgb="FF7D2D40"/>
      <rgbColor rgb="FFF9F5EC"/>
      <rgbColor rgb="FFF2ECDB"/>
      <rgbColor rgb="FF660066"/>
      <rgbColor rgb="FFFF8080"/>
      <rgbColor rgb="FF0066CC"/>
      <rgbColor rgb="FFDCC9C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DDC7"/>
      <rgbColor rgb="FFD9E7CC"/>
      <rgbColor rgb="FFF4E6C9"/>
      <rgbColor rgb="FF99CCFF"/>
      <rgbColor rgb="FFFF99CC"/>
      <rgbColor rgb="FFCC99FF"/>
      <rgbColor rgb="FFF0D8D2"/>
      <rgbColor rgb="FF3366FF"/>
      <rgbColor rgb="FF33CCCC"/>
      <rgbColor rgb="FF99CC00"/>
      <rgbColor rgb="FFFFCC00"/>
      <rgbColor rgb="FFFF9900"/>
      <rgbColor rgb="FFFF6600"/>
      <rgbColor rgb="FF4D6B3E"/>
      <rgbColor rgb="FFC8B98F"/>
      <rgbColor rgb="FF003366"/>
      <rgbColor rgb="FF339966"/>
      <rgbColor rgb="FF003300"/>
      <rgbColor rgb="FF1E1A18"/>
      <rgbColor rgb="FF8B2E26"/>
      <rgbColor rgb="FF5A4D44"/>
      <rgbColor rgb="FF0033CC"/>
      <rgbColor rgb="FF5C1E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2"/>
  <sheetViews>
    <sheetView showGridLines="0" tabSelected="1" zoomScaleNormal="100" workbookViewId="0">
      <pane xSplit="2" ySplit="12" topLeftCell="C48" activePane="bottomRight" state="frozen"/>
      <selection pane="topRight" activeCell="C1" sqref="C1"/>
      <selection pane="bottomLeft" activeCell="A13" sqref="A13"/>
      <selection pane="bottomRight" activeCell="R64" sqref="R64"/>
    </sheetView>
  </sheetViews>
  <sheetFormatPr baseColWidth="10" defaultColWidth="8.7109375" defaultRowHeight="15" x14ac:dyDescent="0.25"/>
  <cols>
    <col min="1" max="1" width="3" customWidth="1"/>
    <col min="2" max="2" width="9.28515625" bestFit="1" customWidth="1"/>
    <col min="3" max="3" width="32" customWidth="1"/>
    <col min="4" max="4" width="21.5703125" bestFit="1" customWidth="1"/>
    <col min="5" max="5" width="26.42578125" bestFit="1" customWidth="1"/>
    <col min="6" max="6" width="6.42578125" bestFit="1" customWidth="1"/>
    <col min="7" max="7" width="9.140625" bestFit="1" customWidth="1"/>
    <col min="8" max="8" width="5.5703125" bestFit="1" customWidth="1"/>
    <col min="9" max="9" width="9.140625" bestFit="1" customWidth="1"/>
    <col min="10" max="10" width="10.140625" customWidth="1"/>
    <col min="11" max="11" width="8.42578125" bestFit="1" customWidth="1"/>
    <col min="12" max="12" width="12.140625" bestFit="1" customWidth="1"/>
    <col min="13" max="13" width="10.7109375" customWidth="1"/>
    <col min="14" max="14" width="11" customWidth="1"/>
    <col min="15" max="15" width="6.5703125" bestFit="1" customWidth="1"/>
    <col min="16" max="16" width="10.28515625" bestFit="1" customWidth="1"/>
    <col min="17" max="17" width="33.28515625" customWidth="1"/>
  </cols>
  <sheetData>
    <row r="1" spans="2:17" ht="9.75" customHeight="1" x14ac:dyDescent="0.25"/>
    <row r="2" spans="2:17" ht="39.75" customHeight="1" x14ac:dyDescent="0.25">
      <c r="B2" s="12" t="s">
        <v>0</v>
      </c>
      <c r="C2" s="12"/>
      <c r="D2" s="12"/>
      <c r="E2" s="12"/>
      <c r="F2" s="12"/>
      <c r="G2" s="12"/>
      <c r="H2" s="11" t="s">
        <v>1</v>
      </c>
      <c r="I2" s="11"/>
      <c r="J2" s="11"/>
      <c r="K2" s="11"/>
      <c r="L2" s="11"/>
      <c r="M2" s="10" t="s">
        <v>2</v>
      </c>
      <c r="N2" s="10"/>
      <c r="O2" s="10"/>
      <c r="P2" s="10"/>
      <c r="Q2" s="10"/>
    </row>
    <row r="3" spans="2:17" ht="4.5" customHeight="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2:17" ht="13.5" customHeight="1" x14ac:dyDescent="0.25"/>
    <row r="5" spans="2:17" ht="18" customHeight="1" x14ac:dyDescent="0.25">
      <c r="B5" s="9" t="s">
        <v>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2:17" ht="15.75" customHeight="1" x14ac:dyDescent="0.25">
      <c r="B6" s="8" t="s">
        <v>4</v>
      </c>
      <c r="C6" s="8"/>
      <c r="D6" s="8"/>
      <c r="E6" s="8" t="s">
        <v>5</v>
      </c>
      <c r="F6" s="8"/>
      <c r="G6" s="8" t="s">
        <v>6</v>
      </c>
      <c r="H6" s="8"/>
      <c r="I6" s="8"/>
      <c r="J6" s="8" t="s">
        <v>7</v>
      </c>
      <c r="K6" s="8"/>
      <c r="L6" s="8"/>
      <c r="M6" s="8" t="s">
        <v>8</v>
      </c>
      <c r="N6" s="8"/>
      <c r="O6" s="8"/>
      <c r="P6" s="8"/>
      <c r="Q6" s="8"/>
    </row>
    <row r="7" spans="2:17" ht="31.5" customHeight="1" x14ac:dyDescent="0.25">
      <c r="B7" s="7">
        <f>COUNTA(C13:C52)</f>
        <v>30</v>
      </c>
      <c r="C7" s="7"/>
      <c r="D7" s="7"/>
      <c r="E7" s="7">
        <f>SUMPRODUCT((E13:E52&lt;&gt;"")/COUNTIF(E13:E52,E13:E52&amp;""))</f>
        <v>10</v>
      </c>
      <c r="F7" s="7"/>
      <c r="G7" s="6">
        <f>IFERROR(AVERAGE(G13:G52),0)</f>
        <v>18.307333333333336</v>
      </c>
      <c r="H7" s="6"/>
      <c r="I7" s="6"/>
      <c r="J7" s="5">
        <f>SUMPRODUCT(G13:G52,J13:J52)</f>
        <v>5507.0499999999993</v>
      </c>
      <c r="K7" s="5"/>
      <c r="L7" s="5"/>
      <c r="M7" s="7">
        <f>COUNTIF(L13:L52,"Genehmigt")</f>
        <v>27</v>
      </c>
      <c r="N7" s="7"/>
      <c r="O7" s="7"/>
      <c r="P7" s="7"/>
      <c r="Q7" s="7"/>
    </row>
    <row r="8" spans="2:17" ht="13.5" customHeight="1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6" customHeight="1" x14ac:dyDescent="0.25"/>
    <row r="10" spans="2:17" ht="13.5" customHeight="1" x14ac:dyDescent="0.25">
      <c r="B10" s="3" t="s">
        <v>9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ht="7.5" customHeight="1" x14ac:dyDescent="0.25"/>
    <row r="12" spans="2:17" ht="39.75" customHeight="1" x14ac:dyDescent="0.25">
      <c r="B12" s="14" t="s">
        <v>10</v>
      </c>
      <c r="C12" s="14" t="s">
        <v>11</v>
      </c>
      <c r="D12" s="14" t="s">
        <v>12</v>
      </c>
      <c r="E12" s="14" t="s">
        <v>13</v>
      </c>
      <c r="F12" s="14" t="s">
        <v>14</v>
      </c>
      <c r="G12" s="14" t="s">
        <v>15</v>
      </c>
      <c r="H12" s="14" t="s">
        <v>16</v>
      </c>
      <c r="I12" s="14" t="s">
        <v>17</v>
      </c>
      <c r="J12" s="14" t="s">
        <v>18</v>
      </c>
      <c r="K12" s="14" t="s">
        <v>19</v>
      </c>
      <c r="L12" s="14" t="s">
        <v>20</v>
      </c>
      <c r="M12" s="14" t="s">
        <v>21</v>
      </c>
      <c r="N12" s="14" t="s">
        <v>22</v>
      </c>
      <c r="O12" s="14" t="s">
        <v>23</v>
      </c>
      <c r="P12" s="14" t="s">
        <v>24</v>
      </c>
      <c r="Q12" s="14" t="s">
        <v>25</v>
      </c>
    </row>
    <row r="13" spans="2:17" ht="21.75" customHeight="1" x14ac:dyDescent="0.25">
      <c r="B13" s="15" t="s">
        <v>26</v>
      </c>
      <c r="C13" s="16" t="s">
        <v>27</v>
      </c>
      <c r="D13" s="16" t="s">
        <v>28</v>
      </c>
      <c r="E13" s="16" t="s">
        <v>29</v>
      </c>
      <c r="F13" s="15" t="s">
        <v>30</v>
      </c>
      <c r="G13" s="17">
        <v>3.49</v>
      </c>
      <c r="H13" s="18">
        <v>0.19</v>
      </c>
      <c r="I13" s="19">
        <f t="shared" ref="I13:I52" si="0">IF(OR(G13="",H13=""),"",G13*(1+H13))</f>
        <v>4.1531000000000002</v>
      </c>
      <c r="J13" s="20">
        <v>20</v>
      </c>
      <c r="K13" s="21">
        <v>3</v>
      </c>
      <c r="L13" s="15" t="s">
        <v>31</v>
      </c>
      <c r="M13" s="15" t="s">
        <v>32</v>
      </c>
      <c r="N13" s="17">
        <v>3.29</v>
      </c>
      <c r="O13" s="22">
        <f t="shared" ref="O13:O52" si="1">IFERROR((G13-N13)/N13,"")</f>
        <v>6.0790273556231053E-2</v>
      </c>
      <c r="P13" s="23">
        <v>46160</v>
      </c>
      <c r="Q13" s="16" t="s">
        <v>33</v>
      </c>
    </row>
    <row r="14" spans="2:17" ht="21.75" customHeight="1" x14ac:dyDescent="0.25">
      <c r="B14" s="24" t="s">
        <v>34</v>
      </c>
      <c r="C14" s="25" t="s">
        <v>35</v>
      </c>
      <c r="D14" s="25" t="s">
        <v>28</v>
      </c>
      <c r="E14" s="25" t="s">
        <v>29</v>
      </c>
      <c r="F14" s="24" t="s">
        <v>30</v>
      </c>
      <c r="G14" s="26">
        <v>4.2</v>
      </c>
      <c r="H14" s="27">
        <v>0.19</v>
      </c>
      <c r="I14" s="28">
        <f t="shared" si="0"/>
        <v>4.9980000000000002</v>
      </c>
      <c r="J14" s="29">
        <v>10</v>
      </c>
      <c r="K14" s="30">
        <v>3</v>
      </c>
      <c r="L14" s="24" t="s">
        <v>31</v>
      </c>
      <c r="M14" s="24" t="s">
        <v>32</v>
      </c>
      <c r="N14" s="26">
        <v>4.2</v>
      </c>
      <c r="O14" s="31">
        <f t="shared" si="1"/>
        <v>0</v>
      </c>
      <c r="P14" s="32">
        <v>46160</v>
      </c>
      <c r="Q14" s="25" t="s">
        <v>36</v>
      </c>
    </row>
    <row r="15" spans="2:17" ht="21.75" customHeight="1" x14ac:dyDescent="0.25">
      <c r="B15" s="33" t="s">
        <v>37</v>
      </c>
      <c r="C15" s="34" t="s">
        <v>38</v>
      </c>
      <c r="D15" s="34" t="s">
        <v>28</v>
      </c>
      <c r="E15" s="34" t="s">
        <v>29</v>
      </c>
      <c r="F15" s="33" t="s">
        <v>39</v>
      </c>
      <c r="G15" s="35">
        <v>68.900000000000006</v>
      </c>
      <c r="H15" s="36">
        <v>0.19</v>
      </c>
      <c r="I15" s="37">
        <f t="shared" si="0"/>
        <v>81.991</v>
      </c>
      <c r="J15" s="38">
        <v>2</v>
      </c>
      <c r="K15" s="39">
        <v>5</v>
      </c>
      <c r="L15" s="33" t="s">
        <v>31</v>
      </c>
      <c r="M15" s="33" t="s">
        <v>40</v>
      </c>
      <c r="N15" s="35">
        <v>64.5</v>
      </c>
      <c r="O15" s="40">
        <f t="shared" si="1"/>
        <v>6.8217054263565974E-2</v>
      </c>
      <c r="P15" s="41">
        <v>46134</v>
      </c>
      <c r="Q15" s="34" t="s">
        <v>41</v>
      </c>
    </row>
    <row r="16" spans="2:17" ht="21.75" customHeight="1" x14ac:dyDescent="0.25">
      <c r="B16" s="24" t="s">
        <v>42</v>
      </c>
      <c r="C16" s="25" t="s">
        <v>43</v>
      </c>
      <c r="D16" s="25" t="s">
        <v>28</v>
      </c>
      <c r="E16" s="25" t="s">
        <v>44</v>
      </c>
      <c r="F16" s="24" t="s">
        <v>39</v>
      </c>
      <c r="G16" s="26">
        <v>2.15</v>
      </c>
      <c r="H16" s="27">
        <v>0.19</v>
      </c>
      <c r="I16" s="28">
        <f t="shared" si="0"/>
        <v>2.5585</v>
      </c>
      <c r="J16" s="29">
        <v>25</v>
      </c>
      <c r="K16" s="30">
        <v>4</v>
      </c>
      <c r="L16" s="24" t="s">
        <v>31</v>
      </c>
      <c r="M16" s="24" t="s">
        <v>40</v>
      </c>
      <c r="N16" s="26">
        <v>2.2000000000000002</v>
      </c>
      <c r="O16" s="31">
        <f t="shared" si="1"/>
        <v>-2.2727272727272846E-2</v>
      </c>
      <c r="P16" s="32">
        <v>46092</v>
      </c>
      <c r="Q16" s="25" t="s">
        <v>45</v>
      </c>
    </row>
    <row r="17" spans="2:17" ht="21.75" customHeight="1" x14ac:dyDescent="0.25">
      <c r="B17" s="33" t="s">
        <v>46</v>
      </c>
      <c r="C17" s="34" t="s">
        <v>47</v>
      </c>
      <c r="D17" s="34" t="s">
        <v>48</v>
      </c>
      <c r="E17" s="34" t="s">
        <v>49</v>
      </c>
      <c r="F17" s="33" t="s">
        <v>39</v>
      </c>
      <c r="G17" s="35">
        <v>18.399999999999999</v>
      </c>
      <c r="H17" s="36">
        <v>0.19</v>
      </c>
      <c r="I17" s="37">
        <f t="shared" si="0"/>
        <v>21.895999999999997</v>
      </c>
      <c r="J17" s="38">
        <v>4</v>
      </c>
      <c r="K17" s="39">
        <v>5</v>
      </c>
      <c r="L17" s="33" t="s">
        <v>31</v>
      </c>
      <c r="M17" s="33" t="s">
        <v>32</v>
      </c>
      <c r="N17" s="35">
        <v>17.8</v>
      </c>
      <c r="O17" s="40">
        <f t="shared" si="1"/>
        <v>3.3707865168539207E-2</v>
      </c>
      <c r="P17" s="41">
        <v>46171</v>
      </c>
      <c r="Q17" s="34" t="s">
        <v>50</v>
      </c>
    </row>
    <row r="18" spans="2:17" ht="21.75" customHeight="1" x14ac:dyDescent="0.25">
      <c r="B18" s="24" t="s">
        <v>51</v>
      </c>
      <c r="C18" s="25" t="s">
        <v>52</v>
      </c>
      <c r="D18" s="25" t="s">
        <v>48</v>
      </c>
      <c r="E18" s="25" t="s">
        <v>49</v>
      </c>
      <c r="F18" s="24" t="s">
        <v>30</v>
      </c>
      <c r="G18" s="26">
        <v>7.95</v>
      </c>
      <c r="H18" s="27">
        <v>0.19</v>
      </c>
      <c r="I18" s="28">
        <f t="shared" si="0"/>
        <v>9.4604999999999997</v>
      </c>
      <c r="J18" s="29">
        <v>10</v>
      </c>
      <c r="K18" s="30">
        <v>5</v>
      </c>
      <c r="L18" s="24" t="s">
        <v>31</v>
      </c>
      <c r="M18" s="24" t="s">
        <v>32</v>
      </c>
      <c r="N18" s="26">
        <v>7.95</v>
      </c>
      <c r="O18" s="31">
        <f t="shared" si="1"/>
        <v>0</v>
      </c>
      <c r="P18" s="32">
        <v>46171</v>
      </c>
      <c r="Q18" s="25" t="s">
        <v>53</v>
      </c>
    </row>
    <row r="19" spans="2:17" ht="21.75" customHeight="1" x14ac:dyDescent="0.25">
      <c r="B19" s="33" t="s">
        <v>54</v>
      </c>
      <c r="C19" s="34" t="s">
        <v>55</v>
      </c>
      <c r="D19" s="34" t="s">
        <v>48</v>
      </c>
      <c r="E19" s="34" t="s">
        <v>49</v>
      </c>
      <c r="F19" s="33" t="s">
        <v>39</v>
      </c>
      <c r="G19" s="35">
        <v>14.6</v>
      </c>
      <c r="H19" s="36">
        <v>0.19</v>
      </c>
      <c r="I19" s="37">
        <f t="shared" si="0"/>
        <v>17.373999999999999</v>
      </c>
      <c r="J19" s="38">
        <v>3</v>
      </c>
      <c r="K19" s="39">
        <v>5</v>
      </c>
      <c r="L19" s="33" t="s">
        <v>31</v>
      </c>
      <c r="M19" s="33" t="s">
        <v>40</v>
      </c>
      <c r="N19" s="35">
        <v>13.2</v>
      </c>
      <c r="O19" s="40">
        <f t="shared" si="1"/>
        <v>0.10606060606060609</v>
      </c>
      <c r="P19" s="41">
        <v>46127</v>
      </c>
      <c r="Q19" s="34" t="s">
        <v>56</v>
      </c>
    </row>
    <row r="20" spans="2:17" ht="21.75" customHeight="1" x14ac:dyDescent="0.25">
      <c r="B20" s="24" t="s">
        <v>57</v>
      </c>
      <c r="C20" s="25" t="s">
        <v>58</v>
      </c>
      <c r="D20" s="25" t="s">
        <v>59</v>
      </c>
      <c r="E20" s="25" t="s">
        <v>60</v>
      </c>
      <c r="F20" s="24" t="s">
        <v>61</v>
      </c>
      <c r="G20" s="26">
        <v>6.8</v>
      </c>
      <c r="H20" s="27">
        <v>7.0000000000000007E-2</v>
      </c>
      <c r="I20" s="28">
        <f t="shared" si="0"/>
        <v>7.2759999999999998</v>
      </c>
      <c r="J20" s="29">
        <v>8</v>
      </c>
      <c r="K20" s="30">
        <v>2</v>
      </c>
      <c r="L20" s="24" t="s">
        <v>31</v>
      </c>
      <c r="M20" s="24" t="s">
        <v>32</v>
      </c>
      <c r="N20" s="26">
        <v>6.5</v>
      </c>
      <c r="O20" s="31">
        <f t="shared" si="1"/>
        <v>4.6153846153846129E-2</v>
      </c>
      <c r="P20" s="32">
        <v>46182</v>
      </c>
      <c r="Q20" s="25" t="s">
        <v>62</v>
      </c>
    </row>
    <row r="21" spans="2:17" ht="21.75" customHeight="1" x14ac:dyDescent="0.25">
      <c r="B21" s="33" t="s">
        <v>63</v>
      </c>
      <c r="C21" s="34" t="s">
        <v>64</v>
      </c>
      <c r="D21" s="34" t="s">
        <v>59</v>
      </c>
      <c r="E21" s="34" t="s">
        <v>65</v>
      </c>
      <c r="F21" s="33" t="s">
        <v>66</v>
      </c>
      <c r="G21" s="35">
        <v>18.899999999999999</v>
      </c>
      <c r="H21" s="36">
        <v>7.0000000000000007E-2</v>
      </c>
      <c r="I21" s="37">
        <f t="shared" si="0"/>
        <v>20.222999999999999</v>
      </c>
      <c r="J21" s="38">
        <v>5</v>
      </c>
      <c r="K21" s="39">
        <v>4</v>
      </c>
      <c r="L21" s="33" t="s">
        <v>31</v>
      </c>
      <c r="M21" s="33" t="s">
        <v>32</v>
      </c>
      <c r="N21" s="35">
        <v>17.5</v>
      </c>
      <c r="O21" s="40">
        <f t="shared" si="1"/>
        <v>7.9999999999999918E-2</v>
      </c>
      <c r="P21" s="41">
        <v>46176</v>
      </c>
      <c r="Q21" s="34" t="s">
        <v>67</v>
      </c>
    </row>
    <row r="22" spans="2:17" ht="21.75" customHeight="1" x14ac:dyDescent="0.25">
      <c r="B22" s="24" t="s">
        <v>68</v>
      </c>
      <c r="C22" s="25" t="s">
        <v>69</v>
      </c>
      <c r="D22" s="25" t="s">
        <v>59</v>
      </c>
      <c r="E22" s="25" t="s">
        <v>65</v>
      </c>
      <c r="F22" s="24" t="s">
        <v>30</v>
      </c>
      <c r="G22" s="26">
        <v>9.75</v>
      </c>
      <c r="H22" s="27">
        <v>7.0000000000000007E-2</v>
      </c>
      <c r="I22" s="28">
        <f t="shared" si="0"/>
        <v>10.432500000000001</v>
      </c>
      <c r="J22" s="29">
        <v>4</v>
      </c>
      <c r="K22" s="30">
        <v>4</v>
      </c>
      <c r="L22" s="24" t="s">
        <v>31</v>
      </c>
      <c r="M22" s="24" t="s">
        <v>40</v>
      </c>
      <c r="N22" s="26">
        <v>9.75</v>
      </c>
      <c r="O22" s="31">
        <f t="shared" si="1"/>
        <v>0</v>
      </c>
      <c r="P22" s="32">
        <v>46153</v>
      </c>
      <c r="Q22" s="25" t="s">
        <v>70</v>
      </c>
    </row>
    <row r="23" spans="2:17" ht="21.75" customHeight="1" x14ac:dyDescent="0.25">
      <c r="B23" s="33" t="s">
        <v>71</v>
      </c>
      <c r="C23" s="34" t="s">
        <v>72</v>
      </c>
      <c r="D23" s="34" t="s">
        <v>73</v>
      </c>
      <c r="E23" s="34" t="s">
        <v>74</v>
      </c>
      <c r="F23" s="33" t="s">
        <v>75</v>
      </c>
      <c r="G23" s="35">
        <v>11.4</v>
      </c>
      <c r="H23" s="36">
        <v>0.19</v>
      </c>
      <c r="I23" s="37">
        <f t="shared" si="0"/>
        <v>13.565999999999999</v>
      </c>
      <c r="J23" s="38">
        <v>200</v>
      </c>
      <c r="K23" s="39">
        <v>6</v>
      </c>
      <c r="L23" s="33" t="s">
        <v>31</v>
      </c>
      <c r="M23" s="33" t="s">
        <v>32</v>
      </c>
      <c r="N23" s="35">
        <v>10.8</v>
      </c>
      <c r="O23" s="40">
        <f t="shared" si="1"/>
        <v>5.5555555555555518E-2</v>
      </c>
      <c r="P23" s="41">
        <v>46166</v>
      </c>
      <c r="Q23" s="34" t="s">
        <v>76</v>
      </c>
    </row>
    <row r="24" spans="2:17" ht="21.75" customHeight="1" x14ac:dyDescent="0.25">
      <c r="B24" s="24" t="s">
        <v>77</v>
      </c>
      <c r="C24" s="25" t="s">
        <v>78</v>
      </c>
      <c r="D24" s="25" t="s">
        <v>73</v>
      </c>
      <c r="E24" s="25" t="s">
        <v>74</v>
      </c>
      <c r="F24" s="24" t="s">
        <v>75</v>
      </c>
      <c r="G24" s="26">
        <v>4.8499999999999996</v>
      </c>
      <c r="H24" s="27">
        <v>0.19</v>
      </c>
      <c r="I24" s="28">
        <f t="shared" si="0"/>
        <v>5.7714999999999996</v>
      </c>
      <c r="J24" s="29">
        <v>200</v>
      </c>
      <c r="K24" s="30">
        <v>6</v>
      </c>
      <c r="L24" s="24" t="s">
        <v>31</v>
      </c>
      <c r="M24" s="24" t="s">
        <v>32</v>
      </c>
      <c r="N24" s="26">
        <v>4.8499999999999996</v>
      </c>
      <c r="O24" s="31">
        <f t="shared" si="1"/>
        <v>0</v>
      </c>
      <c r="P24" s="32">
        <v>46166</v>
      </c>
      <c r="Q24" s="25" t="s">
        <v>79</v>
      </c>
    </row>
    <row r="25" spans="2:17" ht="21.75" customHeight="1" x14ac:dyDescent="0.25">
      <c r="B25" s="33" t="s">
        <v>80</v>
      </c>
      <c r="C25" s="34" t="s">
        <v>81</v>
      </c>
      <c r="D25" s="34" t="s">
        <v>73</v>
      </c>
      <c r="E25" s="34" t="s">
        <v>74</v>
      </c>
      <c r="F25" s="33" t="s">
        <v>39</v>
      </c>
      <c r="G25" s="35">
        <v>5.4</v>
      </c>
      <c r="H25" s="36">
        <v>0.19</v>
      </c>
      <c r="I25" s="37">
        <f t="shared" si="0"/>
        <v>6.4260000000000002</v>
      </c>
      <c r="J25" s="38">
        <v>20</v>
      </c>
      <c r="K25" s="39">
        <v>10</v>
      </c>
      <c r="L25" s="33" t="s">
        <v>31</v>
      </c>
      <c r="M25" s="33" t="s">
        <v>40</v>
      </c>
      <c r="N25" s="35">
        <v>4.95</v>
      </c>
      <c r="O25" s="40">
        <f t="shared" si="1"/>
        <v>9.0909090909090939E-2</v>
      </c>
      <c r="P25" s="41">
        <v>46129</v>
      </c>
      <c r="Q25" s="34" t="s">
        <v>82</v>
      </c>
    </row>
    <row r="26" spans="2:17" ht="21.75" customHeight="1" x14ac:dyDescent="0.25">
      <c r="B26" s="24" t="s">
        <v>83</v>
      </c>
      <c r="C26" s="25" t="s">
        <v>84</v>
      </c>
      <c r="D26" s="25" t="s">
        <v>73</v>
      </c>
      <c r="E26" s="25" t="s">
        <v>74</v>
      </c>
      <c r="F26" s="24" t="s">
        <v>39</v>
      </c>
      <c r="G26" s="26">
        <v>32.5</v>
      </c>
      <c r="H26" s="27">
        <v>0.19</v>
      </c>
      <c r="I26" s="28">
        <f t="shared" si="0"/>
        <v>38.674999999999997</v>
      </c>
      <c r="J26" s="29">
        <v>2</v>
      </c>
      <c r="K26" s="30">
        <v>10</v>
      </c>
      <c r="L26" s="24" t="s">
        <v>85</v>
      </c>
      <c r="M26" s="24" t="s">
        <v>86</v>
      </c>
      <c r="N26" s="26">
        <v>32.5</v>
      </c>
      <c r="O26" s="31">
        <f t="shared" si="1"/>
        <v>0</v>
      </c>
      <c r="P26" s="32">
        <v>46081</v>
      </c>
      <c r="Q26" s="25" t="s">
        <v>87</v>
      </c>
    </row>
    <row r="27" spans="2:17" ht="21.75" customHeight="1" x14ac:dyDescent="0.25">
      <c r="B27" s="33" t="s">
        <v>88</v>
      </c>
      <c r="C27" s="34" t="s">
        <v>89</v>
      </c>
      <c r="D27" s="34" t="s">
        <v>90</v>
      </c>
      <c r="E27" s="34" t="s">
        <v>91</v>
      </c>
      <c r="F27" s="33" t="s">
        <v>39</v>
      </c>
      <c r="G27" s="35">
        <v>1.18</v>
      </c>
      <c r="H27" s="36">
        <v>0.19</v>
      </c>
      <c r="I27" s="37">
        <f t="shared" si="0"/>
        <v>1.4041999999999999</v>
      </c>
      <c r="J27" s="38">
        <v>100</v>
      </c>
      <c r="K27" s="39">
        <v>5</v>
      </c>
      <c r="L27" s="33" t="s">
        <v>31</v>
      </c>
      <c r="M27" s="33" t="s">
        <v>32</v>
      </c>
      <c r="N27" s="35">
        <v>1.05</v>
      </c>
      <c r="O27" s="40">
        <f t="shared" si="1"/>
        <v>0.1238095238095237</v>
      </c>
      <c r="P27" s="41">
        <v>46172</v>
      </c>
      <c r="Q27" s="34" t="s">
        <v>92</v>
      </c>
    </row>
    <row r="28" spans="2:17" ht="21.75" customHeight="1" x14ac:dyDescent="0.25">
      <c r="B28" s="24" t="s">
        <v>93</v>
      </c>
      <c r="C28" s="25" t="s">
        <v>94</v>
      </c>
      <c r="D28" s="25" t="s">
        <v>90</v>
      </c>
      <c r="E28" s="25" t="s">
        <v>91</v>
      </c>
      <c r="F28" s="24" t="s">
        <v>95</v>
      </c>
      <c r="G28" s="26">
        <v>1.95</v>
      </c>
      <c r="H28" s="27">
        <v>0.19</v>
      </c>
      <c r="I28" s="28">
        <f t="shared" si="0"/>
        <v>2.3205</v>
      </c>
      <c r="J28" s="29">
        <v>36</v>
      </c>
      <c r="K28" s="30">
        <v>5</v>
      </c>
      <c r="L28" s="24" t="s">
        <v>31</v>
      </c>
      <c r="M28" s="24" t="s">
        <v>32</v>
      </c>
      <c r="N28" s="26">
        <v>1.95</v>
      </c>
      <c r="O28" s="31">
        <f t="shared" si="1"/>
        <v>0</v>
      </c>
      <c r="P28" s="32">
        <v>46172</v>
      </c>
      <c r="Q28" s="25" t="s">
        <v>96</v>
      </c>
    </row>
    <row r="29" spans="2:17" ht="21.75" customHeight="1" x14ac:dyDescent="0.25">
      <c r="B29" s="33" t="s">
        <v>97</v>
      </c>
      <c r="C29" s="34" t="s">
        <v>98</v>
      </c>
      <c r="D29" s="34" t="s">
        <v>90</v>
      </c>
      <c r="E29" s="34" t="s">
        <v>91</v>
      </c>
      <c r="F29" s="33" t="s">
        <v>95</v>
      </c>
      <c r="G29" s="35">
        <v>14.2</v>
      </c>
      <c r="H29" s="36">
        <v>0.19</v>
      </c>
      <c r="I29" s="37">
        <f t="shared" si="0"/>
        <v>16.898</v>
      </c>
      <c r="J29" s="38">
        <v>6</v>
      </c>
      <c r="K29" s="39">
        <v>5</v>
      </c>
      <c r="L29" s="33" t="s">
        <v>31</v>
      </c>
      <c r="M29" s="33" t="s">
        <v>40</v>
      </c>
      <c r="N29" s="35">
        <v>13.4</v>
      </c>
      <c r="O29" s="40">
        <f t="shared" si="1"/>
        <v>5.9701492537313348E-2</v>
      </c>
      <c r="P29" s="41">
        <v>46137</v>
      </c>
      <c r="Q29" s="34" t="s">
        <v>99</v>
      </c>
    </row>
    <row r="30" spans="2:17" ht="21.75" customHeight="1" x14ac:dyDescent="0.25">
      <c r="B30" s="24" t="s">
        <v>100</v>
      </c>
      <c r="C30" s="25" t="s">
        <v>101</v>
      </c>
      <c r="D30" s="25" t="s">
        <v>102</v>
      </c>
      <c r="E30" s="25" t="s">
        <v>103</v>
      </c>
      <c r="F30" s="24" t="s">
        <v>104</v>
      </c>
      <c r="G30" s="26">
        <v>48.9</v>
      </c>
      <c r="H30" s="27">
        <v>0.19</v>
      </c>
      <c r="I30" s="28">
        <f t="shared" si="0"/>
        <v>58.190999999999995</v>
      </c>
      <c r="J30" s="29">
        <v>2</v>
      </c>
      <c r="K30" s="30">
        <v>7</v>
      </c>
      <c r="L30" s="24" t="s">
        <v>31</v>
      </c>
      <c r="M30" s="24" t="s">
        <v>32</v>
      </c>
      <c r="N30" s="26">
        <v>46.5</v>
      </c>
      <c r="O30" s="31">
        <f t="shared" si="1"/>
        <v>5.1612903225806424E-2</v>
      </c>
      <c r="P30" s="32">
        <v>46150</v>
      </c>
      <c r="Q30" s="25" t="s">
        <v>105</v>
      </c>
    </row>
    <row r="31" spans="2:17" ht="21.75" customHeight="1" x14ac:dyDescent="0.25">
      <c r="B31" s="33" t="s">
        <v>106</v>
      </c>
      <c r="C31" s="34" t="s">
        <v>107</v>
      </c>
      <c r="D31" s="34" t="s">
        <v>102</v>
      </c>
      <c r="E31" s="34" t="s">
        <v>103</v>
      </c>
      <c r="F31" s="33" t="s">
        <v>30</v>
      </c>
      <c r="G31" s="35">
        <v>11.5</v>
      </c>
      <c r="H31" s="36">
        <v>0.19</v>
      </c>
      <c r="I31" s="37">
        <f t="shared" si="0"/>
        <v>13.684999999999999</v>
      </c>
      <c r="J31" s="38">
        <v>10</v>
      </c>
      <c r="K31" s="39">
        <v>7</v>
      </c>
      <c r="L31" s="33" t="s">
        <v>31</v>
      </c>
      <c r="M31" s="33" t="s">
        <v>32</v>
      </c>
      <c r="N31" s="35">
        <v>10.8</v>
      </c>
      <c r="O31" s="40">
        <f t="shared" si="1"/>
        <v>6.4814814814814742E-2</v>
      </c>
      <c r="P31" s="41">
        <v>46150</v>
      </c>
      <c r="Q31" s="34" t="s">
        <v>108</v>
      </c>
    </row>
    <row r="32" spans="2:17" ht="21.75" customHeight="1" x14ac:dyDescent="0.25">
      <c r="B32" s="24" t="s">
        <v>109</v>
      </c>
      <c r="C32" s="25" t="s">
        <v>110</v>
      </c>
      <c r="D32" s="25" t="s">
        <v>102</v>
      </c>
      <c r="E32" s="25" t="s">
        <v>103</v>
      </c>
      <c r="F32" s="24" t="s">
        <v>39</v>
      </c>
      <c r="G32" s="26">
        <v>4.95</v>
      </c>
      <c r="H32" s="27">
        <v>0.19</v>
      </c>
      <c r="I32" s="28">
        <f t="shared" si="0"/>
        <v>5.8905000000000003</v>
      </c>
      <c r="J32" s="29">
        <v>20</v>
      </c>
      <c r="K32" s="30">
        <v>7</v>
      </c>
      <c r="L32" s="24" t="s">
        <v>31</v>
      </c>
      <c r="M32" s="24" t="s">
        <v>40</v>
      </c>
      <c r="N32" s="26">
        <v>4.95</v>
      </c>
      <c r="O32" s="31">
        <f t="shared" si="1"/>
        <v>0</v>
      </c>
      <c r="P32" s="32">
        <v>46114</v>
      </c>
      <c r="Q32" s="25" t="s">
        <v>111</v>
      </c>
    </row>
    <row r="33" spans="2:17" ht="21.75" customHeight="1" x14ac:dyDescent="0.25">
      <c r="B33" s="33" t="s">
        <v>112</v>
      </c>
      <c r="C33" s="34" t="s">
        <v>113</v>
      </c>
      <c r="D33" s="34" t="s">
        <v>102</v>
      </c>
      <c r="E33" s="34" t="s">
        <v>103</v>
      </c>
      <c r="F33" s="33" t="s">
        <v>39</v>
      </c>
      <c r="G33" s="35">
        <v>13.8</v>
      </c>
      <c r="H33" s="36">
        <v>0.19</v>
      </c>
      <c r="I33" s="37">
        <f t="shared" si="0"/>
        <v>16.422000000000001</v>
      </c>
      <c r="J33" s="38">
        <v>5</v>
      </c>
      <c r="K33" s="39">
        <v>7</v>
      </c>
      <c r="L33" s="33" t="s">
        <v>31</v>
      </c>
      <c r="M33" s="33" t="s">
        <v>40</v>
      </c>
      <c r="N33" s="35">
        <v>13.2</v>
      </c>
      <c r="O33" s="40">
        <f t="shared" si="1"/>
        <v>4.5454545454545567E-2</v>
      </c>
      <c r="P33" s="41">
        <v>46109</v>
      </c>
      <c r="Q33" s="34" t="s">
        <v>114</v>
      </c>
    </row>
    <row r="34" spans="2:17" ht="21.75" customHeight="1" x14ac:dyDescent="0.25">
      <c r="B34" s="24" t="s">
        <v>115</v>
      </c>
      <c r="C34" s="25" t="s">
        <v>116</v>
      </c>
      <c r="D34" s="25" t="s">
        <v>117</v>
      </c>
      <c r="E34" s="25" t="s">
        <v>118</v>
      </c>
      <c r="F34" s="24" t="s">
        <v>39</v>
      </c>
      <c r="G34" s="26">
        <v>6.2</v>
      </c>
      <c r="H34" s="27">
        <v>0.19</v>
      </c>
      <c r="I34" s="28">
        <f t="shared" si="0"/>
        <v>7.3780000000000001</v>
      </c>
      <c r="J34" s="29">
        <v>20</v>
      </c>
      <c r="K34" s="30">
        <v>4</v>
      </c>
      <c r="L34" s="24" t="s">
        <v>31</v>
      </c>
      <c r="M34" s="24" t="s">
        <v>32</v>
      </c>
      <c r="N34" s="26">
        <v>5.8</v>
      </c>
      <c r="O34" s="31">
        <f t="shared" si="1"/>
        <v>6.8965517241379379E-2</v>
      </c>
      <c r="P34" s="32">
        <v>46157</v>
      </c>
      <c r="Q34" s="25" t="s">
        <v>119</v>
      </c>
    </row>
    <row r="35" spans="2:17" ht="21.75" customHeight="1" x14ac:dyDescent="0.25">
      <c r="B35" s="33" t="s">
        <v>120</v>
      </c>
      <c r="C35" s="34" t="s">
        <v>121</v>
      </c>
      <c r="D35" s="34" t="s">
        <v>117</v>
      </c>
      <c r="E35" s="34" t="s">
        <v>118</v>
      </c>
      <c r="F35" s="33" t="s">
        <v>39</v>
      </c>
      <c r="G35" s="35">
        <v>7.4</v>
      </c>
      <c r="H35" s="36">
        <v>0.19</v>
      </c>
      <c r="I35" s="37">
        <f t="shared" si="0"/>
        <v>8.8059999999999992</v>
      </c>
      <c r="J35" s="38">
        <v>15</v>
      </c>
      <c r="K35" s="39">
        <v>4</v>
      </c>
      <c r="L35" s="33" t="s">
        <v>31</v>
      </c>
      <c r="M35" s="33" t="s">
        <v>40</v>
      </c>
      <c r="N35" s="35">
        <v>7.4</v>
      </c>
      <c r="O35" s="40">
        <f t="shared" si="1"/>
        <v>0</v>
      </c>
      <c r="P35" s="41">
        <v>46157</v>
      </c>
      <c r="Q35" s="34" t="s">
        <v>122</v>
      </c>
    </row>
    <row r="36" spans="2:17" ht="21.75" customHeight="1" x14ac:dyDescent="0.25">
      <c r="B36" s="24" t="s">
        <v>123</v>
      </c>
      <c r="C36" s="25" t="s">
        <v>124</v>
      </c>
      <c r="D36" s="25" t="s">
        <v>125</v>
      </c>
      <c r="E36" s="25" t="s">
        <v>126</v>
      </c>
      <c r="F36" s="24" t="s">
        <v>127</v>
      </c>
      <c r="G36" s="26">
        <v>129</v>
      </c>
      <c r="H36" s="27">
        <v>0.19</v>
      </c>
      <c r="I36" s="28">
        <f t="shared" si="0"/>
        <v>153.51</v>
      </c>
      <c r="J36" s="29">
        <v>1</v>
      </c>
      <c r="K36" s="30">
        <v>1</v>
      </c>
      <c r="L36" s="24" t="s">
        <v>31</v>
      </c>
      <c r="M36" s="24" t="s">
        <v>32</v>
      </c>
      <c r="N36" s="26">
        <v>119</v>
      </c>
      <c r="O36" s="31">
        <f t="shared" si="1"/>
        <v>8.4033613445378158E-2</v>
      </c>
      <c r="P36" s="32">
        <v>46037</v>
      </c>
      <c r="Q36" s="25" t="s">
        <v>128</v>
      </c>
    </row>
    <row r="37" spans="2:17" ht="21.75" customHeight="1" x14ac:dyDescent="0.25">
      <c r="B37" s="33" t="s">
        <v>129</v>
      </c>
      <c r="C37" s="34" t="s">
        <v>130</v>
      </c>
      <c r="D37" s="34" t="s">
        <v>125</v>
      </c>
      <c r="E37" s="34" t="s">
        <v>126</v>
      </c>
      <c r="F37" s="33" t="s">
        <v>127</v>
      </c>
      <c r="G37" s="35">
        <v>42</v>
      </c>
      <c r="H37" s="36">
        <v>0.19</v>
      </c>
      <c r="I37" s="37">
        <f t="shared" si="0"/>
        <v>49.98</v>
      </c>
      <c r="J37" s="38">
        <v>1</v>
      </c>
      <c r="K37" s="39">
        <v>1</v>
      </c>
      <c r="L37" s="33" t="s">
        <v>31</v>
      </c>
      <c r="M37" s="33" t="s">
        <v>32</v>
      </c>
      <c r="N37" s="35">
        <v>39</v>
      </c>
      <c r="O37" s="40">
        <f t="shared" si="1"/>
        <v>7.6923076923076927E-2</v>
      </c>
      <c r="P37" s="41">
        <v>46037</v>
      </c>
      <c r="Q37" s="34" t="s">
        <v>131</v>
      </c>
    </row>
    <row r="38" spans="2:17" ht="21.75" customHeight="1" x14ac:dyDescent="0.25">
      <c r="B38" s="24" t="s">
        <v>132</v>
      </c>
      <c r="C38" s="25" t="s">
        <v>133</v>
      </c>
      <c r="D38" s="25" t="s">
        <v>28</v>
      </c>
      <c r="E38" s="25" t="s">
        <v>44</v>
      </c>
      <c r="F38" s="24" t="s">
        <v>30</v>
      </c>
      <c r="G38" s="26">
        <v>8.4</v>
      </c>
      <c r="H38" s="27">
        <v>0.19</v>
      </c>
      <c r="I38" s="28">
        <f t="shared" si="0"/>
        <v>9.9960000000000004</v>
      </c>
      <c r="J38" s="29">
        <v>5</v>
      </c>
      <c r="K38" s="30">
        <v>4</v>
      </c>
      <c r="L38" s="24" t="s">
        <v>134</v>
      </c>
      <c r="M38" s="24" t="s">
        <v>86</v>
      </c>
      <c r="N38" s="26">
        <v>8.4</v>
      </c>
      <c r="O38" s="31">
        <f t="shared" si="1"/>
        <v>0</v>
      </c>
      <c r="P38" s="32">
        <v>45965</v>
      </c>
      <c r="Q38" s="25" t="s">
        <v>135</v>
      </c>
    </row>
    <row r="39" spans="2:17" ht="21.75" customHeight="1" x14ac:dyDescent="0.25">
      <c r="B39" s="33" t="s">
        <v>136</v>
      </c>
      <c r="C39" s="34" t="s">
        <v>137</v>
      </c>
      <c r="D39" s="34" t="s">
        <v>90</v>
      </c>
      <c r="E39" s="34" t="s">
        <v>91</v>
      </c>
      <c r="F39" s="33" t="s">
        <v>95</v>
      </c>
      <c r="G39" s="35">
        <v>21.5</v>
      </c>
      <c r="H39" s="36">
        <v>0.19</v>
      </c>
      <c r="I39" s="37">
        <f t="shared" si="0"/>
        <v>25.584999999999997</v>
      </c>
      <c r="J39" s="38">
        <v>4</v>
      </c>
      <c r="K39" s="39">
        <v>5</v>
      </c>
      <c r="L39" s="33" t="s">
        <v>31</v>
      </c>
      <c r="M39" s="33" t="s">
        <v>40</v>
      </c>
      <c r="N39" s="35">
        <v>19.8</v>
      </c>
      <c r="O39" s="40">
        <f t="shared" si="1"/>
        <v>8.5858585858585815E-2</v>
      </c>
      <c r="P39" s="41">
        <v>46130</v>
      </c>
      <c r="Q39" s="34" t="s">
        <v>138</v>
      </c>
    </row>
    <row r="40" spans="2:17" ht="21.75" customHeight="1" x14ac:dyDescent="0.25">
      <c r="B40" s="24" t="s">
        <v>139</v>
      </c>
      <c r="C40" s="25" t="s">
        <v>140</v>
      </c>
      <c r="D40" s="25" t="s">
        <v>48</v>
      </c>
      <c r="E40" s="25" t="s">
        <v>49</v>
      </c>
      <c r="F40" s="24" t="s">
        <v>141</v>
      </c>
      <c r="G40" s="26">
        <v>8.9499999999999993</v>
      </c>
      <c r="H40" s="27">
        <v>0.19</v>
      </c>
      <c r="I40" s="28">
        <f t="shared" si="0"/>
        <v>10.650499999999999</v>
      </c>
      <c r="J40" s="29">
        <v>6</v>
      </c>
      <c r="K40" s="30">
        <v>5</v>
      </c>
      <c r="L40" s="24" t="s">
        <v>31</v>
      </c>
      <c r="M40" s="24" t="s">
        <v>32</v>
      </c>
      <c r="N40" s="26">
        <v>8.9499999999999993</v>
      </c>
      <c r="O40" s="31">
        <f t="shared" si="1"/>
        <v>0</v>
      </c>
      <c r="P40" s="32">
        <v>46171</v>
      </c>
      <c r="Q40" s="25" t="s">
        <v>142</v>
      </c>
    </row>
    <row r="41" spans="2:17" ht="21.75" customHeight="1" x14ac:dyDescent="0.25">
      <c r="B41" s="33" t="s">
        <v>143</v>
      </c>
      <c r="C41" s="34" t="s">
        <v>144</v>
      </c>
      <c r="D41" s="34" t="s">
        <v>73</v>
      </c>
      <c r="E41" s="34" t="s">
        <v>74</v>
      </c>
      <c r="F41" s="33" t="s">
        <v>39</v>
      </c>
      <c r="G41" s="35">
        <v>16.399999999999999</v>
      </c>
      <c r="H41" s="36">
        <v>0.19</v>
      </c>
      <c r="I41" s="37">
        <f t="shared" si="0"/>
        <v>19.515999999999998</v>
      </c>
      <c r="J41" s="38">
        <v>5</v>
      </c>
      <c r="K41" s="39">
        <v>10</v>
      </c>
      <c r="L41" s="33" t="s">
        <v>145</v>
      </c>
      <c r="M41" s="33" t="s">
        <v>86</v>
      </c>
      <c r="N41" s="35">
        <v>15.2</v>
      </c>
      <c r="O41" s="40">
        <f t="shared" si="1"/>
        <v>7.8947368421052586E-2</v>
      </c>
      <c r="P41" s="41">
        <v>45922</v>
      </c>
      <c r="Q41" s="34" t="s">
        <v>146</v>
      </c>
    </row>
    <row r="42" spans="2:17" ht="21.75" customHeight="1" x14ac:dyDescent="0.25">
      <c r="B42" s="24" t="s">
        <v>147</v>
      </c>
      <c r="C42" s="25" t="s">
        <v>148</v>
      </c>
      <c r="D42" s="25" t="s">
        <v>117</v>
      </c>
      <c r="E42" s="25" t="s">
        <v>118</v>
      </c>
      <c r="F42" s="24" t="s">
        <v>149</v>
      </c>
      <c r="G42" s="26">
        <v>3.6</v>
      </c>
      <c r="H42" s="27">
        <v>0.19</v>
      </c>
      <c r="I42" s="28">
        <f t="shared" si="0"/>
        <v>4.2839999999999998</v>
      </c>
      <c r="J42" s="29">
        <v>20</v>
      </c>
      <c r="K42" s="30">
        <v>4</v>
      </c>
      <c r="L42" s="24" t="s">
        <v>31</v>
      </c>
      <c r="M42" s="24" t="s">
        <v>32</v>
      </c>
      <c r="N42" s="26">
        <v>3.6</v>
      </c>
      <c r="O42" s="31">
        <f t="shared" si="1"/>
        <v>0</v>
      </c>
      <c r="P42" s="32">
        <v>46157</v>
      </c>
      <c r="Q42" s="25" t="s">
        <v>150</v>
      </c>
    </row>
    <row r="43" spans="2:17" ht="21.75" customHeight="1" x14ac:dyDescent="0.25">
      <c r="B43" s="33"/>
      <c r="C43" s="34"/>
      <c r="D43" s="34"/>
      <c r="E43" s="34"/>
      <c r="F43" s="33"/>
      <c r="G43" s="35"/>
      <c r="H43" s="36"/>
      <c r="I43" s="37" t="str">
        <f t="shared" si="0"/>
        <v/>
      </c>
      <c r="J43" s="38"/>
      <c r="K43" s="39"/>
      <c r="L43" s="33"/>
      <c r="M43" s="33"/>
      <c r="N43" s="35"/>
      <c r="O43" s="40" t="str">
        <f t="shared" si="1"/>
        <v/>
      </c>
      <c r="P43" s="41"/>
      <c r="Q43" s="34"/>
    </row>
    <row r="44" spans="2:17" ht="21.75" customHeight="1" x14ac:dyDescent="0.25">
      <c r="B44" s="24"/>
      <c r="C44" s="25"/>
      <c r="D44" s="25"/>
      <c r="E44" s="25"/>
      <c r="F44" s="24"/>
      <c r="G44" s="26"/>
      <c r="H44" s="27"/>
      <c r="I44" s="28" t="str">
        <f t="shared" si="0"/>
        <v/>
      </c>
      <c r="J44" s="29"/>
      <c r="K44" s="30"/>
      <c r="L44" s="24"/>
      <c r="M44" s="24"/>
      <c r="N44" s="26"/>
      <c r="O44" s="31" t="str">
        <f t="shared" si="1"/>
        <v/>
      </c>
      <c r="P44" s="32"/>
      <c r="Q44" s="25"/>
    </row>
    <row r="45" spans="2:17" ht="21.75" customHeight="1" x14ac:dyDescent="0.25">
      <c r="B45" s="33"/>
      <c r="C45" s="34"/>
      <c r="D45" s="34"/>
      <c r="E45" s="34"/>
      <c r="F45" s="33"/>
      <c r="G45" s="35"/>
      <c r="H45" s="36"/>
      <c r="I45" s="37" t="str">
        <f t="shared" si="0"/>
        <v/>
      </c>
      <c r="J45" s="38"/>
      <c r="K45" s="39"/>
      <c r="L45" s="33"/>
      <c r="M45" s="33"/>
      <c r="N45" s="35"/>
      <c r="O45" s="40" t="str">
        <f t="shared" si="1"/>
        <v/>
      </c>
      <c r="P45" s="41"/>
      <c r="Q45" s="34"/>
    </row>
    <row r="46" spans="2:17" ht="21.75" customHeight="1" x14ac:dyDescent="0.25">
      <c r="B46" s="24"/>
      <c r="C46" s="25"/>
      <c r="D46" s="25"/>
      <c r="E46" s="25"/>
      <c r="F46" s="24"/>
      <c r="G46" s="26"/>
      <c r="H46" s="27"/>
      <c r="I46" s="28" t="str">
        <f t="shared" si="0"/>
        <v/>
      </c>
      <c r="J46" s="29"/>
      <c r="K46" s="30"/>
      <c r="L46" s="24"/>
      <c r="M46" s="24"/>
      <c r="N46" s="26"/>
      <c r="O46" s="31" t="str">
        <f t="shared" si="1"/>
        <v/>
      </c>
      <c r="P46" s="32"/>
      <c r="Q46" s="25"/>
    </row>
    <row r="47" spans="2:17" ht="21.75" customHeight="1" x14ac:dyDescent="0.25">
      <c r="B47" s="33"/>
      <c r="C47" s="34"/>
      <c r="D47" s="34"/>
      <c r="E47" s="34"/>
      <c r="F47" s="33"/>
      <c r="G47" s="35"/>
      <c r="H47" s="36"/>
      <c r="I47" s="37" t="str">
        <f t="shared" si="0"/>
        <v/>
      </c>
      <c r="J47" s="38"/>
      <c r="K47" s="39"/>
      <c r="L47" s="33"/>
      <c r="M47" s="33"/>
      <c r="N47" s="35"/>
      <c r="O47" s="40" t="str">
        <f t="shared" si="1"/>
        <v/>
      </c>
      <c r="P47" s="41"/>
      <c r="Q47" s="34"/>
    </row>
    <row r="48" spans="2:17" ht="21.75" customHeight="1" x14ac:dyDescent="0.25">
      <c r="B48" s="24"/>
      <c r="C48" s="25"/>
      <c r="D48" s="25"/>
      <c r="E48" s="25"/>
      <c r="F48" s="24"/>
      <c r="G48" s="26"/>
      <c r="H48" s="27"/>
      <c r="I48" s="28" t="str">
        <f t="shared" si="0"/>
        <v/>
      </c>
      <c r="J48" s="29"/>
      <c r="K48" s="30"/>
      <c r="L48" s="24"/>
      <c r="M48" s="24"/>
      <c r="N48" s="26"/>
      <c r="O48" s="31" t="str">
        <f t="shared" si="1"/>
        <v/>
      </c>
      <c r="P48" s="32"/>
      <c r="Q48" s="25"/>
    </row>
    <row r="49" spans="2:17" ht="21.75" customHeight="1" x14ac:dyDescent="0.25">
      <c r="B49" s="33"/>
      <c r="C49" s="34"/>
      <c r="D49" s="34"/>
      <c r="E49" s="34"/>
      <c r="F49" s="33"/>
      <c r="G49" s="35"/>
      <c r="H49" s="36"/>
      <c r="I49" s="37" t="str">
        <f t="shared" si="0"/>
        <v/>
      </c>
      <c r="J49" s="38"/>
      <c r="K49" s="39"/>
      <c r="L49" s="33"/>
      <c r="M49" s="33"/>
      <c r="N49" s="35"/>
      <c r="O49" s="40" t="str">
        <f t="shared" si="1"/>
        <v/>
      </c>
      <c r="P49" s="41"/>
      <c r="Q49" s="34"/>
    </row>
    <row r="50" spans="2:17" ht="21.75" customHeight="1" x14ac:dyDescent="0.25">
      <c r="B50" s="24"/>
      <c r="C50" s="25"/>
      <c r="D50" s="25"/>
      <c r="E50" s="25"/>
      <c r="F50" s="24"/>
      <c r="G50" s="26"/>
      <c r="H50" s="27"/>
      <c r="I50" s="28" t="str">
        <f t="shared" si="0"/>
        <v/>
      </c>
      <c r="J50" s="29"/>
      <c r="K50" s="30"/>
      <c r="L50" s="24"/>
      <c r="M50" s="24"/>
      <c r="N50" s="26"/>
      <c r="O50" s="31" t="str">
        <f t="shared" si="1"/>
        <v/>
      </c>
      <c r="P50" s="32"/>
      <c r="Q50" s="25"/>
    </row>
    <row r="51" spans="2:17" ht="21.75" customHeight="1" x14ac:dyDescent="0.25">
      <c r="B51" s="33"/>
      <c r="C51" s="34"/>
      <c r="D51" s="34"/>
      <c r="E51" s="34"/>
      <c r="F51" s="33"/>
      <c r="G51" s="35"/>
      <c r="H51" s="36"/>
      <c r="I51" s="37" t="str">
        <f t="shared" si="0"/>
        <v/>
      </c>
      <c r="J51" s="38"/>
      <c r="K51" s="39"/>
      <c r="L51" s="33"/>
      <c r="M51" s="33"/>
      <c r="N51" s="35"/>
      <c r="O51" s="40" t="str">
        <f t="shared" si="1"/>
        <v/>
      </c>
      <c r="P51" s="41"/>
      <c r="Q51" s="34"/>
    </row>
    <row r="52" spans="2:17" ht="21.75" customHeight="1" x14ac:dyDescent="0.25">
      <c r="B52" s="42"/>
      <c r="C52" s="43"/>
      <c r="D52" s="43"/>
      <c r="E52" s="43"/>
      <c r="F52" s="42"/>
      <c r="G52" s="44"/>
      <c r="H52" s="45"/>
      <c r="I52" s="46" t="str">
        <f t="shared" si="0"/>
        <v/>
      </c>
      <c r="J52" s="47"/>
      <c r="K52" s="48"/>
      <c r="L52" s="42"/>
      <c r="M52" s="42"/>
      <c r="N52" s="44"/>
      <c r="O52" s="49" t="str">
        <f t="shared" si="1"/>
        <v/>
      </c>
      <c r="P52" s="50"/>
      <c r="Q52" s="43"/>
    </row>
  </sheetData>
  <mergeCells count="20">
    <mergeCell ref="B10:Q10"/>
    <mergeCell ref="B8:D8"/>
    <mergeCell ref="E8:F8"/>
    <mergeCell ref="G8:I8"/>
    <mergeCell ref="J8:L8"/>
    <mergeCell ref="M8:Q8"/>
    <mergeCell ref="B7:D7"/>
    <mergeCell ref="E7:F7"/>
    <mergeCell ref="G7:I7"/>
    <mergeCell ref="J7:L7"/>
    <mergeCell ref="M7:Q7"/>
    <mergeCell ref="B2:G2"/>
    <mergeCell ref="H2:L2"/>
    <mergeCell ref="M2:Q2"/>
    <mergeCell ref="B5:Q5"/>
    <mergeCell ref="B6:D6"/>
    <mergeCell ref="E6:F6"/>
    <mergeCell ref="G6:I6"/>
    <mergeCell ref="J6:L6"/>
    <mergeCell ref="M6:Q6"/>
  </mergeCells>
  <conditionalFormatting sqref="G13:G52">
    <cfRule type="colorScale" priority="12">
      <colorScale>
        <cfvo type="min"/>
        <cfvo type="percentile" val="50"/>
        <cfvo type="max"/>
        <color rgb="FFF2EBD8"/>
        <color rgb="FFE8D9C0"/>
        <color rgb="FFC8A088"/>
      </colorScale>
    </cfRule>
  </conditionalFormatting>
  <conditionalFormatting sqref="L13:L52">
    <cfRule type="expression" dxfId="9" priority="2">
      <formula>$L13="Genehmigt"</formula>
    </cfRule>
    <cfRule type="expression" dxfId="8" priority="3">
      <formula>$L13="In Prüfung"</formula>
    </cfRule>
    <cfRule type="expression" dxfId="7" priority="4">
      <formula>$L13="Auslaufmodell"</formula>
    </cfRule>
    <cfRule type="expression" dxfId="6" priority="5">
      <formula>$L13="Gesperrt"</formula>
    </cfRule>
  </conditionalFormatting>
  <conditionalFormatting sqref="M13:M52">
    <cfRule type="expression" dxfId="5" priority="6">
      <formula>$M13="A"</formula>
    </cfRule>
    <cfRule type="expression" dxfId="4" priority="7">
      <formula>$M13="B"</formula>
    </cfRule>
    <cfRule type="expression" dxfId="3" priority="8">
      <formula>$M13="C"</formula>
    </cfRule>
  </conditionalFormatting>
  <conditionalFormatting sqref="O13:O52">
    <cfRule type="expression" dxfId="2" priority="9">
      <formula>AND(ISNUMBER($O13),$O13&lt;0)</formula>
    </cfRule>
    <cfRule type="expression" dxfId="1" priority="10">
      <formula>AND(ISNUMBER($O13),$O13&gt;0.05)</formula>
    </cfRule>
    <cfRule type="expression" dxfId="0" priority="11">
      <formula>AND(ISNUMBER($O13),$O13&gt;0,$O13&lt;=0.05)</formula>
    </cfRule>
  </conditionalFormatting>
  <dataValidations count="8">
    <dataValidation type="list" allowBlank="1" errorTitle="Ungültige Eingabe" error="Bitte einen Lieferanten aus der Liste wählen." sqref="E13:E52" xr:uid="{00000000-0002-0000-0000-000000000000}">
      <formula1>Lieferanten_Liste</formula1>
      <formula2>0</formula2>
    </dataValidation>
    <dataValidation type="list" allowBlank="1" sqref="D13:D52" xr:uid="{00000000-0002-0000-0000-000001000000}">
      <formula1>Kategorien_Liste</formula1>
      <formula2>0</formula2>
    </dataValidation>
    <dataValidation type="list" allowBlank="1" sqref="F13:F52" xr:uid="{00000000-0002-0000-0000-000002000000}">
      <formula1>Einheiten_Liste</formula1>
      <formula2>0</formula2>
    </dataValidation>
    <dataValidation type="list" allowBlank="1" sqref="L13:L52" xr:uid="{00000000-0002-0000-0000-000003000000}">
      <formula1>Status_Liste</formula1>
      <formula2>0</formula2>
    </dataValidation>
    <dataValidation type="list" allowBlank="1" sqref="M13:M52" xr:uid="{00000000-0002-0000-0000-000004000000}">
      <formula1>"A,B,C"</formula1>
      <formula2>0</formula2>
    </dataValidation>
    <dataValidation type="decimal" operator="greaterThanOrEqual" allowBlank="1" sqref="G13:G52 N13:N52" xr:uid="{00000000-0002-0000-0000-000005000000}">
      <formula1>0</formula1>
      <formula2>0</formula2>
    </dataValidation>
    <dataValidation type="whole" operator="greaterThanOrEqual" allowBlank="1" sqref="J13:K52" xr:uid="{00000000-0002-0000-0000-000006000000}">
      <formula1>0</formula1>
      <formula2>0</formula2>
    </dataValidation>
    <dataValidation type="decimal" allowBlank="1" errorTitle="Ungültiger Satz" error="MwSt-Satz zwischen 0% und 100%" sqref="H13:H52" xr:uid="{00000000-0002-0000-0000-000007000000}">
      <formula1>0</formula1>
      <formula2>1</formula2>
    </dataValidation>
  </dataValidations>
  <pageMargins left="0.4" right="0.4" top="0.5" bottom="0.5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8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30" customWidth="1"/>
    <col min="3" max="3" width="22" customWidth="1"/>
    <col min="4" max="4" width="26" customWidth="1"/>
    <col min="5" max="5" width="16" customWidth="1"/>
    <col min="6" max="6" width="24" customWidth="1"/>
    <col min="7" max="7" width="8" customWidth="1"/>
    <col min="8" max="8" width="14" customWidth="1"/>
    <col min="9" max="9" width="8" customWidth="1"/>
    <col min="10" max="10" width="18" customWidth="1"/>
    <col min="11" max="11" width="4" customWidth="1"/>
    <col min="12" max="12" width="24" customWidth="1"/>
    <col min="13" max="13" width="4" customWidth="1"/>
    <col min="14" max="14" width="16" customWidth="1"/>
    <col min="15" max="15" width="4" customWidth="1"/>
    <col min="16" max="16" width="16" customWidth="1"/>
  </cols>
  <sheetData>
    <row r="1" spans="2:16" ht="9.75" customHeight="1" x14ac:dyDescent="0.25"/>
    <row r="2" spans="2:16" ht="39.75" customHeight="1" x14ac:dyDescent="0.25">
      <c r="B2" s="2" t="s">
        <v>151</v>
      </c>
      <c r="C2" s="2"/>
      <c r="D2" s="2"/>
      <c r="E2" s="2"/>
      <c r="F2" s="2"/>
      <c r="G2" s="2"/>
      <c r="H2" s="2"/>
      <c r="I2" s="2"/>
      <c r="J2" s="2"/>
    </row>
    <row r="3" spans="2:16" ht="4.5" customHeight="1" x14ac:dyDescent="0.25">
      <c r="B3" s="13"/>
      <c r="C3" s="13"/>
      <c r="D3" s="13"/>
      <c r="E3" s="13"/>
      <c r="F3" s="13"/>
      <c r="G3" s="13"/>
      <c r="H3" s="13"/>
      <c r="I3" s="13"/>
      <c r="J3" s="13"/>
    </row>
    <row r="4" spans="2:16" ht="13.5" customHeight="1" x14ac:dyDescent="0.25"/>
    <row r="5" spans="2:16" ht="33.75" customHeight="1" x14ac:dyDescent="0.25">
      <c r="B5" s="14" t="s">
        <v>152</v>
      </c>
      <c r="C5" s="14" t="s">
        <v>153</v>
      </c>
      <c r="D5" s="14" t="s">
        <v>154</v>
      </c>
      <c r="E5" s="14" t="s">
        <v>155</v>
      </c>
      <c r="F5" s="14" t="s">
        <v>156</v>
      </c>
      <c r="G5" s="14" t="s">
        <v>157</v>
      </c>
      <c r="H5" s="14" t="s">
        <v>158</v>
      </c>
      <c r="I5" s="14" t="s">
        <v>159</v>
      </c>
      <c r="J5" s="14" t="s">
        <v>160</v>
      </c>
      <c r="L5" s="51" t="s">
        <v>161</v>
      </c>
      <c r="N5" s="51" t="s">
        <v>162</v>
      </c>
      <c r="P5" s="51" t="s">
        <v>163</v>
      </c>
    </row>
    <row r="6" spans="2:16" ht="21.75" customHeight="1" x14ac:dyDescent="0.25">
      <c r="B6" s="16" t="s">
        <v>29</v>
      </c>
      <c r="C6" s="16" t="s">
        <v>164</v>
      </c>
      <c r="D6" s="16" t="s">
        <v>165</v>
      </c>
      <c r="E6" s="16" t="s">
        <v>166</v>
      </c>
      <c r="F6" s="16" t="s">
        <v>167</v>
      </c>
      <c r="G6" s="15" t="s">
        <v>168</v>
      </c>
      <c r="H6" s="16" t="s">
        <v>169</v>
      </c>
      <c r="I6" s="15" t="s">
        <v>170</v>
      </c>
      <c r="J6" s="16" t="s">
        <v>171</v>
      </c>
      <c r="L6" s="52" t="s">
        <v>28</v>
      </c>
      <c r="N6" s="52" t="s">
        <v>39</v>
      </c>
      <c r="P6" s="52" t="s">
        <v>31</v>
      </c>
    </row>
    <row r="7" spans="2:16" ht="21.75" customHeight="1" x14ac:dyDescent="0.25">
      <c r="B7" s="25" t="s">
        <v>49</v>
      </c>
      <c r="C7" s="25" t="s">
        <v>172</v>
      </c>
      <c r="D7" s="25" t="s">
        <v>173</v>
      </c>
      <c r="E7" s="25" t="s">
        <v>174</v>
      </c>
      <c r="F7" s="25" t="s">
        <v>175</v>
      </c>
      <c r="G7" s="24" t="s">
        <v>176</v>
      </c>
      <c r="H7" s="25" t="s">
        <v>177</v>
      </c>
      <c r="I7" s="24" t="s">
        <v>170</v>
      </c>
      <c r="J7" s="25" t="s">
        <v>178</v>
      </c>
      <c r="L7" s="53" t="s">
        <v>48</v>
      </c>
      <c r="N7" s="53" t="s">
        <v>30</v>
      </c>
      <c r="P7" s="53" t="s">
        <v>85</v>
      </c>
    </row>
    <row r="8" spans="2:16" ht="21.75" customHeight="1" x14ac:dyDescent="0.25">
      <c r="B8" s="34" t="s">
        <v>60</v>
      </c>
      <c r="C8" s="34" t="s">
        <v>179</v>
      </c>
      <c r="D8" s="34" t="s">
        <v>180</v>
      </c>
      <c r="E8" s="34" t="s">
        <v>181</v>
      </c>
      <c r="F8" s="34" t="s">
        <v>182</v>
      </c>
      <c r="G8" s="33" t="s">
        <v>183</v>
      </c>
      <c r="H8" s="34" t="s">
        <v>184</v>
      </c>
      <c r="I8" s="33" t="s">
        <v>170</v>
      </c>
      <c r="J8" s="34" t="s">
        <v>185</v>
      </c>
      <c r="L8" s="52" t="s">
        <v>59</v>
      </c>
      <c r="N8" s="52" t="s">
        <v>61</v>
      </c>
      <c r="P8" s="52" t="s">
        <v>134</v>
      </c>
    </row>
    <row r="9" spans="2:16" ht="21.75" customHeight="1" x14ac:dyDescent="0.25">
      <c r="B9" s="25" t="s">
        <v>74</v>
      </c>
      <c r="C9" s="25" t="s">
        <v>186</v>
      </c>
      <c r="D9" s="25" t="s">
        <v>187</v>
      </c>
      <c r="E9" s="25" t="s">
        <v>188</v>
      </c>
      <c r="F9" s="25" t="s">
        <v>189</v>
      </c>
      <c r="G9" s="24" t="s">
        <v>190</v>
      </c>
      <c r="H9" s="25" t="s">
        <v>191</v>
      </c>
      <c r="I9" s="24" t="s">
        <v>170</v>
      </c>
      <c r="J9" s="25" t="s">
        <v>192</v>
      </c>
      <c r="L9" s="53" t="s">
        <v>73</v>
      </c>
      <c r="N9" s="53" t="s">
        <v>95</v>
      </c>
      <c r="P9" s="53" t="s">
        <v>145</v>
      </c>
    </row>
    <row r="10" spans="2:16" ht="21.75" customHeight="1" x14ac:dyDescent="0.25">
      <c r="B10" s="34" t="s">
        <v>103</v>
      </c>
      <c r="C10" s="34" t="s">
        <v>193</v>
      </c>
      <c r="D10" s="34" t="s">
        <v>194</v>
      </c>
      <c r="E10" s="34" t="s">
        <v>195</v>
      </c>
      <c r="F10" s="34" t="s">
        <v>196</v>
      </c>
      <c r="G10" s="33" t="s">
        <v>197</v>
      </c>
      <c r="H10" s="34" t="s">
        <v>198</v>
      </c>
      <c r="I10" s="33" t="s">
        <v>170</v>
      </c>
      <c r="J10" s="34" t="s">
        <v>171</v>
      </c>
      <c r="L10" s="52" t="s">
        <v>90</v>
      </c>
      <c r="N10" s="52" t="s">
        <v>149</v>
      </c>
    </row>
    <row r="11" spans="2:16" ht="21.75" customHeight="1" x14ac:dyDescent="0.25">
      <c r="B11" s="25" t="s">
        <v>91</v>
      </c>
      <c r="C11" s="25" t="s">
        <v>199</v>
      </c>
      <c r="D11" s="25" t="s">
        <v>200</v>
      </c>
      <c r="E11" s="25" t="s">
        <v>201</v>
      </c>
      <c r="F11" s="25" t="s">
        <v>202</v>
      </c>
      <c r="G11" s="24" t="s">
        <v>203</v>
      </c>
      <c r="H11" s="25" t="s">
        <v>204</v>
      </c>
      <c r="I11" s="24" t="s">
        <v>170</v>
      </c>
      <c r="J11" s="25" t="s">
        <v>205</v>
      </c>
      <c r="L11" s="53" t="s">
        <v>102</v>
      </c>
      <c r="N11" s="53" t="s">
        <v>104</v>
      </c>
    </row>
    <row r="12" spans="2:16" ht="21.75" customHeight="1" x14ac:dyDescent="0.25">
      <c r="B12" s="34" t="s">
        <v>126</v>
      </c>
      <c r="C12" s="34" t="s">
        <v>206</v>
      </c>
      <c r="D12" s="34" t="s">
        <v>207</v>
      </c>
      <c r="E12" s="34" t="s">
        <v>208</v>
      </c>
      <c r="F12" s="34" t="s">
        <v>209</v>
      </c>
      <c r="G12" s="33" t="s">
        <v>210</v>
      </c>
      <c r="H12" s="34" t="s">
        <v>211</v>
      </c>
      <c r="I12" s="33" t="s">
        <v>170</v>
      </c>
      <c r="J12" s="34" t="s">
        <v>205</v>
      </c>
      <c r="L12" s="52" t="s">
        <v>117</v>
      </c>
      <c r="N12" s="52" t="s">
        <v>66</v>
      </c>
    </row>
    <row r="13" spans="2:16" ht="21.75" customHeight="1" x14ac:dyDescent="0.25">
      <c r="B13" s="25" t="s">
        <v>118</v>
      </c>
      <c r="C13" s="25" t="s">
        <v>212</v>
      </c>
      <c r="D13" s="25" t="s">
        <v>213</v>
      </c>
      <c r="E13" s="25" t="s">
        <v>214</v>
      </c>
      <c r="F13" s="25" t="s">
        <v>215</v>
      </c>
      <c r="G13" s="24" t="s">
        <v>216</v>
      </c>
      <c r="H13" s="25" t="s">
        <v>217</v>
      </c>
      <c r="I13" s="24" t="s">
        <v>170</v>
      </c>
      <c r="J13" s="25" t="s">
        <v>171</v>
      </c>
      <c r="L13" s="53" t="s">
        <v>125</v>
      </c>
      <c r="N13" s="53" t="s">
        <v>218</v>
      </c>
    </row>
    <row r="14" spans="2:16" ht="21.75" customHeight="1" x14ac:dyDescent="0.25">
      <c r="B14" s="34" t="s">
        <v>44</v>
      </c>
      <c r="C14" s="34" t="s">
        <v>219</v>
      </c>
      <c r="D14" s="34" t="s">
        <v>220</v>
      </c>
      <c r="E14" s="34" t="s">
        <v>221</v>
      </c>
      <c r="F14" s="34" t="s">
        <v>222</v>
      </c>
      <c r="G14" s="33" t="s">
        <v>223</v>
      </c>
      <c r="H14" s="34" t="s">
        <v>224</v>
      </c>
      <c r="I14" s="33" t="s">
        <v>170</v>
      </c>
      <c r="J14" s="34" t="s">
        <v>225</v>
      </c>
      <c r="L14" s="52" t="s">
        <v>226</v>
      </c>
      <c r="N14" s="52" t="s">
        <v>227</v>
      </c>
    </row>
    <row r="15" spans="2:16" ht="21.75" customHeight="1" x14ac:dyDescent="0.25">
      <c r="B15" s="43" t="s">
        <v>65</v>
      </c>
      <c r="C15" s="43" t="s">
        <v>228</v>
      </c>
      <c r="D15" s="43" t="s">
        <v>229</v>
      </c>
      <c r="E15" s="43" t="s">
        <v>230</v>
      </c>
      <c r="F15" s="43" t="s">
        <v>231</v>
      </c>
      <c r="G15" s="42" t="s">
        <v>232</v>
      </c>
      <c r="H15" s="43" t="s">
        <v>233</v>
      </c>
      <c r="I15" s="42" t="s">
        <v>170</v>
      </c>
      <c r="J15" s="43" t="s">
        <v>205</v>
      </c>
      <c r="L15" s="53" t="s">
        <v>234</v>
      </c>
      <c r="N15" s="53" t="s">
        <v>75</v>
      </c>
    </row>
    <row r="16" spans="2:16" x14ac:dyDescent="0.25">
      <c r="L16" s="52" t="s">
        <v>235</v>
      </c>
      <c r="N16" s="52" t="s">
        <v>127</v>
      </c>
    </row>
    <row r="17" spans="2:14" x14ac:dyDescent="0.25">
      <c r="N17" s="53" t="s">
        <v>141</v>
      </c>
    </row>
    <row r="18" spans="2:14" ht="36" customHeight="1" x14ac:dyDescent="0.25">
      <c r="B18" s="1" t="s">
        <v>236</v>
      </c>
      <c r="C18" s="1"/>
      <c r="D18" s="1"/>
      <c r="E18" s="1"/>
      <c r="F18" s="1"/>
      <c r="G18" s="1"/>
      <c r="H18" s="1"/>
      <c r="I18" s="1"/>
      <c r="J18" s="1"/>
    </row>
  </sheetData>
  <mergeCells count="2">
    <mergeCell ref="B2:J2"/>
    <mergeCell ref="B18:J18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Lieferantenliste</vt:lpstr>
      <vt:lpstr>Lieferanten</vt:lpstr>
      <vt:lpstr>Lieferantenliste!Drucktitel</vt:lpstr>
      <vt:lpstr>Einheiten_Liste</vt:lpstr>
      <vt:lpstr>Kategorien_Liste</vt:lpstr>
      <vt:lpstr>Lieferanten_Liste</vt:lpstr>
      <vt:lpstr>Status_Liste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2026-06-22T05:38:15Z</dcterms:created>
  <dcterms:modified xsi:type="dcterms:W3CDTF">2026-06-22T06:29:10Z</dcterms:modified>
  <dc:language>en-US</dc:language>
</cp:coreProperties>
</file>