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2D56BB96-4D1B-4577-B3FE-3D6DC3D57F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eferantenliste" sheetId="1" r:id="rId1"/>
    <sheet name="Lieferanten" sheetId="2" r:id="rId2"/>
  </sheets>
  <definedNames>
    <definedName name="_xlnm.Print_Titles" localSheetId="0">Lieferantenliste!$1:$11</definedName>
    <definedName name="Einheiten_Liste">Lieferanten!$N$6:$N$16</definedName>
    <definedName name="Kategorien_Liste">Lieferanten!$L$6:$L$14</definedName>
    <definedName name="Lieferanten_Liste">Lieferanten!$B$6:$B$15</definedName>
    <definedName name="Status_Liste">Lieferanten!$P$6:$P$9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1" i="1" l="1"/>
  <c r="I51" i="1"/>
  <c r="O50" i="1"/>
  <c r="I50" i="1"/>
  <c r="O49" i="1"/>
  <c r="I49" i="1"/>
  <c r="O48" i="1"/>
  <c r="I48" i="1"/>
  <c r="O47" i="1"/>
  <c r="I47" i="1"/>
  <c r="O46" i="1"/>
  <c r="I46" i="1"/>
  <c r="O45" i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O12" i="1"/>
  <c r="I12" i="1"/>
  <c r="M6" i="1"/>
  <c r="J6" i="1"/>
  <c r="G6" i="1"/>
  <c r="E6" i="1"/>
  <c r="B6" i="1"/>
</calcChain>
</file>

<file path=xl/sharedStrings.xml><?xml version="1.0" encoding="utf-8"?>
<sst xmlns="http://schemas.openxmlformats.org/spreadsheetml/2006/main" count="395" uniqueCount="234">
  <si>
    <t>Stand Q2 / 2026</t>
  </si>
  <si>
    <t>Artikel, Lieferanten, Einkaufspreise und Konditionen</t>
  </si>
  <si>
    <t>Artikel gesamt</t>
  </si>
  <si>
    <t>Aktive Lieferanten</t>
  </si>
  <si>
    <t>Ø EK-Preis (netto)</t>
  </si>
  <si>
    <t>EK-Wert Mindestmengen</t>
  </si>
  <si>
    <t>Genehmigte Artikel</t>
  </si>
  <si>
    <t>Eingabezellen in Blau · berechnete Werte in Schwarz · EK brutto und Δ% gegenüber Vorjahr automatisch</t>
  </si>
  <si>
    <t>Artikel-Nr.</t>
  </si>
  <si>
    <t>Artikelbezeichnung</t>
  </si>
  <si>
    <t>Kategorie</t>
  </si>
  <si>
    <t>Lieferant</t>
  </si>
  <si>
    <t>Einheit</t>
  </si>
  <si>
    <t>EK netto</t>
  </si>
  <si>
    <t>MwSt</t>
  </si>
  <si>
    <t>EK brutto</t>
  </si>
  <si>
    <t>Min.-Menge</t>
  </si>
  <si>
    <t>Lieferzeit</t>
  </si>
  <si>
    <t>Status</t>
  </si>
  <si>
    <t>Bewertung</t>
  </si>
  <si>
    <t>Vorjahres-EK</t>
  </si>
  <si>
    <t>Δ %</t>
  </si>
  <si>
    <t>Letzte Best.</t>
  </si>
  <si>
    <t>Notizen</t>
  </si>
  <si>
    <t>A-5001</t>
  </si>
  <si>
    <t>Aktenordner A4 schmal, schwarz</t>
  </si>
  <si>
    <t>Büromaterial</t>
  </si>
  <si>
    <t>Hofmann Office Solutions</t>
  </si>
  <si>
    <t>Stk</t>
  </si>
  <si>
    <t>Genehmigt</t>
  </si>
  <si>
    <t>A</t>
  </si>
  <si>
    <t>Standardordner, Großgebinde verfügbar</t>
  </si>
  <si>
    <t>A-5002</t>
  </si>
  <si>
    <t>Haftnotizen 76x76mm gelb (Block à 100)</t>
  </si>
  <si>
    <t>Block</t>
  </si>
  <si>
    <t>Klassisch, gut haftend</t>
  </si>
  <si>
    <t>A-5003</t>
  </si>
  <si>
    <t>Kopierpapier A4 80g (Karton 5x500 Blatt)</t>
  </si>
  <si>
    <t>Karton</t>
  </si>
  <si>
    <t>FSC-Mix, Tintenstrahl- und Lasertauglich</t>
  </si>
  <si>
    <t>A-5004</t>
  </si>
  <si>
    <t>Schreibblock A4 kariert (Block à 50 Bl.)</t>
  </si>
  <si>
    <t>Klar &amp; Klein Schreibwaren</t>
  </si>
  <si>
    <t>B</t>
  </si>
  <si>
    <t>Solide, faire Konditionen</t>
  </si>
  <si>
    <t>A-5005</t>
  </si>
  <si>
    <t>Locher 30 Blatt Metall, schwarz</t>
  </si>
  <si>
    <t>Robust, langlebig</t>
  </si>
  <si>
    <t>A-5006</t>
  </si>
  <si>
    <t>Allzweckreiniger 5 L Kanister</t>
  </si>
  <si>
    <t>Reinigung &amp; Hygiene</t>
  </si>
  <si>
    <t>Carstens Hygiene &amp; Service</t>
  </si>
  <si>
    <t>Bevorzugter Lieferant</t>
  </si>
  <si>
    <t>A-5007</t>
  </si>
  <si>
    <t>Toilettenpapier 3-lagig (64 Rollen)</t>
  </si>
  <si>
    <t>Pack</t>
  </si>
  <si>
    <t>Recyclingfähige Verpackung</t>
  </si>
  <si>
    <t>A-5008</t>
  </si>
  <si>
    <t>Desinfektionsspray 1 L</t>
  </si>
  <si>
    <t>Listenkonform, viruzid</t>
  </si>
  <si>
    <t>A-5009</t>
  </si>
  <si>
    <t>Müllbeutel 120 L blau (Rolle 25 Stk.)</t>
  </si>
  <si>
    <t>Rolle</t>
  </si>
  <si>
    <t>Reißfest</t>
  </si>
  <si>
    <t>A-5010</t>
  </si>
  <si>
    <t>Versandkarton 300x200x150 mm</t>
  </si>
  <si>
    <t>Verpackung</t>
  </si>
  <si>
    <t>Albers Verpackungsspezialist</t>
  </si>
  <si>
    <t>Wellpappe einwellig</t>
  </si>
  <si>
    <t>A-5011</t>
  </si>
  <si>
    <t>Packband leise 50mm x 66m</t>
  </si>
  <si>
    <t>Geräuscharm, hohe Klebkraft</t>
  </si>
  <si>
    <t>A-5012</t>
  </si>
  <si>
    <t>Stretchfolie transparent 500mm x 300m</t>
  </si>
  <si>
    <t>Standardrolle</t>
  </si>
  <si>
    <t>A-5013</t>
  </si>
  <si>
    <t>Etiketten 70x36mm weiß (100 Bl. à 24)</t>
  </si>
  <si>
    <t>Universal, laser- und tintenstrahltauglich</t>
  </si>
  <si>
    <t>A-5014</t>
  </si>
  <si>
    <t>Funkmaus USB schwarz</t>
  </si>
  <si>
    <t>IT-Zubehör</t>
  </si>
  <si>
    <t>Tiefenbacher IT-Distribution</t>
  </si>
  <si>
    <t>Solides Modell, zuverlässig</t>
  </si>
  <si>
    <t>A-5015</t>
  </si>
  <si>
    <t>Tastatur USB DE-Layout</t>
  </si>
  <si>
    <t>Standardware, leise</t>
  </si>
  <si>
    <t>A-5016</t>
  </si>
  <si>
    <t>USB-Stick 64 GB USB 3.0</t>
  </si>
  <si>
    <t>Preis gefallen seit Vorjahr</t>
  </si>
  <si>
    <t>A-5017</t>
  </si>
  <si>
    <t>HDMI-Kabel 2m, 4K</t>
  </si>
  <si>
    <t>Geschirmt, vergoldete Kontakte</t>
  </si>
  <si>
    <t>A-5018</t>
  </si>
  <si>
    <t>Batterien AA Alkali (Pack à 24)</t>
  </si>
  <si>
    <t>Energie &amp; Betrieb</t>
  </si>
  <si>
    <t>Eckert Elektrotechnik GmbH</t>
  </si>
  <si>
    <t>Markenware, lange Haltbarkeit</t>
  </si>
  <si>
    <t>A-5019</t>
  </si>
  <si>
    <t>LED-Leuchtmittel E27 9W warmweiß</t>
  </si>
  <si>
    <t>Energieeffizienzklasse F</t>
  </si>
  <si>
    <t>A-5020</t>
  </si>
  <si>
    <t>Verlängerungskabel 5m mit 3 Steckdosen</t>
  </si>
  <si>
    <t>Standardausführung</t>
  </si>
  <si>
    <t>A-5021</t>
  </si>
  <si>
    <t>Schutzhelm gelb EN 397</t>
  </si>
  <si>
    <t>Schutzausrüstung</t>
  </si>
  <si>
    <t>Bischof &amp; Renner GmbH</t>
  </si>
  <si>
    <t>Inkl. Innenausstattung</t>
  </si>
  <si>
    <t>A-5022</t>
  </si>
  <si>
    <t>Warnweste orange Größe XL</t>
  </si>
  <si>
    <t>EN ISO 20471</t>
  </si>
  <si>
    <t>A-5023</t>
  </si>
  <si>
    <t>Arbeitshandschuhe Nitril (Pack à 12 Paar)</t>
  </si>
  <si>
    <t>Mechanikerhandschuh</t>
  </si>
  <si>
    <t>A-5024</t>
  </si>
  <si>
    <t>Schraubendreher-Set 6-tlg.</t>
  </si>
  <si>
    <t>Werkzeug</t>
  </si>
  <si>
    <t>Drews Industriebedarf GmbH</t>
  </si>
  <si>
    <t>Set</t>
  </si>
  <si>
    <t>Schlitz/Kreuz, isoliert</t>
  </si>
  <si>
    <t>A-5025</t>
  </si>
  <si>
    <t>Maulschlüssel-Satz metrisch 8-tlg.</t>
  </si>
  <si>
    <t>Verchromt, Größen 6-19mm</t>
  </si>
  <si>
    <t>A-5026</t>
  </si>
  <si>
    <t>Akku-Bohrschrauber 18V mit 2 Akkus</t>
  </si>
  <si>
    <t>In Prüfung</t>
  </si>
  <si>
    <t>C</t>
  </si>
  <si>
    <t>Alternativmodell wird evaluiert</t>
  </si>
  <si>
    <t>A-5027</t>
  </si>
  <si>
    <t>Mineralwasser 0,5L (Kasten à 20)</t>
  </si>
  <si>
    <t>Lebensmittel</t>
  </si>
  <si>
    <t>Vita Getränkeservice oHG</t>
  </si>
  <si>
    <t>Kasten</t>
  </si>
  <si>
    <t>Wöchentliche Anlieferung</t>
  </si>
  <si>
    <t>A-5028</t>
  </si>
  <si>
    <t>Kaffee gemahlen 500g, gerösteter Bohnen</t>
  </si>
  <si>
    <t>Mittlere Röstung</t>
  </si>
  <si>
    <t>A-5029</t>
  </si>
  <si>
    <t>Heizöl Standard EL (pro Liter)</t>
  </si>
  <si>
    <t>Westfalen Versorgung KG</t>
  </si>
  <si>
    <t>l</t>
  </si>
  <si>
    <t>Preis gefallen, gute Konditionen</t>
  </si>
  <si>
    <t>A-5030</t>
  </si>
  <si>
    <t>Frostschutzmittel Kühlsystem 5L</t>
  </si>
  <si>
    <t>Auslaufmodell</t>
  </si>
  <si>
    <t>Wird durch Nachfolgemodell ersetzt</t>
  </si>
  <si>
    <t>Lieferanten</t>
  </si>
  <si>
    <t>Stammdaten und Listen</t>
  </si>
  <si>
    <t>Lieferanten und Stammlisten für Dropdown-Auswahl in der Hauptliste</t>
  </si>
  <si>
    <t>Firmenname</t>
  </si>
  <si>
    <t>Ansprechpartner</t>
  </si>
  <si>
    <t>E-Mail</t>
  </si>
  <si>
    <t>Telefon</t>
  </si>
  <si>
    <t>Anschrift</t>
  </si>
  <si>
    <t>PLZ</t>
  </si>
  <si>
    <t>Ort</t>
  </si>
  <si>
    <t>Land</t>
  </si>
  <si>
    <t>Zahlungsbed.</t>
  </si>
  <si>
    <t>Kategorien</t>
  </si>
  <si>
    <t>Einheiten</t>
  </si>
  <si>
    <t>Sven Renner</t>
  </si>
  <si>
    <t>s.renner@bischof-renner.de</t>
  </si>
  <si>
    <t>+49 211 4408380</t>
  </si>
  <si>
    <t>Werftstraße 14</t>
  </si>
  <si>
    <t>40213</t>
  </si>
  <si>
    <t>Düsseldorf</t>
  </si>
  <si>
    <t>DE</t>
  </si>
  <si>
    <t>30 Tage netto</t>
  </si>
  <si>
    <t>Annette Meyer</t>
  </si>
  <si>
    <t>a.meyer@westfalen-vers.de</t>
  </si>
  <si>
    <t>+49 251 5570119</t>
  </si>
  <si>
    <t>Hafenweg 22</t>
  </si>
  <si>
    <t>48155</t>
  </si>
  <si>
    <t>Münster</t>
  </si>
  <si>
    <t>30 T 2% Skonto</t>
  </si>
  <si>
    <t>Heiko Drews</t>
  </si>
  <si>
    <t>h.drews@drews-ind.de</t>
  </si>
  <si>
    <t>+49 521 7780226</t>
  </si>
  <si>
    <t>Stadtholz 110</t>
  </si>
  <si>
    <t>33609</t>
  </si>
  <si>
    <t>Bielefeld</t>
  </si>
  <si>
    <t>Sandra Hofmann</t>
  </si>
  <si>
    <t>s.hofmann@hofmann-office.de</t>
  </si>
  <si>
    <t>+49 711 4480551</t>
  </si>
  <si>
    <t>Stuttgarter Str. 88</t>
  </si>
  <si>
    <t>70469</t>
  </si>
  <si>
    <t>Stuttgart</t>
  </si>
  <si>
    <t>Sofort 3% / 30 T</t>
  </si>
  <si>
    <t>Gesperrt</t>
  </si>
  <si>
    <t>Frank Carstens</t>
  </si>
  <si>
    <t>f.carstens@carstens-hyg.de</t>
  </si>
  <si>
    <t>+49 421 5520119</t>
  </si>
  <si>
    <t>Findorffstraße 41</t>
  </si>
  <si>
    <t>28215</t>
  </si>
  <si>
    <t>Bremen</t>
  </si>
  <si>
    <t>14 T 2% Skonto</t>
  </si>
  <si>
    <t>Ines Albers</t>
  </si>
  <si>
    <t>i.albers@albers-vp.de</t>
  </si>
  <si>
    <t>+49 30 6620330</t>
  </si>
  <si>
    <t>Karl-Marx-Allee 60</t>
  </si>
  <si>
    <t>10243</t>
  </si>
  <si>
    <t>Berlin</t>
  </si>
  <si>
    <t>14 Tage netto</t>
  </si>
  <si>
    <t>Daniel Tiefenbacher</t>
  </si>
  <si>
    <t>d.tiefenbacher@tiefenbacher-it.de</t>
  </si>
  <si>
    <t>+49 89 4408220</t>
  </si>
  <si>
    <t>Bayerstraße 31</t>
  </si>
  <si>
    <t>80335</t>
  </si>
  <si>
    <t>München</t>
  </si>
  <si>
    <t>Maja Klar</t>
  </si>
  <si>
    <t>m.klar@klar-klein.de</t>
  </si>
  <si>
    <t>+49 351 6680119</t>
  </si>
  <si>
    <t>Bautzner Str. 14</t>
  </si>
  <si>
    <t>01099</t>
  </si>
  <si>
    <t>Dresden</t>
  </si>
  <si>
    <t>Paar</t>
  </si>
  <si>
    <t>Roman Eckert</t>
  </si>
  <si>
    <t>r.eckert@eckert-et.de</t>
  </si>
  <si>
    <t>+49 69 4408551</t>
  </si>
  <si>
    <t>Hanauer Landstr. 220</t>
  </si>
  <si>
    <t>60314</t>
  </si>
  <si>
    <t>Frankfurt</t>
  </si>
  <si>
    <t>Sonstige</t>
  </si>
  <si>
    <t>kg</t>
  </si>
  <si>
    <t>Julia Vita</t>
  </si>
  <si>
    <t>j.vita@vita-getr.de</t>
  </si>
  <si>
    <t>+49 40 5570227</t>
  </si>
  <si>
    <t>Stresemannstr. 110</t>
  </si>
  <si>
    <t>22769</t>
  </si>
  <si>
    <t>Hamburg</t>
  </si>
  <si>
    <t>10 Tage netto</t>
  </si>
  <si>
    <t>m</t>
  </si>
  <si>
    <t>Neue Lieferanten in der Tabelle ergänzen — bei Erweiterung über die letzte Zeile hinaus den Bereich »Lieferanten_Liste« im Namens-Manager anpassen.</t>
  </si>
  <si>
    <t>Lieferantenliste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</si>
</sst>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#,##0&quot; €&quot;"/>
    <numFmt numFmtId="166" formatCode="0&quot; T&quot;"/>
    <numFmt numFmtId="167" formatCode="\+0.0%;\-0.0%;0.0%"/>
    <numFmt numFmtId="168" formatCode="dd\.mm\.yyyy"/>
  </numFmts>
  <fonts count="12" x14ac:knownFonts="1">
    <font>
      <sz val="11"/>
      <color theme="1"/>
      <name val="Calibri"/>
      <family val="2"/>
      <charset val="1"/>
    </font>
    <font>
      <sz val="11"/>
      <color rgb="FFB8B8B8"/>
      <name val="Calibri"/>
      <charset val="1"/>
    </font>
    <font>
      <i/>
      <sz val="10"/>
      <color rgb="FF6B6B6B"/>
      <name val="Calibri"/>
      <charset val="1"/>
    </font>
    <font>
      <sz val="9"/>
      <color rgb="FF6B6B6B"/>
      <name val="Calibri"/>
      <charset val="1"/>
    </font>
    <font>
      <sz val="22"/>
      <color rgb="FF1A1A1A"/>
      <name val="Calibri"/>
      <charset val="1"/>
    </font>
    <font>
      <i/>
      <sz val="9"/>
      <color rgb="FF6B6B6B"/>
      <name val="Calibri"/>
      <charset val="1"/>
    </font>
    <font>
      <b/>
      <sz val="10"/>
      <color rgb="FFFFFFFF"/>
      <name val="Calibri"/>
      <charset val="1"/>
    </font>
    <font>
      <sz val="10"/>
      <color rgb="FF0033CC"/>
      <name val="Calibri"/>
      <charset val="1"/>
    </font>
    <font>
      <sz val="10"/>
      <color rgb="FF1A1A1A"/>
      <name val="Calibri"/>
      <charset val="1"/>
    </font>
    <font>
      <sz val="18"/>
      <color rgb="FFFFFFFF"/>
      <name val="Calibri"/>
      <charset val="1"/>
    </font>
    <font>
      <sz val="10"/>
      <color rgb="FFB8B8B8"/>
      <name val="Calibri"/>
      <charset val="1"/>
    </font>
    <font>
      <sz val="35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1F1F"/>
        <bgColor rgb="FF1A1A1A"/>
      </patternFill>
    </fill>
    <fill>
      <patternFill patternType="solid">
        <fgColor rgb="FF3A3A3A"/>
        <bgColor rgb="FF525252"/>
      </patternFill>
    </fill>
    <fill>
      <patternFill patternType="solid">
        <fgColor rgb="FFFFFFFF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B8B8B8"/>
      </bottom>
      <diagonal/>
    </border>
    <border>
      <left style="thin">
        <color rgb="FF3A3A3A"/>
      </left>
      <right style="thin">
        <color rgb="FF3A3A3A"/>
      </right>
      <top/>
      <bottom/>
      <diagonal/>
    </border>
    <border>
      <left/>
      <right/>
      <top/>
      <bottom style="thin">
        <color rgb="FFE5E5E5"/>
      </bottom>
      <diagonal/>
    </border>
    <border>
      <left/>
      <right/>
      <top/>
      <bottom style="medium">
        <color rgb="FF3A3A3A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left" vertical="center" wrapText="1" indent="1"/>
    </xf>
    <xf numFmtId="0" fontId="10" fillId="2" borderId="0" xfId="0" applyFont="1" applyFill="1" applyAlignment="1">
      <alignment horizontal="right" vertical="center" indent="1"/>
    </xf>
    <xf numFmtId="0" fontId="9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right" vertical="center" inden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9" fontId="7" fillId="4" borderId="3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right" vertical="center" indent="1"/>
    </xf>
    <xf numFmtId="1" fontId="7" fillId="4" borderId="3" xfId="0" applyNumberFormat="1" applyFont="1" applyFill="1" applyBorder="1" applyAlignment="1">
      <alignment horizontal="center" vertical="center"/>
    </xf>
    <xf numFmtId="166" fontId="7" fillId="4" borderId="3" xfId="0" applyNumberFormat="1" applyFont="1" applyFill="1" applyBorder="1" applyAlignment="1">
      <alignment horizontal="center" vertical="center"/>
    </xf>
    <xf numFmtId="167" fontId="8" fillId="4" borderId="3" xfId="0" applyNumberFormat="1" applyFont="1" applyFill="1" applyBorder="1" applyAlignment="1">
      <alignment horizontal="center" vertical="center"/>
    </xf>
    <xf numFmtId="168" fontId="7" fillId="4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164" fontId="7" fillId="5" borderId="3" xfId="0" applyNumberFormat="1" applyFont="1" applyFill="1" applyBorder="1" applyAlignment="1">
      <alignment horizontal="right" vertical="center" indent="1"/>
    </xf>
    <xf numFmtId="9" fontId="7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right" vertical="center" indent="1"/>
    </xf>
    <xf numFmtId="1" fontId="7" fillId="5" borderId="3" xfId="0" applyNumberFormat="1" applyFont="1" applyFill="1" applyBorder="1" applyAlignment="1">
      <alignment horizontal="center" vertical="center"/>
    </xf>
    <xf numFmtId="166" fontId="7" fillId="5" borderId="3" xfId="0" applyNumberFormat="1" applyFont="1" applyFill="1" applyBorder="1" applyAlignment="1">
      <alignment horizontal="center" vertical="center"/>
    </xf>
    <xf numFmtId="167" fontId="8" fillId="5" borderId="3" xfId="0" applyNumberFormat="1" applyFont="1" applyFill="1" applyBorder="1" applyAlignment="1">
      <alignment horizontal="center" vertical="center"/>
    </xf>
    <xf numFmtId="168" fontId="7" fillId="5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indent="1"/>
    </xf>
    <xf numFmtId="164" fontId="7" fillId="5" borderId="4" xfId="0" applyNumberFormat="1" applyFont="1" applyFill="1" applyBorder="1" applyAlignment="1">
      <alignment horizontal="right" vertical="center" indent="1"/>
    </xf>
    <xf numFmtId="9" fontId="7" fillId="5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right" vertical="center" indent="1"/>
    </xf>
    <xf numFmtId="1" fontId="7" fillId="5" borderId="4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/>
    </xf>
    <xf numFmtId="167" fontId="8" fillId="5" borderId="4" xfId="0" applyNumberFormat="1" applyFont="1" applyFill="1" applyBorder="1" applyAlignment="1">
      <alignment horizontal="center" vertical="center"/>
    </xf>
    <xf numFmtId="168" fontId="7" fillId="5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left" vertical="center" indent="1"/>
    </xf>
    <xf numFmtId="1" fontId="4" fillId="6" borderId="1" xfId="0" applyNumberFormat="1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9">
    <dxf>
      <font>
        <sz val="10"/>
        <color rgb="FF9B1C1C"/>
        <name val="Calibri"/>
        <charset val="1"/>
      </font>
    </dxf>
    <dxf>
      <font>
        <sz val="10"/>
        <color rgb="FF166534"/>
        <name val="Calibri"/>
        <charset val="1"/>
      </font>
    </dxf>
    <dxf>
      <font>
        <sz val="10"/>
        <color rgb="FF1A1A1A"/>
        <name val="Calibri"/>
        <charset val="1"/>
      </font>
    </dxf>
    <dxf>
      <font>
        <sz val="10"/>
        <color rgb="FF1A1A1A"/>
        <name val="Calibri"/>
        <charset val="1"/>
      </font>
    </dxf>
    <dxf>
      <font>
        <b/>
        <sz val="10"/>
        <color rgb="FF1A1A1A"/>
        <name val="Calibri"/>
        <charset val="1"/>
      </font>
    </dxf>
    <dxf>
      <font>
        <b/>
        <sz val="10"/>
        <color rgb="FF9B1C1C"/>
        <name val="Calibri"/>
        <charset val="1"/>
      </font>
      <fill>
        <patternFill>
          <bgColor rgb="FFF3DCD9"/>
        </patternFill>
      </fill>
    </dxf>
    <dxf>
      <font>
        <b/>
        <sz val="10"/>
        <color rgb="FF525252"/>
        <name val="Calibri"/>
        <charset val="1"/>
      </font>
      <fill>
        <patternFill>
          <bgColor rgb="FFEAEAEA"/>
        </patternFill>
      </fill>
    </dxf>
    <dxf>
      <font>
        <b/>
        <sz val="10"/>
        <color rgb="FF92400E"/>
        <name val="Calibri"/>
        <charset val="1"/>
      </font>
      <fill>
        <patternFill>
          <bgColor rgb="FFF5E9D7"/>
        </patternFill>
      </fill>
    </dxf>
    <dxf>
      <font>
        <b/>
        <sz val="10"/>
        <color rgb="FF166534"/>
        <name val="Calibri"/>
        <charset val="1"/>
      </font>
      <fill>
        <patternFill>
          <bgColor rgb="FFE6F0E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B1C1C"/>
      <rgbColor rgb="FF166534"/>
      <rgbColor rgb="FF000080"/>
      <rgbColor rgb="FF808000"/>
      <rgbColor rgb="FF800080"/>
      <rgbColor rgb="FF008080"/>
      <rgbColor rgb="FFB8B8B8"/>
      <rgbColor rgb="FF525252"/>
      <rgbColor rgb="FF9999FF"/>
      <rgbColor rgb="FF993366"/>
      <rgbColor rgb="FFFAFAFA"/>
      <rgbColor rgb="FFE6F0E8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CCFFCC"/>
      <rgbColor rgb="FFF5E9D7"/>
      <rgbColor rgb="FF99CCFF"/>
      <rgbColor rgb="FFFF99CC"/>
      <rgbColor rgb="FFCC99FF"/>
      <rgbColor rgb="FFF3DCD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1A1A1A"/>
      <rgbColor rgb="FF1F1F1F"/>
      <rgbColor rgb="FF92400E"/>
      <rgbColor rgb="FF993366"/>
      <rgbColor rgb="FF0033CC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1"/>
  <sheetViews>
    <sheetView showGridLines="0" tabSelected="1" zoomScaleNormal="100" workbookViewId="0">
      <pane xSplit="2" ySplit="11" topLeftCell="C16" activePane="bottomRight" state="frozen"/>
      <selection pane="topRight" activeCell="C1" sqref="C1"/>
      <selection pane="bottomLeft" activeCell="A12" sqref="A12"/>
      <selection pane="bottomRight" activeCell="T47" sqref="T47"/>
    </sheetView>
  </sheetViews>
  <sheetFormatPr baseColWidth="10" defaultColWidth="8.7109375" defaultRowHeight="15" x14ac:dyDescent="0.25"/>
  <cols>
    <col min="1" max="1" width="3" customWidth="1"/>
    <col min="2" max="2" width="9.28515625" bestFit="1" customWidth="1"/>
    <col min="3" max="3" width="35.85546875" bestFit="1" customWidth="1"/>
    <col min="4" max="4" width="18.42578125" bestFit="1" customWidth="1"/>
    <col min="5" max="5" width="25.5703125" bestFit="1" customWidth="1"/>
    <col min="6" max="6" width="6.42578125" bestFit="1" customWidth="1"/>
    <col min="7" max="7" width="9.140625" bestFit="1" customWidth="1"/>
    <col min="8" max="8" width="5.5703125" bestFit="1" customWidth="1"/>
    <col min="9" max="9" width="9.140625" bestFit="1" customWidth="1"/>
    <col min="10" max="10" width="6.42578125" bestFit="1" customWidth="1"/>
    <col min="11" max="11" width="8.42578125" bestFit="1" customWidth="1"/>
    <col min="12" max="12" width="12.140625" bestFit="1" customWidth="1"/>
    <col min="13" max="13" width="8.85546875" bestFit="1" customWidth="1"/>
    <col min="14" max="14" width="11" customWidth="1"/>
    <col min="15" max="15" width="6.5703125" bestFit="1" customWidth="1"/>
    <col min="16" max="16" width="10.28515625" bestFit="1" customWidth="1"/>
    <col min="17" max="17" width="35.42578125" bestFit="1" customWidth="1"/>
  </cols>
  <sheetData>
    <row r="1" spans="2:17" ht="12" customHeight="1" x14ac:dyDescent="0.25"/>
    <row r="2" spans="2:17" ht="42" customHeight="1" x14ac:dyDescent="0.25">
      <c r="B2" s="44" t="s">
        <v>233</v>
      </c>
      <c r="C2" s="44"/>
      <c r="D2" s="44"/>
      <c r="E2" s="44"/>
      <c r="F2" s="44"/>
      <c r="G2" s="44"/>
      <c r="H2" s="44"/>
      <c r="I2" s="44"/>
      <c r="J2" s="7" t="s">
        <v>0</v>
      </c>
      <c r="K2" s="7"/>
      <c r="L2" s="7"/>
      <c r="M2" s="7"/>
      <c r="N2" s="7"/>
      <c r="O2" s="7"/>
      <c r="P2" s="7"/>
      <c r="Q2" s="7"/>
    </row>
    <row r="3" spans="2:17" ht="15.75" customHeight="1" x14ac:dyDescent="0.2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7.5" customHeight="1" x14ac:dyDescent="0.25"/>
    <row r="5" spans="2:17" ht="15.75" customHeight="1" x14ac:dyDescent="0.25">
      <c r="B5" s="5" t="s">
        <v>2</v>
      </c>
      <c r="C5" s="5"/>
      <c r="D5" s="5"/>
      <c r="E5" s="5" t="s">
        <v>3</v>
      </c>
      <c r="F5" s="5"/>
      <c r="G5" s="5" t="s">
        <v>4</v>
      </c>
      <c r="H5" s="5"/>
      <c r="I5" s="5"/>
      <c r="J5" s="5" t="s">
        <v>5</v>
      </c>
      <c r="K5" s="5"/>
      <c r="L5" s="5"/>
      <c r="M5" s="5" t="s">
        <v>6</v>
      </c>
      <c r="N5" s="5"/>
      <c r="O5" s="5"/>
      <c r="P5" s="5"/>
      <c r="Q5" s="5"/>
    </row>
    <row r="6" spans="2:17" ht="31.5" customHeight="1" x14ac:dyDescent="0.25">
      <c r="B6" s="41">
        <f>COUNTA(C12:C51)</f>
        <v>30</v>
      </c>
      <c r="C6" s="41"/>
      <c r="D6" s="41"/>
      <c r="E6" s="41">
        <f>SUMPRODUCT((E12:E51&lt;&gt;"")/COUNTIF(E12:E51,E12:E51&amp;""))</f>
        <v>9.9999999999999964</v>
      </c>
      <c r="F6" s="41"/>
      <c r="G6" s="42">
        <f>IFERROR(AVERAGE(G12:G51),0)</f>
        <v>14.614666666666663</v>
      </c>
      <c r="H6" s="42"/>
      <c r="I6" s="42"/>
      <c r="J6" s="43">
        <f>SUMPRODUCT(G12:G51,J12:J51)</f>
        <v>2974.2999999999997</v>
      </c>
      <c r="K6" s="43"/>
      <c r="L6" s="43"/>
      <c r="M6" s="41">
        <f>COUNTIF(L12:L51,"Genehmigt")</f>
        <v>28</v>
      </c>
      <c r="N6" s="41"/>
      <c r="O6" s="41"/>
      <c r="P6" s="41"/>
      <c r="Q6" s="41"/>
    </row>
    <row r="7" spans="2:17" ht="7.5" customHeight="1" x14ac:dyDescent="0.25"/>
    <row r="8" spans="2:17" ht="13.5" customHeight="1" x14ac:dyDescent="0.25">
      <c r="B8" s="4" t="s">
        <v>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9.75" customHeight="1" x14ac:dyDescent="0.25"/>
    <row r="10" spans="2:17" ht="3.75" customHeight="1" x14ac:dyDescent="0.25"/>
    <row r="11" spans="2:17" ht="36" customHeight="1" x14ac:dyDescent="0.25"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 s="8" t="s">
        <v>21</v>
      </c>
      <c r="P11" s="8" t="s">
        <v>22</v>
      </c>
      <c r="Q11" s="8" t="s">
        <v>23</v>
      </c>
    </row>
    <row r="12" spans="2:17" ht="21.75" customHeight="1" x14ac:dyDescent="0.25">
      <c r="B12" s="9" t="s">
        <v>24</v>
      </c>
      <c r="C12" s="10" t="s">
        <v>25</v>
      </c>
      <c r="D12" s="10" t="s">
        <v>26</v>
      </c>
      <c r="E12" s="10" t="s">
        <v>27</v>
      </c>
      <c r="F12" s="9" t="s">
        <v>28</v>
      </c>
      <c r="G12" s="11">
        <v>1.85</v>
      </c>
      <c r="H12" s="12">
        <v>0.19</v>
      </c>
      <c r="I12" s="13">
        <f t="shared" ref="I12:I51" si="0">IF(OR(G12="",H12=""),"",G12*(1+H12))</f>
        <v>2.2014999999999998</v>
      </c>
      <c r="J12" s="14">
        <v>30</v>
      </c>
      <c r="K12" s="15">
        <v>3</v>
      </c>
      <c r="L12" s="9" t="s">
        <v>29</v>
      </c>
      <c r="M12" s="9" t="s">
        <v>30</v>
      </c>
      <c r="N12" s="11">
        <v>1.85</v>
      </c>
      <c r="O12" s="16">
        <f t="shared" ref="O12:O51" si="1">IFERROR((G12-N12)/N12,"")</f>
        <v>0</v>
      </c>
      <c r="P12" s="17">
        <v>46163</v>
      </c>
      <c r="Q12" s="10" t="s">
        <v>31</v>
      </c>
    </row>
    <row r="13" spans="2:17" ht="21.75" customHeight="1" x14ac:dyDescent="0.25">
      <c r="B13" s="18" t="s">
        <v>32</v>
      </c>
      <c r="C13" s="19" t="s">
        <v>33</v>
      </c>
      <c r="D13" s="19" t="s">
        <v>26</v>
      </c>
      <c r="E13" s="19" t="s">
        <v>27</v>
      </c>
      <c r="F13" s="18" t="s">
        <v>34</v>
      </c>
      <c r="G13" s="20">
        <v>0.95</v>
      </c>
      <c r="H13" s="21">
        <v>0.19</v>
      </c>
      <c r="I13" s="22">
        <f t="shared" si="0"/>
        <v>1.1304999999999998</v>
      </c>
      <c r="J13" s="23">
        <v>50</v>
      </c>
      <c r="K13" s="24">
        <v>3</v>
      </c>
      <c r="L13" s="18" t="s">
        <v>29</v>
      </c>
      <c r="M13" s="18" t="s">
        <v>30</v>
      </c>
      <c r="N13" s="20">
        <v>0.89</v>
      </c>
      <c r="O13" s="25">
        <f t="shared" si="1"/>
        <v>6.741573033707858E-2</v>
      </c>
      <c r="P13" s="26">
        <v>46163</v>
      </c>
      <c r="Q13" s="19" t="s">
        <v>35</v>
      </c>
    </row>
    <row r="14" spans="2:17" ht="21.75" customHeight="1" x14ac:dyDescent="0.25">
      <c r="B14" s="9" t="s">
        <v>36</v>
      </c>
      <c r="C14" s="10" t="s">
        <v>37</v>
      </c>
      <c r="D14" s="10" t="s">
        <v>26</v>
      </c>
      <c r="E14" s="10" t="s">
        <v>27</v>
      </c>
      <c r="F14" s="9" t="s">
        <v>38</v>
      </c>
      <c r="G14" s="11">
        <v>24.9</v>
      </c>
      <c r="H14" s="12">
        <v>0.19</v>
      </c>
      <c r="I14" s="13">
        <f t="shared" si="0"/>
        <v>29.630999999999997</v>
      </c>
      <c r="J14" s="14">
        <v>4</v>
      </c>
      <c r="K14" s="15">
        <v>4</v>
      </c>
      <c r="L14" s="9" t="s">
        <v>29</v>
      </c>
      <c r="M14" s="9" t="s">
        <v>30</v>
      </c>
      <c r="N14" s="11">
        <v>22.5</v>
      </c>
      <c r="O14" s="16">
        <f t="shared" si="1"/>
        <v>0.1066666666666666</v>
      </c>
      <c r="P14" s="17">
        <v>46140</v>
      </c>
      <c r="Q14" s="10" t="s">
        <v>39</v>
      </c>
    </row>
    <row r="15" spans="2:17" ht="21.75" customHeight="1" x14ac:dyDescent="0.25">
      <c r="B15" s="18" t="s">
        <v>40</v>
      </c>
      <c r="C15" s="19" t="s">
        <v>41</v>
      </c>
      <c r="D15" s="19" t="s">
        <v>26</v>
      </c>
      <c r="E15" s="19" t="s">
        <v>42</v>
      </c>
      <c r="F15" s="18" t="s">
        <v>34</v>
      </c>
      <c r="G15" s="20">
        <v>2.4</v>
      </c>
      <c r="H15" s="21">
        <v>0.19</v>
      </c>
      <c r="I15" s="22">
        <f t="shared" si="0"/>
        <v>2.8559999999999999</v>
      </c>
      <c r="J15" s="23">
        <v>20</v>
      </c>
      <c r="K15" s="24">
        <v>4</v>
      </c>
      <c r="L15" s="18" t="s">
        <v>29</v>
      </c>
      <c r="M15" s="18" t="s">
        <v>43</v>
      </c>
      <c r="N15" s="20">
        <v>2.4</v>
      </c>
      <c r="O15" s="25">
        <f t="shared" si="1"/>
        <v>0</v>
      </c>
      <c r="P15" s="26">
        <v>46098</v>
      </c>
      <c r="Q15" s="19" t="s">
        <v>44</v>
      </c>
    </row>
    <row r="16" spans="2:17" ht="21.75" customHeight="1" x14ac:dyDescent="0.25">
      <c r="B16" s="9" t="s">
        <v>45</v>
      </c>
      <c r="C16" s="10" t="s">
        <v>46</v>
      </c>
      <c r="D16" s="10" t="s">
        <v>26</v>
      </c>
      <c r="E16" s="10" t="s">
        <v>42</v>
      </c>
      <c r="F16" s="9" t="s">
        <v>28</v>
      </c>
      <c r="G16" s="11">
        <v>7.8</v>
      </c>
      <c r="H16" s="12">
        <v>0.19</v>
      </c>
      <c r="I16" s="13">
        <f t="shared" si="0"/>
        <v>9.282</v>
      </c>
      <c r="J16" s="14">
        <v>10</v>
      </c>
      <c r="K16" s="15">
        <v>4</v>
      </c>
      <c r="L16" s="9" t="s">
        <v>29</v>
      </c>
      <c r="M16" s="9" t="s">
        <v>43</v>
      </c>
      <c r="N16" s="11">
        <v>7.5</v>
      </c>
      <c r="O16" s="16">
        <f t="shared" si="1"/>
        <v>3.9999999999999973E-2</v>
      </c>
      <c r="P16" s="17">
        <v>46064</v>
      </c>
      <c r="Q16" s="10" t="s">
        <v>47</v>
      </c>
    </row>
    <row r="17" spans="2:17" ht="21.75" customHeight="1" x14ac:dyDescent="0.25">
      <c r="B17" s="18" t="s">
        <v>48</v>
      </c>
      <c r="C17" s="19" t="s">
        <v>49</v>
      </c>
      <c r="D17" s="19" t="s">
        <v>50</v>
      </c>
      <c r="E17" s="19" t="s">
        <v>51</v>
      </c>
      <c r="F17" s="18" t="s">
        <v>28</v>
      </c>
      <c r="G17" s="20">
        <v>16.2</v>
      </c>
      <c r="H17" s="21">
        <v>0.19</v>
      </c>
      <c r="I17" s="22">
        <f t="shared" si="0"/>
        <v>19.277999999999999</v>
      </c>
      <c r="J17" s="23">
        <v>4</v>
      </c>
      <c r="K17" s="24">
        <v>5</v>
      </c>
      <c r="L17" s="18" t="s">
        <v>29</v>
      </c>
      <c r="M17" s="18" t="s">
        <v>30</v>
      </c>
      <c r="N17" s="20">
        <v>15.4</v>
      </c>
      <c r="O17" s="25">
        <f t="shared" si="1"/>
        <v>5.1948051948051875E-2</v>
      </c>
      <c r="P17" s="26">
        <v>46172</v>
      </c>
      <c r="Q17" s="19" t="s">
        <v>52</v>
      </c>
    </row>
    <row r="18" spans="2:17" ht="21.75" customHeight="1" x14ac:dyDescent="0.25">
      <c r="B18" s="9" t="s">
        <v>53</v>
      </c>
      <c r="C18" s="10" t="s">
        <v>54</v>
      </c>
      <c r="D18" s="10" t="s">
        <v>50</v>
      </c>
      <c r="E18" s="10" t="s">
        <v>51</v>
      </c>
      <c r="F18" s="9" t="s">
        <v>55</v>
      </c>
      <c r="G18" s="11">
        <v>22.5</v>
      </c>
      <c r="H18" s="12">
        <v>0.19</v>
      </c>
      <c r="I18" s="13">
        <f t="shared" si="0"/>
        <v>26.774999999999999</v>
      </c>
      <c r="J18" s="14">
        <v>3</v>
      </c>
      <c r="K18" s="15">
        <v>5</v>
      </c>
      <c r="L18" s="9" t="s">
        <v>29</v>
      </c>
      <c r="M18" s="9" t="s">
        <v>30</v>
      </c>
      <c r="N18" s="11">
        <v>21</v>
      </c>
      <c r="O18" s="16">
        <f t="shared" si="1"/>
        <v>7.1428571428571425E-2</v>
      </c>
      <c r="P18" s="17">
        <v>46172</v>
      </c>
      <c r="Q18" s="10" t="s">
        <v>56</v>
      </c>
    </row>
    <row r="19" spans="2:17" ht="21.75" customHeight="1" x14ac:dyDescent="0.25">
      <c r="B19" s="18" t="s">
        <v>57</v>
      </c>
      <c r="C19" s="19" t="s">
        <v>58</v>
      </c>
      <c r="D19" s="19" t="s">
        <v>50</v>
      </c>
      <c r="E19" s="19" t="s">
        <v>51</v>
      </c>
      <c r="F19" s="18" t="s">
        <v>28</v>
      </c>
      <c r="G19" s="20">
        <v>8.9</v>
      </c>
      <c r="H19" s="21">
        <v>0.19</v>
      </c>
      <c r="I19" s="22">
        <f t="shared" si="0"/>
        <v>10.590999999999999</v>
      </c>
      <c r="J19" s="23">
        <v>6</v>
      </c>
      <c r="K19" s="24">
        <v>5</v>
      </c>
      <c r="L19" s="18" t="s">
        <v>29</v>
      </c>
      <c r="M19" s="18" t="s">
        <v>30</v>
      </c>
      <c r="N19" s="20">
        <v>8.9</v>
      </c>
      <c r="O19" s="25">
        <f t="shared" si="1"/>
        <v>0</v>
      </c>
      <c r="P19" s="26">
        <v>46130</v>
      </c>
      <c r="Q19" s="19" t="s">
        <v>59</v>
      </c>
    </row>
    <row r="20" spans="2:17" ht="21.75" customHeight="1" x14ac:dyDescent="0.25">
      <c r="B20" s="9" t="s">
        <v>60</v>
      </c>
      <c r="C20" s="10" t="s">
        <v>61</v>
      </c>
      <c r="D20" s="10" t="s">
        <v>50</v>
      </c>
      <c r="E20" s="10" t="s">
        <v>51</v>
      </c>
      <c r="F20" s="9" t="s">
        <v>62</v>
      </c>
      <c r="G20" s="11">
        <v>5.4</v>
      </c>
      <c r="H20" s="12">
        <v>0.19</v>
      </c>
      <c r="I20" s="13">
        <f t="shared" si="0"/>
        <v>6.4260000000000002</v>
      </c>
      <c r="J20" s="14">
        <v>10</v>
      </c>
      <c r="K20" s="15">
        <v>5</v>
      </c>
      <c r="L20" s="9" t="s">
        <v>29</v>
      </c>
      <c r="M20" s="9" t="s">
        <v>43</v>
      </c>
      <c r="N20" s="11">
        <v>5.2</v>
      </c>
      <c r="O20" s="16">
        <f t="shared" si="1"/>
        <v>3.8461538461538491E-2</v>
      </c>
      <c r="P20" s="17">
        <v>46147</v>
      </c>
      <c r="Q20" s="10" t="s">
        <v>63</v>
      </c>
    </row>
    <row r="21" spans="2:17" ht="21.75" customHeight="1" x14ac:dyDescent="0.25">
      <c r="B21" s="18" t="s">
        <v>64</v>
      </c>
      <c r="C21" s="19" t="s">
        <v>65</v>
      </c>
      <c r="D21" s="19" t="s">
        <v>66</v>
      </c>
      <c r="E21" s="19" t="s">
        <v>67</v>
      </c>
      <c r="F21" s="18" t="s">
        <v>28</v>
      </c>
      <c r="G21" s="20">
        <v>0.78</v>
      </c>
      <c r="H21" s="21">
        <v>0.19</v>
      </c>
      <c r="I21" s="22">
        <f t="shared" si="0"/>
        <v>0.92820000000000003</v>
      </c>
      <c r="J21" s="23">
        <v>100</v>
      </c>
      <c r="K21" s="24">
        <v>4</v>
      </c>
      <c r="L21" s="18" t="s">
        <v>29</v>
      </c>
      <c r="M21" s="18" t="s">
        <v>30</v>
      </c>
      <c r="N21" s="20">
        <v>0.72</v>
      </c>
      <c r="O21" s="25">
        <f t="shared" si="1"/>
        <v>8.3333333333333412E-2</v>
      </c>
      <c r="P21" s="26">
        <v>46168</v>
      </c>
      <c r="Q21" s="19" t="s">
        <v>68</v>
      </c>
    </row>
    <row r="22" spans="2:17" ht="21.75" customHeight="1" x14ac:dyDescent="0.25">
      <c r="B22" s="9" t="s">
        <v>69</v>
      </c>
      <c r="C22" s="10" t="s">
        <v>70</v>
      </c>
      <c r="D22" s="10" t="s">
        <v>66</v>
      </c>
      <c r="E22" s="10" t="s">
        <v>67</v>
      </c>
      <c r="F22" s="9" t="s">
        <v>62</v>
      </c>
      <c r="G22" s="11">
        <v>2.1</v>
      </c>
      <c r="H22" s="12">
        <v>0.19</v>
      </c>
      <c r="I22" s="13">
        <f t="shared" si="0"/>
        <v>2.4990000000000001</v>
      </c>
      <c r="J22" s="14">
        <v>36</v>
      </c>
      <c r="K22" s="15">
        <v>4</v>
      </c>
      <c r="L22" s="9" t="s">
        <v>29</v>
      </c>
      <c r="M22" s="9" t="s">
        <v>30</v>
      </c>
      <c r="N22" s="11">
        <v>2.1</v>
      </c>
      <c r="O22" s="16">
        <f t="shared" si="1"/>
        <v>0</v>
      </c>
      <c r="P22" s="17">
        <v>46168</v>
      </c>
      <c r="Q22" s="10" t="s">
        <v>71</v>
      </c>
    </row>
    <row r="23" spans="2:17" ht="21.75" customHeight="1" x14ac:dyDescent="0.25">
      <c r="B23" s="18" t="s">
        <v>72</v>
      </c>
      <c r="C23" s="19" t="s">
        <v>73</v>
      </c>
      <c r="D23" s="19" t="s">
        <v>66</v>
      </c>
      <c r="E23" s="19" t="s">
        <v>67</v>
      </c>
      <c r="F23" s="18" t="s">
        <v>62</v>
      </c>
      <c r="G23" s="20">
        <v>9.8000000000000007</v>
      </c>
      <c r="H23" s="21">
        <v>0.19</v>
      </c>
      <c r="I23" s="22">
        <f t="shared" si="0"/>
        <v>11.662000000000001</v>
      </c>
      <c r="J23" s="23">
        <v>6</v>
      </c>
      <c r="K23" s="24">
        <v>4</v>
      </c>
      <c r="L23" s="18" t="s">
        <v>29</v>
      </c>
      <c r="M23" s="18" t="s">
        <v>43</v>
      </c>
      <c r="N23" s="20">
        <v>9.1999999999999993</v>
      </c>
      <c r="O23" s="25">
        <f t="shared" si="1"/>
        <v>6.5217391304347991E-2</v>
      </c>
      <c r="P23" s="26">
        <v>46124</v>
      </c>
      <c r="Q23" s="19" t="s">
        <v>74</v>
      </c>
    </row>
    <row r="24" spans="2:17" ht="21.75" customHeight="1" x14ac:dyDescent="0.25">
      <c r="B24" s="9" t="s">
        <v>75</v>
      </c>
      <c r="C24" s="10" t="s">
        <v>76</v>
      </c>
      <c r="D24" s="10" t="s">
        <v>66</v>
      </c>
      <c r="E24" s="10" t="s">
        <v>67</v>
      </c>
      <c r="F24" s="9" t="s">
        <v>55</v>
      </c>
      <c r="G24" s="11">
        <v>6.6</v>
      </c>
      <c r="H24" s="12">
        <v>0.19</v>
      </c>
      <c r="I24" s="13">
        <f t="shared" si="0"/>
        <v>7.8539999999999992</v>
      </c>
      <c r="J24" s="14">
        <v>10</v>
      </c>
      <c r="K24" s="15">
        <v>4</v>
      </c>
      <c r="L24" s="9" t="s">
        <v>29</v>
      </c>
      <c r="M24" s="9" t="s">
        <v>43</v>
      </c>
      <c r="N24" s="11">
        <v>6.6</v>
      </c>
      <c r="O24" s="16">
        <f t="shared" si="1"/>
        <v>0</v>
      </c>
      <c r="P24" s="17">
        <v>46111</v>
      </c>
      <c r="Q24" s="10" t="s">
        <v>77</v>
      </c>
    </row>
    <row r="25" spans="2:17" ht="21.75" customHeight="1" x14ac:dyDescent="0.25">
      <c r="B25" s="18" t="s">
        <v>78</v>
      </c>
      <c r="C25" s="19" t="s">
        <v>79</v>
      </c>
      <c r="D25" s="19" t="s">
        <v>80</v>
      </c>
      <c r="E25" s="19" t="s">
        <v>81</v>
      </c>
      <c r="F25" s="18" t="s">
        <v>28</v>
      </c>
      <c r="G25" s="20">
        <v>12.5</v>
      </c>
      <c r="H25" s="21">
        <v>0.19</v>
      </c>
      <c r="I25" s="22">
        <f t="shared" si="0"/>
        <v>14.875</v>
      </c>
      <c r="J25" s="23">
        <v>8</v>
      </c>
      <c r="K25" s="24">
        <v>5</v>
      </c>
      <c r="L25" s="18" t="s">
        <v>29</v>
      </c>
      <c r="M25" s="18" t="s">
        <v>30</v>
      </c>
      <c r="N25" s="20">
        <v>11.8</v>
      </c>
      <c r="O25" s="25">
        <f t="shared" si="1"/>
        <v>5.9322033898305024E-2</v>
      </c>
      <c r="P25" s="26">
        <v>46151</v>
      </c>
      <c r="Q25" s="19" t="s">
        <v>82</v>
      </c>
    </row>
    <row r="26" spans="2:17" ht="21.75" customHeight="1" x14ac:dyDescent="0.25">
      <c r="B26" s="9" t="s">
        <v>83</v>
      </c>
      <c r="C26" s="10" t="s">
        <v>84</v>
      </c>
      <c r="D26" s="10" t="s">
        <v>80</v>
      </c>
      <c r="E26" s="10" t="s">
        <v>81</v>
      </c>
      <c r="F26" s="9" t="s">
        <v>28</v>
      </c>
      <c r="G26" s="11">
        <v>18.899999999999999</v>
      </c>
      <c r="H26" s="12">
        <v>0.19</v>
      </c>
      <c r="I26" s="13">
        <f t="shared" si="0"/>
        <v>22.490999999999996</v>
      </c>
      <c r="J26" s="14">
        <v>6</v>
      </c>
      <c r="K26" s="15">
        <v>5</v>
      </c>
      <c r="L26" s="9" t="s">
        <v>29</v>
      </c>
      <c r="M26" s="9" t="s">
        <v>30</v>
      </c>
      <c r="N26" s="11">
        <v>18.899999999999999</v>
      </c>
      <c r="O26" s="16">
        <f t="shared" si="1"/>
        <v>0</v>
      </c>
      <c r="P26" s="17">
        <v>46151</v>
      </c>
      <c r="Q26" s="10" t="s">
        <v>85</v>
      </c>
    </row>
    <row r="27" spans="2:17" ht="21.75" customHeight="1" x14ac:dyDescent="0.25">
      <c r="B27" s="18" t="s">
        <v>86</v>
      </c>
      <c r="C27" s="19" t="s">
        <v>87</v>
      </c>
      <c r="D27" s="19" t="s">
        <v>80</v>
      </c>
      <c r="E27" s="19" t="s">
        <v>81</v>
      </c>
      <c r="F27" s="18" t="s">
        <v>28</v>
      </c>
      <c r="G27" s="20">
        <v>7.2</v>
      </c>
      <c r="H27" s="21">
        <v>0.19</v>
      </c>
      <c r="I27" s="22">
        <f t="shared" si="0"/>
        <v>8.5679999999999996</v>
      </c>
      <c r="J27" s="23">
        <v>10</v>
      </c>
      <c r="K27" s="24">
        <v>5</v>
      </c>
      <c r="L27" s="18" t="s">
        <v>29</v>
      </c>
      <c r="M27" s="18" t="s">
        <v>43</v>
      </c>
      <c r="N27" s="20">
        <v>7.95</v>
      </c>
      <c r="O27" s="25">
        <f t="shared" si="1"/>
        <v>-9.4339622641509427E-2</v>
      </c>
      <c r="P27" s="26">
        <v>46115</v>
      </c>
      <c r="Q27" s="19" t="s">
        <v>88</v>
      </c>
    </row>
    <row r="28" spans="2:17" ht="21.75" customHeight="1" x14ac:dyDescent="0.25">
      <c r="B28" s="9" t="s">
        <v>89</v>
      </c>
      <c r="C28" s="10" t="s">
        <v>90</v>
      </c>
      <c r="D28" s="10" t="s">
        <v>80</v>
      </c>
      <c r="E28" s="10" t="s">
        <v>81</v>
      </c>
      <c r="F28" s="9" t="s">
        <v>28</v>
      </c>
      <c r="G28" s="11">
        <v>4.5</v>
      </c>
      <c r="H28" s="12">
        <v>0.19</v>
      </c>
      <c r="I28" s="13">
        <f t="shared" si="0"/>
        <v>5.3549999999999995</v>
      </c>
      <c r="J28" s="14">
        <v>10</v>
      </c>
      <c r="K28" s="15">
        <v>5</v>
      </c>
      <c r="L28" s="9" t="s">
        <v>29</v>
      </c>
      <c r="M28" s="9" t="s">
        <v>43</v>
      </c>
      <c r="N28" s="11">
        <v>4.5</v>
      </c>
      <c r="O28" s="16">
        <f t="shared" si="1"/>
        <v>0</v>
      </c>
      <c r="P28" s="17">
        <v>46115</v>
      </c>
      <c r="Q28" s="10" t="s">
        <v>91</v>
      </c>
    </row>
    <row r="29" spans="2:17" ht="21.75" customHeight="1" x14ac:dyDescent="0.25">
      <c r="B29" s="18" t="s">
        <v>92</v>
      </c>
      <c r="C29" s="19" t="s">
        <v>93</v>
      </c>
      <c r="D29" s="19" t="s">
        <v>94</v>
      </c>
      <c r="E29" s="19" t="s">
        <v>95</v>
      </c>
      <c r="F29" s="18" t="s">
        <v>55</v>
      </c>
      <c r="G29" s="20">
        <v>11.4</v>
      </c>
      <c r="H29" s="21">
        <v>0.19</v>
      </c>
      <c r="I29" s="22">
        <f t="shared" si="0"/>
        <v>13.565999999999999</v>
      </c>
      <c r="J29" s="23">
        <v>5</v>
      </c>
      <c r="K29" s="24">
        <v>5</v>
      </c>
      <c r="L29" s="18" t="s">
        <v>29</v>
      </c>
      <c r="M29" s="18" t="s">
        <v>30</v>
      </c>
      <c r="N29" s="20">
        <v>10.8</v>
      </c>
      <c r="O29" s="25">
        <f t="shared" si="1"/>
        <v>5.5555555555555518E-2</v>
      </c>
      <c r="P29" s="26">
        <v>46156</v>
      </c>
      <c r="Q29" s="19" t="s">
        <v>96</v>
      </c>
    </row>
    <row r="30" spans="2:17" ht="21.75" customHeight="1" x14ac:dyDescent="0.25">
      <c r="B30" s="9" t="s">
        <v>97</v>
      </c>
      <c r="C30" s="10" t="s">
        <v>98</v>
      </c>
      <c r="D30" s="10" t="s">
        <v>94</v>
      </c>
      <c r="E30" s="10" t="s">
        <v>95</v>
      </c>
      <c r="F30" s="9" t="s">
        <v>28</v>
      </c>
      <c r="G30" s="11">
        <v>3.2</v>
      </c>
      <c r="H30" s="12">
        <v>0.19</v>
      </c>
      <c r="I30" s="13">
        <f t="shared" si="0"/>
        <v>3.8079999999999998</v>
      </c>
      <c r="J30" s="14">
        <v>20</v>
      </c>
      <c r="K30" s="15">
        <v>5</v>
      </c>
      <c r="L30" s="9" t="s">
        <v>29</v>
      </c>
      <c r="M30" s="9" t="s">
        <v>43</v>
      </c>
      <c r="N30" s="11">
        <v>3.2</v>
      </c>
      <c r="O30" s="16">
        <f t="shared" si="1"/>
        <v>0</v>
      </c>
      <c r="P30" s="17">
        <v>46102</v>
      </c>
      <c r="Q30" s="10" t="s">
        <v>99</v>
      </c>
    </row>
    <row r="31" spans="2:17" ht="21.75" customHeight="1" x14ac:dyDescent="0.25">
      <c r="B31" s="18" t="s">
        <v>100</v>
      </c>
      <c r="C31" s="19" t="s">
        <v>101</v>
      </c>
      <c r="D31" s="19" t="s">
        <v>94</v>
      </c>
      <c r="E31" s="19" t="s">
        <v>95</v>
      </c>
      <c r="F31" s="18" t="s">
        <v>28</v>
      </c>
      <c r="G31" s="20">
        <v>6.8</v>
      </c>
      <c r="H31" s="21">
        <v>0.19</v>
      </c>
      <c r="I31" s="22">
        <f t="shared" si="0"/>
        <v>8.0919999999999987</v>
      </c>
      <c r="J31" s="23">
        <v>10</v>
      </c>
      <c r="K31" s="24">
        <v>5</v>
      </c>
      <c r="L31" s="18" t="s">
        <v>29</v>
      </c>
      <c r="M31" s="18" t="s">
        <v>43</v>
      </c>
      <c r="N31" s="20">
        <v>6.5</v>
      </c>
      <c r="O31" s="25">
        <f t="shared" si="1"/>
        <v>4.6153846153846129E-2</v>
      </c>
      <c r="P31" s="26">
        <v>46120</v>
      </c>
      <c r="Q31" s="19" t="s">
        <v>102</v>
      </c>
    </row>
    <row r="32" spans="2:17" ht="21.75" customHeight="1" x14ac:dyDescent="0.25">
      <c r="B32" s="9" t="s">
        <v>103</v>
      </c>
      <c r="C32" s="10" t="s">
        <v>104</v>
      </c>
      <c r="D32" s="10" t="s">
        <v>105</v>
      </c>
      <c r="E32" s="10" t="s">
        <v>106</v>
      </c>
      <c r="F32" s="9" t="s">
        <v>28</v>
      </c>
      <c r="G32" s="11">
        <v>14.2</v>
      </c>
      <c r="H32" s="12">
        <v>0.19</v>
      </c>
      <c r="I32" s="13">
        <f t="shared" si="0"/>
        <v>16.898</v>
      </c>
      <c r="J32" s="14">
        <v>5</v>
      </c>
      <c r="K32" s="15">
        <v>6</v>
      </c>
      <c r="L32" s="9" t="s">
        <v>29</v>
      </c>
      <c r="M32" s="9" t="s">
        <v>30</v>
      </c>
      <c r="N32" s="11">
        <v>13.5</v>
      </c>
      <c r="O32" s="16">
        <f t="shared" si="1"/>
        <v>5.1851851851851802E-2</v>
      </c>
      <c r="P32" s="17">
        <v>46144</v>
      </c>
      <c r="Q32" s="10" t="s">
        <v>107</v>
      </c>
    </row>
    <row r="33" spans="2:17" ht="21.75" customHeight="1" x14ac:dyDescent="0.25">
      <c r="B33" s="18" t="s">
        <v>108</v>
      </c>
      <c r="C33" s="19" t="s">
        <v>109</v>
      </c>
      <c r="D33" s="19" t="s">
        <v>105</v>
      </c>
      <c r="E33" s="19" t="s">
        <v>106</v>
      </c>
      <c r="F33" s="18" t="s">
        <v>28</v>
      </c>
      <c r="G33" s="20">
        <v>3.4</v>
      </c>
      <c r="H33" s="21">
        <v>0.19</v>
      </c>
      <c r="I33" s="22">
        <f t="shared" si="0"/>
        <v>4.0459999999999994</v>
      </c>
      <c r="J33" s="23">
        <v>20</v>
      </c>
      <c r="K33" s="24">
        <v>6</v>
      </c>
      <c r="L33" s="18" t="s">
        <v>29</v>
      </c>
      <c r="M33" s="18" t="s">
        <v>30</v>
      </c>
      <c r="N33" s="20">
        <v>3.4</v>
      </c>
      <c r="O33" s="25">
        <f t="shared" si="1"/>
        <v>0</v>
      </c>
      <c r="P33" s="26">
        <v>46144</v>
      </c>
      <c r="Q33" s="19" t="s">
        <v>110</v>
      </c>
    </row>
    <row r="34" spans="2:17" ht="21.75" customHeight="1" x14ac:dyDescent="0.25">
      <c r="B34" s="9" t="s">
        <v>111</v>
      </c>
      <c r="C34" s="10" t="s">
        <v>112</v>
      </c>
      <c r="D34" s="10" t="s">
        <v>105</v>
      </c>
      <c r="E34" s="10" t="s">
        <v>106</v>
      </c>
      <c r="F34" s="9" t="s">
        <v>55</v>
      </c>
      <c r="G34" s="11">
        <v>19.8</v>
      </c>
      <c r="H34" s="12">
        <v>0.19</v>
      </c>
      <c r="I34" s="13">
        <f t="shared" si="0"/>
        <v>23.562000000000001</v>
      </c>
      <c r="J34" s="14">
        <v>4</v>
      </c>
      <c r="K34" s="15">
        <v>6</v>
      </c>
      <c r="L34" s="9" t="s">
        <v>29</v>
      </c>
      <c r="M34" s="9" t="s">
        <v>43</v>
      </c>
      <c r="N34" s="11">
        <v>18.399999999999999</v>
      </c>
      <c r="O34" s="16">
        <f t="shared" si="1"/>
        <v>7.6086956521739246E-2</v>
      </c>
      <c r="P34" s="17">
        <v>46127</v>
      </c>
      <c r="Q34" s="10" t="s">
        <v>113</v>
      </c>
    </row>
    <row r="35" spans="2:17" ht="21.75" customHeight="1" x14ac:dyDescent="0.25">
      <c r="B35" s="18" t="s">
        <v>114</v>
      </c>
      <c r="C35" s="19" t="s">
        <v>115</v>
      </c>
      <c r="D35" s="19" t="s">
        <v>116</v>
      </c>
      <c r="E35" s="19" t="s">
        <v>117</v>
      </c>
      <c r="F35" s="18" t="s">
        <v>118</v>
      </c>
      <c r="G35" s="20">
        <v>22.5</v>
      </c>
      <c r="H35" s="21">
        <v>0.19</v>
      </c>
      <c r="I35" s="22">
        <f t="shared" si="0"/>
        <v>26.774999999999999</v>
      </c>
      <c r="J35" s="23">
        <v>2</v>
      </c>
      <c r="K35" s="24">
        <v>7</v>
      </c>
      <c r="L35" s="18" t="s">
        <v>29</v>
      </c>
      <c r="M35" s="18" t="s">
        <v>30</v>
      </c>
      <c r="N35" s="20">
        <v>21.2</v>
      </c>
      <c r="O35" s="25">
        <f t="shared" si="1"/>
        <v>6.1320754716981167E-2</v>
      </c>
      <c r="P35" s="26">
        <v>46149</v>
      </c>
      <c r="Q35" s="19" t="s">
        <v>119</v>
      </c>
    </row>
    <row r="36" spans="2:17" ht="21.75" customHeight="1" x14ac:dyDescent="0.25">
      <c r="B36" s="9" t="s">
        <v>120</v>
      </c>
      <c r="C36" s="10" t="s">
        <v>121</v>
      </c>
      <c r="D36" s="10" t="s">
        <v>116</v>
      </c>
      <c r="E36" s="10" t="s">
        <v>117</v>
      </c>
      <c r="F36" s="9" t="s">
        <v>118</v>
      </c>
      <c r="G36" s="11">
        <v>34.9</v>
      </c>
      <c r="H36" s="12">
        <v>0.19</v>
      </c>
      <c r="I36" s="13">
        <f t="shared" si="0"/>
        <v>41.530999999999999</v>
      </c>
      <c r="J36" s="14">
        <v>2</v>
      </c>
      <c r="K36" s="15">
        <v>7</v>
      </c>
      <c r="L36" s="9" t="s">
        <v>29</v>
      </c>
      <c r="M36" s="9" t="s">
        <v>30</v>
      </c>
      <c r="N36" s="11">
        <v>34.9</v>
      </c>
      <c r="O36" s="16">
        <f t="shared" si="1"/>
        <v>0</v>
      </c>
      <c r="P36" s="17">
        <v>46132</v>
      </c>
      <c r="Q36" s="10" t="s">
        <v>122</v>
      </c>
    </row>
    <row r="37" spans="2:17" ht="21.75" customHeight="1" x14ac:dyDescent="0.25">
      <c r="B37" s="18" t="s">
        <v>123</v>
      </c>
      <c r="C37" s="19" t="s">
        <v>124</v>
      </c>
      <c r="D37" s="19" t="s">
        <v>116</v>
      </c>
      <c r="E37" s="19" t="s">
        <v>117</v>
      </c>
      <c r="F37" s="18" t="s">
        <v>28</v>
      </c>
      <c r="G37" s="20">
        <v>138</v>
      </c>
      <c r="H37" s="21">
        <v>0.19</v>
      </c>
      <c r="I37" s="22">
        <f t="shared" si="0"/>
        <v>164.22</v>
      </c>
      <c r="J37" s="23">
        <v>1</v>
      </c>
      <c r="K37" s="24">
        <v>10</v>
      </c>
      <c r="L37" s="18" t="s">
        <v>125</v>
      </c>
      <c r="M37" s="18" t="s">
        <v>126</v>
      </c>
      <c r="N37" s="20">
        <v>128</v>
      </c>
      <c r="O37" s="25">
        <f t="shared" si="1"/>
        <v>7.8125E-2</v>
      </c>
      <c r="P37" s="26">
        <v>46051</v>
      </c>
      <c r="Q37" s="19" t="s">
        <v>127</v>
      </c>
    </row>
    <row r="38" spans="2:17" ht="21.75" customHeight="1" x14ac:dyDescent="0.25">
      <c r="B38" s="9" t="s">
        <v>128</v>
      </c>
      <c r="C38" s="10" t="s">
        <v>129</v>
      </c>
      <c r="D38" s="10" t="s">
        <v>130</v>
      </c>
      <c r="E38" s="10" t="s">
        <v>131</v>
      </c>
      <c r="F38" s="9" t="s">
        <v>132</v>
      </c>
      <c r="G38" s="11">
        <v>5.4</v>
      </c>
      <c r="H38" s="12">
        <v>7.0000000000000007E-2</v>
      </c>
      <c r="I38" s="13">
        <f t="shared" si="0"/>
        <v>5.7780000000000005</v>
      </c>
      <c r="J38" s="14">
        <v>10</v>
      </c>
      <c r="K38" s="15">
        <v>2</v>
      </c>
      <c r="L38" s="9" t="s">
        <v>29</v>
      </c>
      <c r="M38" s="9" t="s">
        <v>30</v>
      </c>
      <c r="N38" s="11">
        <v>5.2</v>
      </c>
      <c r="O38" s="16">
        <f t="shared" si="1"/>
        <v>3.8461538461538491E-2</v>
      </c>
      <c r="P38" s="17">
        <v>46183</v>
      </c>
      <c r="Q38" s="10" t="s">
        <v>133</v>
      </c>
    </row>
    <row r="39" spans="2:17" ht="21.75" customHeight="1" x14ac:dyDescent="0.25">
      <c r="B39" s="18" t="s">
        <v>134</v>
      </c>
      <c r="C39" s="19" t="s">
        <v>135</v>
      </c>
      <c r="D39" s="19" t="s">
        <v>130</v>
      </c>
      <c r="E39" s="19" t="s">
        <v>131</v>
      </c>
      <c r="F39" s="18" t="s">
        <v>55</v>
      </c>
      <c r="G39" s="20">
        <v>6.2</v>
      </c>
      <c r="H39" s="21">
        <v>7.0000000000000007E-2</v>
      </c>
      <c r="I39" s="22">
        <f t="shared" si="0"/>
        <v>6.6340000000000003</v>
      </c>
      <c r="J39" s="23">
        <v>8</v>
      </c>
      <c r="K39" s="24">
        <v>3</v>
      </c>
      <c r="L39" s="18" t="s">
        <v>29</v>
      </c>
      <c r="M39" s="18" t="s">
        <v>30</v>
      </c>
      <c r="N39" s="20">
        <v>5.8</v>
      </c>
      <c r="O39" s="25">
        <f t="shared" si="1"/>
        <v>6.8965517241379379E-2</v>
      </c>
      <c r="P39" s="26">
        <v>46170</v>
      </c>
      <c r="Q39" s="19" t="s">
        <v>136</v>
      </c>
    </row>
    <row r="40" spans="2:17" ht="21.75" customHeight="1" x14ac:dyDescent="0.25">
      <c r="B40" s="9" t="s">
        <v>137</v>
      </c>
      <c r="C40" s="10" t="s">
        <v>138</v>
      </c>
      <c r="D40" s="10" t="s">
        <v>94</v>
      </c>
      <c r="E40" s="10" t="s">
        <v>139</v>
      </c>
      <c r="F40" s="9" t="s">
        <v>140</v>
      </c>
      <c r="G40" s="11">
        <v>0.96</v>
      </c>
      <c r="H40" s="12">
        <v>0.19</v>
      </c>
      <c r="I40" s="13">
        <f t="shared" si="0"/>
        <v>1.1423999999999999</v>
      </c>
      <c r="J40" s="14">
        <v>1000</v>
      </c>
      <c r="K40" s="15">
        <v>6</v>
      </c>
      <c r="L40" s="9" t="s">
        <v>29</v>
      </c>
      <c r="M40" s="9" t="s">
        <v>43</v>
      </c>
      <c r="N40" s="11">
        <v>1.08</v>
      </c>
      <c r="O40" s="16">
        <f t="shared" si="1"/>
        <v>-0.1111111111111112</v>
      </c>
      <c r="P40" s="17">
        <v>46033</v>
      </c>
      <c r="Q40" s="10" t="s">
        <v>141</v>
      </c>
    </row>
    <row r="41" spans="2:17" ht="21.75" customHeight="1" x14ac:dyDescent="0.25">
      <c r="B41" s="18" t="s">
        <v>142</v>
      </c>
      <c r="C41" s="19" t="s">
        <v>143</v>
      </c>
      <c r="D41" s="19" t="s">
        <v>94</v>
      </c>
      <c r="E41" s="19" t="s">
        <v>139</v>
      </c>
      <c r="F41" s="18" t="s">
        <v>28</v>
      </c>
      <c r="G41" s="20">
        <v>18.399999999999999</v>
      </c>
      <c r="H41" s="21">
        <v>0.19</v>
      </c>
      <c r="I41" s="22">
        <f t="shared" si="0"/>
        <v>21.895999999999997</v>
      </c>
      <c r="J41" s="23">
        <v>4</v>
      </c>
      <c r="K41" s="24">
        <v>6</v>
      </c>
      <c r="L41" s="18" t="s">
        <v>144</v>
      </c>
      <c r="M41" s="18" t="s">
        <v>126</v>
      </c>
      <c r="N41" s="20">
        <v>17.8</v>
      </c>
      <c r="O41" s="25">
        <f t="shared" si="1"/>
        <v>3.3707865168539207E-2</v>
      </c>
      <c r="P41" s="26">
        <v>45933</v>
      </c>
      <c r="Q41" s="19" t="s">
        <v>145</v>
      </c>
    </row>
    <row r="42" spans="2:17" ht="21.75" customHeight="1" x14ac:dyDescent="0.25">
      <c r="B42" s="9"/>
      <c r="C42" s="10"/>
      <c r="D42" s="10"/>
      <c r="E42" s="10"/>
      <c r="F42" s="9"/>
      <c r="G42" s="11"/>
      <c r="H42" s="12"/>
      <c r="I42" s="13" t="str">
        <f t="shared" si="0"/>
        <v/>
      </c>
      <c r="J42" s="14"/>
      <c r="K42" s="15"/>
      <c r="L42" s="9"/>
      <c r="M42" s="9"/>
      <c r="N42" s="11"/>
      <c r="O42" s="16" t="str">
        <f t="shared" si="1"/>
        <v/>
      </c>
      <c r="P42" s="17"/>
      <c r="Q42" s="10"/>
    </row>
    <row r="43" spans="2:17" ht="21.75" customHeight="1" x14ac:dyDescent="0.25">
      <c r="B43" s="18"/>
      <c r="C43" s="19"/>
      <c r="D43" s="19"/>
      <c r="E43" s="19"/>
      <c r="F43" s="18"/>
      <c r="G43" s="20"/>
      <c r="H43" s="21"/>
      <c r="I43" s="22" t="str">
        <f t="shared" si="0"/>
        <v/>
      </c>
      <c r="J43" s="23"/>
      <c r="K43" s="24"/>
      <c r="L43" s="18"/>
      <c r="M43" s="18"/>
      <c r="N43" s="20"/>
      <c r="O43" s="25" t="str">
        <f t="shared" si="1"/>
        <v/>
      </c>
      <c r="P43" s="26"/>
      <c r="Q43" s="19"/>
    </row>
    <row r="44" spans="2:17" ht="21.75" customHeight="1" x14ac:dyDescent="0.25">
      <c r="B44" s="9"/>
      <c r="C44" s="10"/>
      <c r="D44" s="10"/>
      <c r="E44" s="10"/>
      <c r="F44" s="9"/>
      <c r="G44" s="11"/>
      <c r="H44" s="12"/>
      <c r="I44" s="13" t="str">
        <f t="shared" si="0"/>
        <v/>
      </c>
      <c r="J44" s="14"/>
      <c r="K44" s="15"/>
      <c r="L44" s="9"/>
      <c r="M44" s="9"/>
      <c r="N44" s="11"/>
      <c r="O44" s="16" t="str">
        <f t="shared" si="1"/>
        <v/>
      </c>
      <c r="P44" s="17"/>
      <c r="Q44" s="10"/>
    </row>
    <row r="45" spans="2:17" ht="21.75" customHeight="1" x14ac:dyDescent="0.25">
      <c r="B45" s="18"/>
      <c r="C45" s="19"/>
      <c r="D45" s="19"/>
      <c r="E45" s="19"/>
      <c r="F45" s="18"/>
      <c r="G45" s="20"/>
      <c r="H45" s="21"/>
      <c r="I45" s="22" t="str">
        <f t="shared" si="0"/>
        <v/>
      </c>
      <c r="J45" s="23"/>
      <c r="K45" s="24"/>
      <c r="L45" s="18"/>
      <c r="M45" s="18"/>
      <c r="N45" s="20"/>
      <c r="O45" s="25" t="str">
        <f t="shared" si="1"/>
        <v/>
      </c>
      <c r="P45" s="26"/>
      <c r="Q45" s="19"/>
    </row>
    <row r="46" spans="2:17" ht="21.75" customHeight="1" x14ac:dyDescent="0.25">
      <c r="B46" s="9"/>
      <c r="C46" s="10"/>
      <c r="D46" s="10"/>
      <c r="E46" s="10"/>
      <c r="F46" s="9"/>
      <c r="G46" s="11"/>
      <c r="H46" s="12"/>
      <c r="I46" s="13" t="str">
        <f t="shared" si="0"/>
        <v/>
      </c>
      <c r="J46" s="14"/>
      <c r="K46" s="15"/>
      <c r="L46" s="9"/>
      <c r="M46" s="9"/>
      <c r="N46" s="11"/>
      <c r="O46" s="16" t="str">
        <f t="shared" si="1"/>
        <v/>
      </c>
      <c r="P46" s="17"/>
      <c r="Q46" s="10"/>
    </row>
    <row r="47" spans="2:17" ht="21.75" customHeight="1" x14ac:dyDescent="0.25">
      <c r="B47" s="18"/>
      <c r="C47" s="19"/>
      <c r="D47" s="19"/>
      <c r="E47" s="19"/>
      <c r="F47" s="18"/>
      <c r="G47" s="20"/>
      <c r="H47" s="21"/>
      <c r="I47" s="22" t="str">
        <f t="shared" si="0"/>
        <v/>
      </c>
      <c r="J47" s="23"/>
      <c r="K47" s="24"/>
      <c r="L47" s="18"/>
      <c r="M47" s="18"/>
      <c r="N47" s="20"/>
      <c r="O47" s="25" t="str">
        <f t="shared" si="1"/>
        <v/>
      </c>
      <c r="P47" s="26"/>
      <c r="Q47" s="19"/>
    </row>
    <row r="48" spans="2:17" ht="21.75" customHeight="1" x14ac:dyDescent="0.25">
      <c r="B48" s="9"/>
      <c r="C48" s="10"/>
      <c r="D48" s="10"/>
      <c r="E48" s="10"/>
      <c r="F48" s="9"/>
      <c r="G48" s="11"/>
      <c r="H48" s="12"/>
      <c r="I48" s="13" t="str">
        <f t="shared" si="0"/>
        <v/>
      </c>
      <c r="J48" s="14"/>
      <c r="K48" s="15"/>
      <c r="L48" s="9"/>
      <c r="M48" s="9"/>
      <c r="N48" s="11"/>
      <c r="O48" s="16" t="str">
        <f t="shared" si="1"/>
        <v/>
      </c>
      <c r="P48" s="17"/>
      <c r="Q48" s="10"/>
    </row>
    <row r="49" spans="2:17" ht="21.75" customHeight="1" x14ac:dyDescent="0.25">
      <c r="B49" s="18"/>
      <c r="C49" s="19"/>
      <c r="D49" s="19"/>
      <c r="E49" s="19"/>
      <c r="F49" s="18"/>
      <c r="G49" s="20"/>
      <c r="H49" s="21"/>
      <c r="I49" s="22" t="str">
        <f t="shared" si="0"/>
        <v/>
      </c>
      <c r="J49" s="23"/>
      <c r="K49" s="24"/>
      <c r="L49" s="18"/>
      <c r="M49" s="18"/>
      <c r="N49" s="20"/>
      <c r="O49" s="25" t="str">
        <f t="shared" si="1"/>
        <v/>
      </c>
      <c r="P49" s="26"/>
      <c r="Q49" s="19"/>
    </row>
    <row r="50" spans="2:17" ht="21.75" customHeight="1" x14ac:dyDescent="0.25">
      <c r="B50" s="9"/>
      <c r="C50" s="10"/>
      <c r="D50" s="10"/>
      <c r="E50" s="10"/>
      <c r="F50" s="9"/>
      <c r="G50" s="11"/>
      <c r="H50" s="12"/>
      <c r="I50" s="13" t="str">
        <f t="shared" si="0"/>
        <v/>
      </c>
      <c r="J50" s="14"/>
      <c r="K50" s="15"/>
      <c r="L50" s="9"/>
      <c r="M50" s="9"/>
      <c r="N50" s="11"/>
      <c r="O50" s="16" t="str">
        <f t="shared" si="1"/>
        <v/>
      </c>
      <c r="P50" s="17"/>
      <c r="Q50" s="10"/>
    </row>
    <row r="51" spans="2:17" ht="21.75" customHeight="1" x14ac:dyDescent="0.25">
      <c r="B51" s="27"/>
      <c r="C51" s="28"/>
      <c r="D51" s="28"/>
      <c r="E51" s="28"/>
      <c r="F51" s="27"/>
      <c r="G51" s="29"/>
      <c r="H51" s="30"/>
      <c r="I51" s="31" t="str">
        <f t="shared" si="0"/>
        <v/>
      </c>
      <c r="J51" s="32"/>
      <c r="K51" s="33"/>
      <c r="L51" s="27"/>
      <c r="M51" s="27"/>
      <c r="N51" s="29"/>
      <c r="O51" s="34" t="str">
        <f t="shared" si="1"/>
        <v/>
      </c>
      <c r="P51" s="35"/>
      <c r="Q51" s="28"/>
    </row>
  </sheetData>
  <mergeCells count="14">
    <mergeCell ref="B8:Q8"/>
    <mergeCell ref="B6:D6"/>
    <mergeCell ref="E6:F6"/>
    <mergeCell ref="G6:I6"/>
    <mergeCell ref="J6:L6"/>
    <mergeCell ref="M6:Q6"/>
    <mergeCell ref="B2:I2"/>
    <mergeCell ref="J2:Q2"/>
    <mergeCell ref="B3:Q3"/>
    <mergeCell ref="B5:D5"/>
    <mergeCell ref="E5:F5"/>
    <mergeCell ref="G5:I5"/>
    <mergeCell ref="J5:L5"/>
    <mergeCell ref="M5:Q5"/>
  </mergeCells>
  <conditionalFormatting sqref="L12:L51">
    <cfRule type="expression" dxfId="8" priority="2">
      <formula>$L12="Genehmigt"</formula>
    </cfRule>
    <cfRule type="expression" dxfId="7" priority="3">
      <formula>$L12="In Prüfung"</formula>
    </cfRule>
    <cfRule type="expression" dxfId="6" priority="4">
      <formula>$L12="Auslaufmodell"</formula>
    </cfRule>
    <cfRule type="expression" dxfId="5" priority="5">
      <formula>$L12="Gesperrt"</formula>
    </cfRule>
  </conditionalFormatting>
  <conditionalFormatting sqref="M12:M51">
    <cfRule type="expression" dxfId="4" priority="6">
      <formula>$M12="A"</formula>
    </cfRule>
    <cfRule type="expression" dxfId="3" priority="7">
      <formula>$M12="B"</formula>
    </cfRule>
    <cfRule type="expression" dxfId="2" priority="8">
      <formula>$M12="C"</formula>
    </cfRule>
  </conditionalFormatting>
  <conditionalFormatting sqref="O12:O51">
    <cfRule type="expression" dxfId="1" priority="9">
      <formula>AND(ISNUMBER($O12),$O12&lt;0)</formula>
    </cfRule>
    <cfRule type="expression" dxfId="0" priority="10">
      <formula>AND(ISNUMBER($O12),$O12&gt;0.05)</formula>
    </cfRule>
  </conditionalFormatting>
  <dataValidations count="8">
    <dataValidation type="list" allowBlank="1" errorTitle="Ungültige Eingabe" error="Bitte einen Lieferanten aus der Liste wählen." sqref="E12:E51" xr:uid="{00000000-0002-0000-0000-000000000000}">
      <formula1>Lieferanten_Liste</formula1>
      <formula2>0</formula2>
    </dataValidation>
    <dataValidation type="list" allowBlank="1" sqref="D12:D51" xr:uid="{00000000-0002-0000-0000-000001000000}">
      <formula1>Kategorien_Liste</formula1>
      <formula2>0</formula2>
    </dataValidation>
    <dataValidation type="list" allowBlank="1" sqref="F12:F51" xr:uid="{00000000-0002-0000-0000-000002000000}">
      <formula1>Einheiten_Liste</formula1>
      <formula2>0</formula2>
    </dataValidation>
    <dataValidation type="list" allowBlank="1" sqref="L12:L51" xr:uid="{00000000-0002-0000-0000-000003000000}">
      <formula1>Status_Liste</formula1>
      <formula2>0</formula2>
    </dataValidation>
    <dataValidation type="list" allowBlank="1" sqref="M12:M51" xr:uid="{00000000-0002-0000-0000-000004000000}">
      <formula1>"A,B,C"</formula1>
      <formula2>0</formula2>
    </dataValidation>
    <dataValidation type="decimal" operator="greaterThanOrEqual" allowBlank="1" sqref="G12:G51 N12:N51" xr:uid="{00000000-0002-0000-0000-000005000000}">
      <formula1>0</formula1>
      <formula2>0</formula2>
    </dataValidation>
    <dataValidation type="whole" operator="greaterThanOrEqual" allowBlank="1" sqref="J12:K51" xr:uid="{00000000-0002-0000-0000-000006000000}">
      <formula1>0</formula1>
      <formula2>0</formula2>
    </dataValidation>
    <dataValidation type="decimal" allowBlank="1" sqref="H12:H51" xr:uid="{00000000-0002-0000-0000-000007000000}">
      <formula1>0</formula1>
      <formula2>1</formula2>
    </dataValidation>
  </dataValidations>
  <pageMargins left="0.4" right="0.4" top="0.5" bottom="0.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7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2" customWidth="1"/>
    <col min="3" max="3" width="22" customWidth="1"/>
    <col min="4" max="4" width="28" customWidth="1"/>
    <col min="5" max="5" width="16" customWidth="1"/>
    <col min="6" max="6" width="24" customWidth="1"/>
    <col min="7" max="7" width="8" customWidth="1"/>
    <col min="8" max="8" width="14" customWidth="1"/>
    <col min="9" max="9" width="8" customWidth="1"/>
    <col min="10" max="10" width="18" customWidth="1"/>
    <col min="11" max="11" width="4" customWidth="1"/>
    <col min="12" max="12" width="22" customWidth="1"/>
    <col min="13" max="13" width="4" customWidth="1"/>
    <col min="14" max="14" width="16" customWidth="1"/>
    <col min="15" max="15" width="4" customWidth="1"/>
    <col min="16" max="16" width="16" customWidth="1"/>
  </cols>
  <sheetData>
    <row r="1" spans="2:16" ht="12" customHeight="1" x14ac:dyDescent="0.25"/>
    <row r="2" spans="2:16" ht="42" customHeight="1" x14ac:dyDescent="0.25">
      <c r="B2" s="3" t="s">
        <v>146</v>
      </c>
      <c r="C2" s="3"/>
      <c r="D2" s="3"/>
      <c r="E2" s="3"/>
      <c r="F2" s="3"/>
      <c r="G2" s="3"/>
      <c r="H2" s="3"/>
      <c r="I2" s="3"/>
      <c r="J2" s="2" t="s">
        <v>147</v>
      </c>
      <c r="K2" s="2"/>
      <c r="L2" s="2"/>
      <c r="M2" s="2"/>
      <c r="N2" s="2"/>
      <c r="O2" s="2"/>
      <c r="P2" s="2"/>
    </row>
    <row r="3" spans="2:16" ht="15.75" customHeight="1" x14ac:dyDescent="0.25">
      <c r="B3" s="6" t="s">
        <v>148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7.5" customHeight="1" x14ac:dyDescent="0.25"/>
    <row r="5" spans="2:16" ht="31.5" customHeight="1" x14ac:dyDescent="0.25">
      <c r="B5" s="8" t="s">
        <v>149</v>
      </c>
      <c r="C5" s="8" t="s">
        <v>150</v>
      </c>
      <c r="D5" s="8" t="s">
        <v>151</v>
      </c>
      <c r="E5" s="8" t="s">
        <v>152</v>
      </c>
      <c r="F5" s="8" t="s">
        <v>153</v>
      </c>
      <c r="G5" s="8" t="s">
        <v>154</v>
      </c>
      <c r="H5" s="8" t="s">
        <v>155</v>
      </c>
      <c r="I5" s="8" t="s">
        <v>156</v>
      </c>
      <c r="J5" s="8" t="s">
        <v>157</v>
      </c>
      <c r="L5" s="36" t="s">
        <v>158</v>
      </c>
      <c r="N5" s="36" t="s">
        <v>159</v>
      </c>
      <c r="P5" s="36" t="s">
        <v>18</v>
      </c>
    </row>
    <row r="6" spans="2:16" ht="21.75" customHeight="1" x14ac:dyDescent="0.25">
      <c r="B6" s="10" t="s">
        <v>106</v>
      </c>
      <c r="C6" s="10" t="s">
        <v>160</v>
      </c>
      <c r="D6" s="10" t="s">
        <v>161</v>
      </c>
      <c r="E6" s="10" t="s">
        <v>162</v>
      </c>
      <c r="F6" s="10" t="s">
        <v>163</v>
      </c>
      <c r="G6" s="9" t="s">
        <v>164</v>
      </c>
      <c r="H6" s="10" t="s">
        <v>165</v>
      </c>
      <c r="I6" s="9" t="s">
        <v>166</v>
      </c>
      <c r="J6" s="10" t="s">
        <v>167</v>
      </c>
      <c r="L6" s="37" t="s">
        <v>26</v>
      </c>
      <c r="N6" s="37" t="s">
        <v>28</v>
      </c>
      <c r="P6" s="37" t="s">
        <v>29</v>
      </c>
    </row>
    <row r="7" spans="2:16" ht="21.75" customHeight="1" x14ac:dyDescent="0.25">
      <c r="B7" s="19" t="s">
        <v>139</v>
      </c>
      <c r="C7" s="19" t="s">
        <v>168</v>
      </c>
      <c r="D7" s="19" t="s">
        <v>169</v>
      </c>
      <c r="E7" s="19" t="s">
        <v>170</v>
      </c>
      <c r="F7" s="19" t="s">
        <v>171</v>
      </c>
      <c r="G7" s="18" t="s">
        <v>172</v>
      </c>
      <c r="H7" s="19" t="s">
        <v>173</v>
      </c>
      <c r="I7" s="18" t="s">
        <v>166</v>
      </c>
      <c r="J7" s="19" t="s">
        <v>174</v>
      </c>
      <c r="L7" s="38" t="s">
        <v>50</v>
      </c>
      <c r="N7" s="38" t="s">
        <v>55</v>
      </c>
      <c r="P7" s="38" t="s">
        <v>125</v>
      </c>
    </row>
    <row r="8" spans="2:16" ht="21.75" customHeight="1" x14ac:dyDescent="0.25">
      <c r="B8" s="10" t="s">
        <v>117</v>
      </c>
      <c r="C8" s="10" t="s">
        <v>175</v>
      </c>
      <c r="D8" s="10" t="s">
        <v>176</v>
      </c>
      <c r="E8" s="10" t="s">
        <v>177</v>
      </c>
      <c r="F8" s="10" t="s">
        <v>178</v>
      </c>
      <c r="G8" s="9" t="s">
        <v>179</v>
      </c>
      <c r="H8" s="10" t="s">
        <v>180</v>
      </c>
      <c r="I8" s="9" t="s">
        <v>166</v>
      </c>
      <c r="J8" s="10" t="s">
        <v>167</v>
      </c>
      <c r="L8" s="37" t="s">
        <v>130</v>
      </c>
      <c r="N8" s="37" t="s">
        <v>34</v>
      </c>
      <c r="P8" s="37" t="s">
        <v>144</v>
      </c>
    </row>
    <row r="9" spans="2:16" ht="21.75" customHeight="1" x14ac:dyDescent="0.25">
      <c r="B9" s="19" t="s">
        <v>27</v>
      </c>
      <c r="C9" s="19" t="s">
        <v>181</v>
      </c>
      <c r="D9" s="19" t="s">
        <v>182</v>
      </c>
      <c r="E9" s="19" t="s">
        <v>183</v>
      </c>
      <c r="F9" s="19" t="s">
        <v>184</v>
      </c>
      <c r="G9" s="18" t="s">
        <v>185</v>
      </c>
      <c r="H9" s="19" t="s">
        <v>186</v>
      </c>
      <c r="I9" s="18" t="s">
        <v>166</v>
      </c>
      <c r="J9" s="19" t="s">
        <v>187</v>
      </c>
      <c r="L9" s="38" t="s">
        <v>66</v>
      </c>
      <c r="N9" s="38" t="s">
        <v>38</v>
      </c>
      <c r="P9" s="39" t="s">
        <v>188</v>
      </c>
    </row>
    <row r="10" spans="2:16" ht="21.75" customHeight="1" x14ac:dyDescent="0.25">
      <c r="B10" s="10" t="s">
        <v>51</v>
      </c>
      <c r="C10" s="10" t="s">
        <v>189</v>
      </c>
      <c r="D10" s="10" t="s">
        <v>190</v>
      </c>
      <c r="E10" s="10" t="s">
        <v>191</v>
      </c>
      <c r="F10" s="10" t="s">
        <v>192</v>
      </c>
      <c r="G10" s="9" t="s">
        <v>193</v>
      </c>
      <c r="H10" s="10" t="s">
        <v>194</v>
      </c>
      <c r="I10" s="9" t="s">
        <v>166</v>
      </c>
      <c r="J10" s="10" t="s">
        <v>195</v>
      </c>
      <c r="L10" s="37" t="s">
        <v>105</v>
      </c>
      <c r="N10" s="37" t="s">
        <v>132</v>
      </c>
    </row>
    <row r="11" spans="2:16" ht="21.75" customHeight="1" x14ac:dyDescent="0.25">
      <c r="B11" s="19" t="s">
        <v>67</v>
      </c>
      <c r="C11" s="19" t="s">
        <v>196</v>
      </c>
      <c r="D11" s="19" t="s">
        <v>197</v>
      </c>
      <c r="E11" s="19" t="s">
        <v>198</v>
      </c>
      <c r="F11" s="19" t="s">
        <v>199</v>
      </c>
      <c r="G11" s="18" t="s">
        <v>200</v>
      </c>
      <c r="H11" s="19" t="s">
        <v>201</v>
      </c>
      <c r="I11" s="18" t="s">
        <v>166</v>
      </c>
      <c r="J11" s="19" t="s">
        <v>202</v>
      </c>
      <c r="L11" s="38" t="s">
        <v>80</v>
      </c>
      <c r="N11" s="38" t="s">
        <v>62</v>
      </c>
    </row>
    <row r="12" spans="2:16" ht="21.75" customHeight="1" x14ac:dyDescent="0.25">
      <c r="B12" s="10" t="s">
        <v>81</v>
      </c>
      <c r="C12" s="10" t="s">
        <v>203</v>
      </c>
      <c r="D12" s="10" t="s">
        <v>204</v>
      </c>
      <c r="E12" s="10" t="s">
        <v>205</v>
      </c>
      <c r="F12" s="10" t="s">
        <v>206</v>
      </c>
      <c r="G12" s="9" t="s">
        <v>207</v>
      </c>
      <c r="H12" s="10" t="s">
        <v>208</v>
      </c>
      <c r="I12" s="9" t="s">
        <v>166</v>
      </c>
      <c r="J12" s="10" t="s">
        <v>167</v>
      </c>
      <c r="L12" s="37" t="s">
        <v>116</v>
      </c>
      <c r="N12" s="37" t="s">
        <v>118</v>
      </c>
    </row>
    <row r="13" spans="2:16" ht="21.75" customHeight="1" x14ac:dyDescent="0.25">
      <c r="B13" s="19" t="s">
        <v>42</v>
      </c>
      <c r="C13" s="19" t="s">
        <v>209</v>
      </c>
      <c r="D13" s="19" t="s">
        <v>210</v>
      </c>
      <c r="E13" s="19" t="s">
        <v>211</v>
      </c>
      <c r="F13" s="19" t="s">
        <v>212</v>
      </c>
      <c r="G13" s="18" t="s">
        <v>213</v>
      </c>
      <c r="H13" s="19" t="s">
        <v>214</v>
      </c>
      <c r="I13" s="18" t="s">
        <v>166</v>
      </c>
      <c r="J13" s="19" t="s">
        <v>167</v>
      </c>
      <c r="L13" s="38" t="s">
        <v>94</v>
      </c>
      <c r="N13" s="38" t="s">
        <v>215</v>
      </c>
    </row>
    <row r="14" spans="2:16" ht="21.75" customHeight="1" x14ac:dyDescent="0.25">
      <c r="B14" s="10" t="s">
        <v>95</v>
      </c>
      <c r="C14" s="10" t="s">
        <v>216</v>
      </c>
      <c r="D14" s="10" t="s">
        <v>217</v>
      </c>
      <c r="E14" s="10" t="s">
        <v>218</v>
      </c>
      <c r="F14" s="10" t="s">
        <v>219</v>
      </c>
      <c r="G14" s="9" t="s">
        <v>220</v>
      </c>
      <c r="H14" s="10" t="s">
        <v>221</v>
      </c>
      <c r="I14" s="9" t="s">
        <v>166</v>
      </c>
      <c r="J14" s="10" t="s">
        <v>202</v>
      </c>
      <c r="L14" s="40" t="s">
        <v>222</v>
      </c>
      <c r="N14" s="37" t="s">
        <v>223</v>
      </c>
    </row>
    <row r="15" spans="2:16" ht="21.75" customHeight="1" x14ac:dyDescent="0.25">
      <c r="B15" s="28" t="s">
        <v>131</v>
      </c>
      <c r="C15" s="28" t="s">
        <v>224</v>
      </c>
      <c r="D15" s="28" t="s">
        <v>225</v>
      </c>
      <c r="E15" s="28" t="s">
        <v>226</v>
      </c>
      <c r="F15" s="28" t="s">
        <v>227</v>
      </c>
      <c r="G15" s="27" t="s">
        <v>228</v>
      </c>
      <c r="H15" s="28" t="s">
        <v>229</v>
      </c>
      <c r="I15" s="27" t="s">
        <v>166</v>
      </c>
      <c r="J15" s="28" t="s">
        <v>230</v>
      </c>
      <c r="N15" s="38" t="s">
        <v>140</v>
      </c>
    </row>
    <row r="16" spans="2:16" x14ac:dyDescent="0.25">
      <c r="N16" s="40" t="s">
        <v>231</v>
      </c>
    </row>
    <row r="17" spans="2:16" ht="27.75" customHeight="1" x14ac:dyDescent="0.25">
      <c r="B17" s="1" t="s">
        <v>232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</sheetData>
  <mergeCells count="4">
    <mergeCell ref="B2:I2"/>
    <mergeCell ref="J2:P2"/>
    <mergeCell ref="B3:P3"/>
    <mergeCell ref="B17:P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Lieferantenliste</vt:lpstr>
      <vt:lpstr>Lieferanten</vt:lpstr>
      <vt:lpstr>Lieferantenliste!Drucktitel</vt:lpstr>
      <vt:lpstr>Einheiten_Liste</vt:lpstr>
      <vt:lpstr>Kategorien_Liste</vt:lpstr>
      <vt:lpstr>Lieferanten_Liste</vt:lpstr>
      <vt:lpstr>Status_Liste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2026-06-22T05:48:20Z</dcterms:created>
  <dcterms:modified xsi:type="dcterms:W3CDTF">2026-06-22T06:28:31Z</dcterms:modified>
  <dc:language>en-US</dc:language>
</cp:coreProperties>
</file>