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istungsverzeichnis" sheetId="1" state="visible" r:id="rId3"/>
    <sheet name="Zusammenfassung" sheetId="2" state="visible" r:id="rId4"/>
    <sheet name="Parameter" sheetId="3" state="visible" r:id="rId5"/>
  </sheets>
  <definedNames>
    <definedName function="false" hidden="true" localSheetId="0" name="_xlnm._FilterDatabase" vbProcedure="false">Leistungsverzeichnis!$A$4:$J$21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4" authorId="0">
      <text>
        <r>
          <rPr>
            <sz val="10"/>
            <rFont val="Arial"/>
            <family val="2"/>
          </rPr>
          <t xml:space="preserve">Wird automatisch aus der gewählten Frequenz übernommen (Parameter-Blatt).</t>
        </r>
      </text>
    </comment>
    <comment ref="J4" authorId="0">
      <text>
        <r>
          <rPr>
            <sz val="10"/>
            <rFont val="Arial"/>
            <family val="2"/>
          </rPr>
          <t xml:space="preserve">= Menge × Einsätze/Jahr × Einzelpreis. Automatisch berechnet.</t>
        </r>
      </text>
    </comment>
  </commentList>
</comments>
</file>

<file path=xl/sharedStrings.xml><?xml version="1.0" encoding="utf-8"?>
<sst xmlns="http://schemas.openxmlformats.org/spreadsheetml/2006/main" count="133" uniqueCount="81">
  <si>
    <t xml:space="preserve">LEISTUNGSVERZEICHNIS REINIGUNG 2026</t>
  </si>
  <si>
    <t xml:space="preserve">Pos.</t>
  </si>
  <si>
    <t xml:space="preserve">Bereich</t>
  </si>
  <si>
    <t xml:space="preserve">Leistungsbeschreibung</t>
  </si>
  <si>
    <t xml:space="preserve">Einheit</t>
  </si>
  <si>
    <t xml:space="preserve">Menge</t>
  </si>
  <si>
    <t xml:space="preserve">Frequenz</t>
  </si>
  <si>
    <t xml:space="preserve">Einsätze/Jahr</t>
  </si>
  <si>
    <t xml:space="preserve">Einzelpreis (€)</t>
  </si>
  <si>
    <t xml:space="preserve">Jahresmenge</t>
  </si>
  <si>
    <t xml:space="preserve">Positionswert / Jahr (€)</t>
  </si>
  <si>
    <t xml:space="preserve">Büroflächen</t>
  </si>
  <si>
    <t xml:space="preserve">Hartböden kehren und feucht wischen</t>
  </si>
  <si>
    <t xml:space="preserve">m²</t>
  </si>
  <si>
    <t xml:space="preserve">Arbeitstäglich (5x/Woche)</t>
  </si>
  <si>
    <t xml:space="preserve">Schreibtische und Möbeloberflächen abstauben (frei zugänglich)</t>
  </si>
  <si>
    <t xml:space="preserve">2x wöchentlich</t>
  </si>
  <si>
    <t xml:space="preserve">Papierkörbe leeren und Beutel wechseln</t>
  </si>
  <si>
    <t xml:space="preserve">Stk</t>
  </si>
  <si>
    <t xml:space="preserve">Teppichböden saugen</t>
  </si>
  <si>
    <t xml:space="preserve">3x wöchentlich</t>
  </si>
  <si>
    <t xml:space="preserve">Sanitärbereiche</t>
  </si>
  <si>
    <t xml:space="preserve">WC und Urinale reinigen und desinfizieren</t>
  </si>
  <si>
    <t xml:space="preserve">Waschbecken und Armaturen reinigen</t>
  </si>
  <si>
    <t xml:space="preserve">Verbrauchsmaterial auffüllen (Seife, Papier)</t>
  </si>
  <si>
    <t xml:space="preserve">Fliesenwände feucht reinigen</t>
  </si>
  <si>
    <t xml:space="preserve">Wöchentlich</t>
  </si>
  <si>
    <t xml:space="preserve">Verkehrsflächen</t>
  </si>
  <si>
    <t xml:space="preserve">Flure und Gänge feucht wischen</t>
  </si>
  <si>
    <t xml:space="preserve">Treppenhaus</t>
  </si>
  <si>
    <t xml:space="preserve">Treppenstufen und Podeste reinigen</t>
  </si>
  <si>
    <t xml:space="preserve">Handläufe und Geländer feucht abwischen</t>
  </si>
  <si>
    <t xml:space="preserve">lfm</t>
  </si>
  <si>
    <t xml:space="preserve">Teeküchen</t>
  </si>
  <si>
    <t xml:space="preserve">Arbeitsflächen und Spülen reinigen</t>
  </si>
  <si>
    <t xml:space="preserve">Eingang &amp; Empfang</t>
  </si>
  <si>
    <t xml:space="preserve">Eingangsmatten saugen und Boden reinigen</t>
  </si>
  <si>
    <t xml:space="preserve">Glas &amp; Fassade</t>
  </si>
  <si>
    <t xml:space="preserve">Glastüren und Trennwände beidseitig reinigen</t>
  </si>
  <si>
    <t xml:space="preserve">14-täglich</t>
  </si>
  <si>
    <t xml:space="preserve">Fensterflächen innen und außen reinigen</t>
  </si>
  <si>
    <t xml:space="preserve">Vierteljährlich</t>
  </si>
  <si>
    <t xml:space="preserve">Grundreinigung Hartböden (Intensiv)</t>
  </si>
  <si>
    <t xml:space="preserve">Halbjährlich</t>
  </si>
  <si>
    <t xml:space="preserve">Sonderreinigung</t>
  </si>
  <si>
    <t xml:space="preserve">Bauschluss-/Sonderreinigung nach Bedarf</t>
  </si>
  <si>
    <t xml:space="preserve">Std</t>
  </si>
  <si>
    <t xml:space="preserve">Nach Bedarf</t>
  </si>
  <si>
    <t xml:space="preserve">Nettosumme pro Jahr</t>
  </si>
  <si>
    <t xml:space="preserve">Gesamtsumme pro Jahr (brutto)</t>
  </si>
  <si>
    <t xml:space="preserve">Monatlicher Abschlag (brutto)</t>
  </si>
  <si>
    <t xml:space="preserve">Kostenübersicht nach Bereich</t>
  </si>
  <si>
    <t xml:space="preserve">Automatische Auswertung der Positionen aus dem Leistungsverzeichnis (netto/Jahr).</t>
  </si>
  <si>
    <t xml:space="preserve">Positionen</t>
  </si>
  <si>
    <t xml:space="preserve">Anteil</t>
  </si>
  <si>
    <t xml:space="preserve">Netto / Jahr (€)</t>
  </si>
  <si>
    <t xml:space="preserve">Gesamt (netto / Jahr)</t>
  </si>
  <si>
    <t xml:space="preserve">Leistungsverzeichnis Reinigung · Parameter</t>
  </si>
  <si>
    <t xml:space="preserve">Projektdaten und Berechnungsgrundlagen. Diese Werte steuern das Leistungsverzeichnis automatisch.</t>
  </si>
  <si>
    <t xml:space="preserve">Projektdaten</t>
  </si>
  <si>
    <t xml:space="preserve">Angabe</t>
  </si>
  <si>
    <t xml:space="preserve">Auftraggeber</t>
  </si>
  <si>
    <t xml:space="preserve">Musterquartier Immobilien GmbH</t>
  </si>
  <si>
    <t xml:space="preserve">Objekt / Standort</t>
  </si>
  <si>
    <t xml:space="preserve">Bürogebäude Ahornpark, Lindenstraße 27</t>
  </si>
  <si>
    <t xml:space="preserve">Auftragnehmer</t>
  </si>
  <si>
    <t xml:space="preserve">Glanzwerk Gebäudeservice GmbH</t>
  </si>
  <si>
    <t xml:space="preserve">Angebots-Nr.</t>
  </si>
  <si>
    <t xml:space="preserve">LV-2026-0142</t>
  </si>
  <si>
    <t xml:space="preserve">Datum</t>
  </si>
  <si>
    <t xml:space="preserve">Mehrwertsteuersatz</t>
  </si>
  <si>
    <t xml:space="preserve">Reinigungsfrequenz</t>
  </si>
  <si>
    <t xml:space="preserve">Einsätze / Jahr</t>
  </si>
  <si>
    <t xml:space="preserve">Einheiten</t>
  </si>
  <si>
    <t xml:space="preserve">Bereiche</t>
  </si>
  <si>
    <t xml:space="preserve">Pauschale</t>
  </si>
  <si>
    <t xml:space="preserve">Monatlich</t>
  </si>
  <si>
    <t xml:space="preserve">Paket</t>
  </si>
  <si>
    <t xml:space="preserve">Außenanlagen</t>
  </si>
  <si>
    <t xml:space="preserve">Jährlich</t>
  </si>
  <si>
    <t xml:space="preserve">Die »Einsätze/Jahr« multiplizieren die Position automatisch auf den Jahreswert.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</si>
</sst>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"/>
    <numFmt numFmtId="166" formatCode="0"/>
    <numFmt numFmtId="167" formatCode="#,##0.00&quot; €&quot;;[RED]\-#,##0.00&quot; €&quot;"/>
    <numFmt numFmtId="168" formatCode="General"/>
    <numFmt numFmtId="169" formatCode="0.0%"/>
    <numFmt numFmtId="170" formatCode="dd\.mm\.yyyy"/>
    <numFmt numFmtId="171" formatCode="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"/>
      <color rgb="FFFFFFFF"/>
      <name val="Calibri"/>
      <family val="0"/>
      <charset val="1"/>
    </font>
    <font>
      <sz val="10"/>
      <color rgb="FFE2EEEA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b val="true"/>
      <sz val="10"/>
      <color rgb="FF1E5A4C"/>
      <name val="Calibri"/>
      <family val="0"/>
      <charset val="1"/>
    </font>
    <font>
      <sz val="10"/>
      <color rgb="FF23302B"/>
      <name val="Calibri"/>
      <family val="0"/>
      <charset val="1"/>
    </font>
    <font>
      <b val="true"/>
      <sz val="10"/>
      <color rgb="FF23302B"/>
      <name val="Calibri"/>
      <family val="0"/>
      <charset val="1"/>
    </font>
    <font>
      <b val="true"/>
      <sz val="11"/>
      <color rgb="FF23302B"/>
      <name val="Calibri"/>
      <family val="0"/>
      <charset val="1"/>
    </font>
    <font>
      <b val="true"/>
      <sz val="12"/>
      <color rgb="FF1E5A4C"/>
      <name val="Calibri"/>
      <family val="0"/>
      <charset val="1"/>
    </font>
    <font>
      <sz val="10"/>
      <name val="Arial"/>
      <family val="2"/>
    </font>
    <font>
      <b val="true"/>
      <sz val="15"/>
      <color rgb="FFFFFFFF"/>
      <name val="Calibri"/>
      <family val="0"/>
      <charset val="1"/>
    </font>
    <font>
      <i val="true"/>
      <sz val="9.5"/>
      <color rgb="FF6E776F"/>
      <name val="Calibri"/>
      <family val="0"/>
      <charset val="1"/>
    </font>
    <font>
      <sz val="10.5"/>
      <color rgb="FF23302B"/>
      <name val="Calibri"/>
      <family val="0"/>
      <charset val="1"/>
    </font>
    <font>
      <b val="true"/>
      <sz val="11"/>
      <color rgb="FF1E5A4C"/>
      <name val="Calibri"/>
      <family val="0"/>
      <charset val="1"/>
    </font>
    <font>
      <b val="true"/>
      <sz val="16"/>
      <color rgb="FF1E5A4C"/>
      <name val="Calibri"/>
      <family val="0"/>
      <charset val="1"/>
    </font>
    <font>
      <i val="true"/>
      <sz val="10"/>
      <color rgb="FF6E776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0000CC"/>
      <name val="Calibri"/>
      <family val="0"/>
      <charset val="1"/>
    </font>
    <font>
      <b val="true"/>
      <sz val="10.5"/>
      <color rgb="FF1E5A4C"/>
      <name val="Calibri"/>
      <family val="0"/>
      <charset val="1"/>
    </font>
    <font>
      <i val="true"/>
      <sz val="9"/>
      <color rgb="FF6E776F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E5A4C"/>
        <bgColor rgb="FF2F7766"/>
      </patternFill>
    </fill>
    <fill>
      <patternFill patternType="solid">
        <fgColor rgb="FF2F7766"/>
        <bgColor rgb="FF1E5A4C"/>
      </patternFill>
    </fill>
    <fill>
      <patternFill patternType="solid">
        <fgColor rgb="FFFFFFFF"/>
        <bgColor rgb="FFF5F6F4"/>
      </patternFill>
    </fill>
    <fill>
      <patternFill patternType="solid">
        <fgColor rgb="FFF5F6F4"/>
        <bgColor rgb="FFECEFEC"/>
      </patternFill>
    </fill>
    <fill>
      <patternFill patternType="solid">
        <fgColor rgb="FFDCE8E3"/>
        <bgColor rgb="FFE2EEEA"/>
      </patternFill>
    </fill>
    <fill>
      <patternFill patternType="solid">
        <fgColor rgb="FFECEFEC"/>
        <bgColor rgb="FFE2EEE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5DBD7"/>
      </left>
      <right style="thin">
        <color rgb="FFD5DBD7"/>
      </right>
      <top style="thin">
        <color rgb="FFD5DBD7"/>
      </top>
      <bottom style="thin">
        <color rgb="FFD5DBD7"/>
      </bottom>
      <diagonal/>
    </border>
    <border diagonalUp="false" diagonalDown="false">
      <left style="thin">
        <color rgb="FFD5DBD7"/>
      </left>
      <right/>
      <top style="thin">
        <color rgb="FFD5DBD7"/>
      </top>
      <bottom style="thin">
        <color rgb="FFD5DBD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2F7766"/>
          <bgColor rgb="FF000000"/>
        </patternFill>
      </fill>
    </dxf>
    <dxf>
      <fill>
        <patternFill patternType="solid">
          <fgColor rgb="FFF5F6F4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E5A4C"/>
          <bgColor rgb="FF000000"/>
        </patternFill>
      </fill>
    </dxf>
    <dxf>
      <fill>
        <patternFill patternType="solid">
          <fgColor rgb="FF23302B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E776F"/>
      <rgbColor rgb="FF9999FF"/>
      <rgbColor rgb="FF993366"/>
      <rgbColor rgb="FFF5F6F4"/>
      <rgbColor rgb="FFE2EEEA"/>
      <rgbColor rgb="FF660066"/>
      <rgbColor rgb="FFFF8080"/>
      <rgbColor rgb="FF0066CC"/>
      <rgbColor rgb="FFD5DB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CEFEC"/>
      <rgbColor rgb="FFDCE8E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E5A4C"/>
      <rgbColor rgb="FF2F7766"/>
      <rgbColor rgb="FF003300"/>
      <rgbColor rgb="FF333300"/>
      <rgbColor rgb="FF993300"/>
      <rgbColor rgb="FF993366"/>
      <rgbColor rgb="FF333399"/>
      <rgbColor rgb="FF2330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42"/>
    <col collapsed="false" customWidth="true" hidden="false" outlineLevel="0" max="4" min="4" style="0" width="10"/>
    <col collapsed="false" customWidth="true" hidden="false" outlineLevel="0" max="5" min="5" style="0" width="9"/>
    <col collapsed="false" customWidth="true" hidden="false" outlineLevel="0" max="6" min="6" style="0" width="24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1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tr">
        <f aca="false">Parameter!$D$6&amp;"  ·  "&amp;Parameter!$D$7&amp;"  ·  Angebot "&amp;Parameter!$D$9</f>
        <v>Musterquartier Immobilien GmbH  ·  Bürogebäude Ahornpark, Lindenstraße 27  ·  Angebot LV-2026-0142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31.5" hidden="false" customHeight="true" outlineLevel="0" collapsed="false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customFormat="false" ht="15" hidden="false" customHeight="false" outlineLevel="0" collapsed="false">
      <c r="A5" s="4" t="n">
        <v>1</v>
      </c>
      <c r="B5" s="5" t="s">
        <v>11</v>
      </c>
      <c r="C5" s="6" t="s">
        <v>12</v>
      </c>
      <c r="D5" s="7" t="s">
        <v>13</v>
      </c>
      <c r="E5" s="8" t="n">
        <v>820</v>
      </c>
      <c r="F5" s="5" t="s">
        <v>14</v>
      </c>
      <c r="G5" s="9" t="n">
        <f aca="false">IFERROR(VLOOKUP($F5,Parameter!$B$15:$C$24,2,FALSE()),0)</f>
        <v>260</v>
      </c>
      <c r="H5" s="10" t="n">
        <v>0.06</v>
      </c>
      <c r="I5" s="8" t="n">
        <f aca="false">$E5*$G5</f>
        <v>213200</v>
      </c>
      <c r="J5" s="11" t="n">
        <f aca="false">$I5*$H5</f>
        <v>12792</v>
      </c>
    </row>
    <row r="6" customFormat="false" ht="23.85" hidden="false" customHeight="false" outlineLevel="0" collapsed="false">
      <c r="A6" s="12" t="n">
        <v>2</v>
      </c>
      <c r="B6" s="13" t="s">
        <v>11</v>
      </c>
      <c r="C6" s="14" t="s">
        <v>15</v>
      </c>
      <c r="D6" s="15" t="s">
        <v>13</v>
      </c>
      <c r="E6" s="16" t="n">
        <v>820</v>
      </c>
      <c r="F6" s="13" t="s">
        <v>16</v>
      </c>
      <c r="G6" s="17" t="n">
        <f aca="false">IFERROR(VLOOKUP($F6,Parameter!$B$15:$C$24,2,FALSE()),0)</f>
        <v>104</v>
      </c>
      <c r="H6" s="18" t="n">
        <v>0.04</v>
      </c>
      <c r="I6" s="16" t="n">
        <f aca="false">$E6*$G6</f>
        <v>85280</v>
      </c>
      <c r="J6" s="19" t="n">
        <f aca="false">$I6*$H6</f>
        <v>3411.2</v>
      </c>
    </row>
    <row r="7" customFormat="false" ht="15" hidden="false" customHeight="false" outlineLevel="0" collapsed="false">
      <c r="A7" s="4" t="n">
        <v>3</v>
      </c>
      <c r="B7" s="5" t="s">
        <v>11</v>
      </c>
      <c r="C7" s="6" t="s">
        <v>17</v>
      </c>
      <c r="D7" s="7" t="s">
        <v>18</v>
      </c>
      <c r="E7" s="8" t="n">
        <v>65</v>
      </c>
      <c r="F7" s="5" t="s">
        <v>14</v>
      </c>
      <c r="G7" s="9" t="n">
        <f aca="false">IFERROR(VLOOKUP($F7,Parameter!$B$15:$C$24,2,FALSE()),0)</f>
        <v>260</v>
      </c>
      <c r="H7" s="10" t="n">
        <v>0.18</v>
      </c>
      <c r="I7" s="8" t="n">
        <f aca="false">$E7*$G7</f>
        <v>16900</v>
      </c>
      <c r="J7" s="11" t="n">
        <f aca="false">$I7*$H7</f>
        <v>3042</v>
      </c>
    </row>
    <row r="8" customFormat="false" ht="15" hidden="false" customHeight="false" outlineLevel="0" collapsed="false">
      <c r="A8" s="12" t="n">
        <v>4</v>
      </c>
      <c r="B8" s="13" t="s">
        <v>11</v>
      </c>
      <c r="C8" s="14" t="s">
        <v>19</v>
      </c>
      <c r="D8" s="15" t="s">
        <v>13</v>
      </c>
      <c r="E8" s="16" t="n">
        <v>540</v>
      </c>
      <c r="F8" s="13" t="s">
        <v>20</v>
      </c>
      <c r="G8" s="17" t="n">
        <f aca="false">IFERROR(VLOOKUP($F8,Parameter!$B$15:$C$24,2,FALSE()),0)</f>
        <v>156</v>
      </c>
      <c r="H8" s="18" t="n">
        <v>0.05</v>
      </c>
      <c r="I8" s="16" t="n">
        <f aca="false">$E8*$G8</f>
        <v>84240</v>
      </c>
      <c r="J8" s="19" t="n">
        <f aca="false">$I8*$H8</f>
        <v>4212</v>
      </c>
    </row>
    <row r="9" customFormat="false" ht="15" hidden="false" customHeight="false" outlineLevel="0" collapsed="false">
      <c r="A9" s="4" t="n">
        <v>5</v>
      </c>
      <c r="B9" s="5" t="s">
        <v>21</v>
      </c>
      <c r="C9" s="6" t="s">
        <v>22</v>
      </c>
      <c r="D9" s="7" t="s">
        <v>18</v>
      </c>
      <c r="E9" s="8" t="n">
        <v>18</v>
      </c>
      <c r="F9" s="5" t="s">
        <v>14</v>
      </c>
      <c r="G9" s="9" t="n">
        <f aca="false">IFERROR(VLOOKUP($F9,Parameter!$B$15:$C$24,2,FALSE()),0)</f>
        <v>260</v>
      </c>
      <c r="H9" s="10" t="n">
        <v>0.95</v>
      </c>
      <c r="I9" s="8" t="n">
        <f aca="false">$E9*$G9</f>
        <v>4680</v>
      </c>
      <c r="J9" s="11" t="n">
        <f aca="false">$I9*$H9</f>
        <v>4446</v>
      </c>
    </row>
    <row r="10" customFormat="false" ht="15" hidden="false" customHeight="false" outlineLevel="0" collapsed="false">
      <c r="A10" s="12" t="n">
        <v>6</v>
      </c>
      <c r="B10" s="13" t="s">
        <v>21</v>
      </c>
      <c r="C10" s="14" t="s">
        <v>23</v>
      </c>
      <c r="D10" s="15" t="s">
        <v>18</v>
      </c>
      <c r="E10" s="16" t="n">
        <v>16</v>
      </c>
      <c r="F10" s="13" t="s">
        <v>14</v>
      </c>
      <c r="G10" s="17" t="n">
        <f aca="false">IFERROR(VLOOKUP($F10,Parameter!$B$15:$C$24,2,FALSE()),0)</f>
        <v>260</v>
      </c>
      <c r="H10" s="18" t="n">
        <v>0.7</v>
      </c>
      <c r="I10" s="16" t="n">
        <f aca="false">$E10*$G10</f>
        <v>4160</v>
      </c>
      <c r="J10" s="19" t="n">
        <f aca="false">$I10*$H10</f>
        <v>2912</v>
      </c>
    </row>
    <row r="11" customFormat="false" ht="15" hidden="false" customHeight="false" outlineLevel="0" collapsed="false">
      <c r="A11" s="4" t="n">
        <v>7</v>
      </c>
      <c r="B11" s="5" t="s">
        <v>21</v>
      </c>
      <c r="C11" s="6" t="s">
        <v>24</v>
      </c>
      <c r="D11" s="7" t="s">
        <v>18</v>
      </c>
      <c r="E11" s="8" t="n">
        <v>16</v>
      </c>
      <c r="F11" s="5" t="s">
        <v>14</v>
      </c>
      <c r="G11" s="9" t="n">
        <f aca="false">IFERROR(VLOOKUP($F11,Parameter!$B$15:$C$24,2,FALSE()),0)</f>
        <v>260</v>
      </c>
      <c r="H11" s="10" t="n">
        <v>0.3</v>
      </c>
      <c r="I11" s="8" t="n">
        <f aca="false">$E11*$G11</f>
        <v>4160</v>
      </c>
      <c r="J11" s="11" t="n">
        <f aca="false">$I11*$H11</f>
        <v>1248</v>
      </c>
    </row>
    <row r="12" customFormat="false" ht="15" hidden="false" customHeight="false" outlineLevel="0" collapsed="false">
      <c r="A12" s="12" t="n">
        <v>8</v>
      </c>
      <c r="B12" s="13" t="s">
        <v>21</v>
      </c>
      <c r="C12" s="14" t="s">
        <v>25</v>
      </c>
      <c r="D12" s="15" t="s">
        <v>13</v>
      </c>
      <c r="E12" s="16" t="n">
        <v>95</v>
      </c>
      <c r="F12" s="13" t="s">
        <v>26</v>
      </c>
      <c r="G12" s="17" t="n">
        <f aca="false">IFERROR(VLOOKUP($F12,Parameter!$B$15:$C$24,2,FALSE()),0)</f>
        <v>52</v>
      </c>
      <c r="H12" s="18" t="n">
        <v>0.22</v>
      </c>
      <c r="I12" s="16" t="n">
        <f aca="false">$E12*$G12</f>
        <v>4940</v>
      </c>
      <c r="J12" s="19" t="n">
        <f aca="false">$I12*$H12</f>
        <v>1086.8</v>
      </c>
    </row>
    <row r="13" customFormat="false" ht="15" hidden="false" customHeight="false" outlineLevel="0" collapsed="false">
      <c r="A13" s="4" t="n">
        <v>9</v>
      </c>
      <c r="B13" s="5" t="s">
        <v>27</v>
      </c>
      <c r="C13" s="6" t="s">
        <v>28</v>
      </c>
      <c r="D13" s="7" t="s">
        <v>13</v>
      </c>
      <c r="E13" s="8" t="n">
        <v>310</v>
      </c>
      <c r="F13" s="5" t="s">
        <v>14</v>
      </c>
      <c r="G13" s="9" t="n">
        <f aca="false">IFERROR(VLOOKUP($F13,Parameter!$B$15:$C$24,2,FALSE()),0)</f>
        <v>260</v>
      </c>
      <c r="H13" s="10" t="n">
        <v>0.05</v>
      </c>
      <c r="I13" s="8" t="n">
        <f aca="false">$E13*$G13</f>
        <v>80600</v>
      </c>
      <c r="J13" s="11" t="n">
        <f aca="false">$I13*$H13</f>
        <v>4030</v>
      </c>
    </row>
    <row r="14" customFormat="false" ht="15" hidden="false" customHeight="false" outlineLevel="0" collapsed="false">
      <c r="A14" s="12" t="n">
        <v>10</v>
      </c>
      <c r="B14" s="13" t="s">
        <v>29</v>
      </c>
      <c r="C14" s="14" t="s">
        <v>30</v>
      </c>
      <c r="D14" s="15" t="s">
        <v>13</v>
      </c>
      <c r="E14" s="16" t="n">
        <v>140</v>
      </c>
      <c r="F14" s="13" t="s">
        <v>20</v>
      </c>
      <c r="G14" s="17" t="n">
        <f aca="false">IFERROR(VLOOKUP($F14,Parameter!$B$15:$C$24,2,FALSE()),0)</f>
        <v>156</v>
      </c>
      <c r="H14" s="18" t="n">
        <v>0.08</v>
      </c>
      <c r="I14" s="16" t="n">
        <f aca="false">$E14*$G14</f>
        <v>21840</v>
      </c>
      <c r="J14" s="19" t="n">
        <f aca="false">$I14*$H14</f>
        <v>1747.2</v>
      </c>
    </row>
    <row r="15" customFormat="false" ht="15" hidden="false" customHeight="false" outlineLevel="0" collapsed="false">
      <c r="A15" s="4" t="n">
        <v>11</v>
      </c>
      <c r="B15" s="5" t="s">
        <v>29</v>
      </c>
      <c r="C15" s="6" t="s">
        <v>31</v>
      </c>
      <c r="D15" s="7" t="s">
        <v>32</v>
      </c>
      <c r="E15" s="8" t="n">
        <v>85</v>
      </c>
      <c r="F15" s="5" t="s">
        <v>26</v>
      </c>
      <c r="G15" s="9" t="n">
        <f aca="false">IFERROR(VLOOKUP($F15,Parameter!$B$15:$C$24,2,FALSE()),0)</f>
        <v>52</v>
      </c>
      <c r="H15" s="10" t="n">
        <v>0.15</v>
      </c>
      <c r="I15" s="8" t="n">
        <f aca="false">$E15*$G15</f>
        <v>4420</v>
      </c>
      <c r="J15" s="11" t="n">
        <f aca="false">$I15*$H15</f>
        <v>663</v>
      </c>
    </row>
    <row r="16" customFormat="false" ht="15" hidden="false" customHeight="false" outlineLevel="0" collapsed="false">
      <c r="A16" s="12" t="n">
        <v>12</v>
      </c>
      <c r="B16" s="13" t="s">
        <v>33</v>
      </c>
      <c r="C16" s="14" t="s">
        <v>34</v>
      </c>
      <c r="D16" s="15" t="s">
        <v>18</v>
      </c>
      <c r="E16" s="16" t="n">
        <v>4</v>
      </c>
      <c r="F16" s="13" t="s">
        <v>14</v>
      </c>
      <c r="G16" s="17" t="n">
        <f aca="false">IFERROR(VLOOKUP($F16,Parameter!$B$15:$C$24,2,FALSE()),0)</f>
        <v>260</v>
      </c>
      <c r="H16" s="18" t="n">
        <v>1.2</v>
      </c>
      <c r="I16" s="16" t="n">
        <f aca="false">$E16*$G16</f>
        <v>1040</v>
      </c>
      <c r="J16" s="19" t="n">
        <f aca="false">$I16*$H16</f>
        <v>1248</v>
      </c>
    </row>
    <row r="17" customFormat="false" ht="15" hidden="false" customHeight="false" outlineLevel="0" collapsed="false">
      <c r="A17" s="4" t="n">
        <v>13</v>
      </c>
      <c r="B17" s="5" t="s">
        <v>35</v>
      </c>
      <c r="C17" s="6" t="s">
        <v>36</v>
      </c>
      <c r="D17" s="7" t="s">
        <v>13</v>
      </c>
      <c r="E17" s="8" t="n">
        <v>45</v>
      </c>
      <c r="F17" s="5" t="s">
        <v>14</v>
      </c>
      <c r="G17" s="9" t="n">
        <f aca="false">IFERROR(VLOOKUP($F17,Parameter!$B$15:$C$24,2,FALSE()),0)</f>
        <v>260</v>
      </c>
      <c r="H17" s="10" t="n">
        <v>0.1</v>
      </c>
      <c r="I17" s="8" t="n">
        <f aca="false">$E17*$G17</f>
        <v>11700</v>
      </c>
      <c r="J17" s="11" t="n">
        <f aca="false">$I17*$H17</f>
        <v>1170</v>
      </c>
    </row>
    <row r="18" customFormat="false" ht="15" hidden="false" customHeight="false" outlineLevel="0" collapsed="false">
      <c r="A18" s="12" t="n">
        <v>14</v>
      </c>
      <c r="B18" s="13" t="s">
        <v>37</v>
      </c>
      <c r="C18" s="14" t="s">
        <v>38</v>
      </c>
      <c r="D18" s="15" t="s">
        <v>13</v>
      </c>
      <c r="E18" s="16" t="n">
        <v>60</v>
      </c>
      <c r="F18" s="13" t="s">
        <v>39</v>
      </c>
      <c r="G18" s="17" t="n">
        <f aca="false">IFERROR(VLOOKUP($F18,Parameter!$B$15:$C$24,2,FALSE()),0)</f>
        <v>26</v>
      </c>
      <c r="H18" s="18" t="n">
        <v>0.4</v>
      </c>
      <c r="I18" s="16" t="n">
        <f aca="false">$E18*$G18</f>
        <v>1560</v>
      </c>
      <c r="J18" s="19" t="n">
        <f aca="false">$I18*$H18</f>
        <v>624</v>
      </c>
    </row>
    <row r="19" customFormat="false" ht="15" hidden="false" customHeight="false" outlineLevel="0" collapsed="false">
      <c r="A19" s="4" t="n">
        <v>15</v>
      </c>
      <c r="B19" s="5" t="s">
        <v>37</v>
      </c>
      <c r="C19" s="6" t="s">
        <v>40</v>
      </c>
      <c r="D19" s="7" t="s">
        <v>13</v>
      </c>
      <c r="E19" s="8" t="n">
        <v>380</v>
      </c>
      <c r="F19" s="5" t="s">
        <v>41</v>
      </c>
      <c r="G19" s="9" t="n">
        <f aca="false">IFERROR(VLOOKUP($F19,Parameter!$B$15:$C$24,2,FALSE()),0)</f>
        <v>4</v>
      </c>
      <c r="H19" s="10" t="n">
        <v>1.1</v>
      </c>
      <c r="I19" s="8" t="n">
        <f aca="false">$E19*$G19</f>
        <v>1520</v>
      </c>
      <c r="J19" s="11" t="n">
        <f aca="false">$I19*$H19</f>
        <v>1672</v>
      </c>
    </row>
    <row r="20" customFormat="false" ht="15" hidden="false" customHeight="false" outlineLevel="0" collapsed="false">
      <c r="A20" s="12" t="n">
        <v>16</v>
      </c>
      <c r="B20" s="13" t="s">
        <v>11</v>
      </c>
      <c r="C20" s="14" t="s">
        <v>42</v>
      </c>
      <c r="D20" s="15" t="s">
        <v>13</v>
      </c>
      <c r="E20" s="16" t="n">
        <v>820</v>
      </c>
      <c r="F20" s="13" t="s">
        <v>43</v>
      </c>
      <c r="G20" s="17" t="n">
        <f aca="false">IFERROR(VLOOKUP($F20,Parameter!$B$15:$C$24,2,FALSE()),0)</f>
        <v>2</v>
      </c>
      <c r="H20" s="18" t="n">
        <v>0.85</v>
      </c>
      <c r="I20" s="16" t="n">
        <f aca="false">$E20*$G20</f>
        <v>1640</v>
      </c>
      <c r="J20" s="19" t="n">
        <f aca="false">$I20*$H20</f>
        <v>1394</v>
      </c>
    </row>
    <row r="21" customFormat="false" ht="15" hidden="false" customHeight="false" outlineLevel="0" collapsed="false">
      <c r="A21" s="4" t="n">
        <v>17</v>
      </c>
      <c r="B21" s="5" t="s">
        <v>44</v>
      </c>
      <c r="C21" s="6" t="s">
        <v>45</v>
      </c>
      <c r="D21" s="7" t="s">
        <v>46</v>
      </c>
      <c r="E21" s="8" t="n">
        <v>20</v>
      </c>
      <c r="F21" s="5" t="s">
        <v>47</v>
      </c>
      <c r="G21" s="9" t="n">
        <f aca="false">IFERROR(VLOOKUP($F21,Parameter!$B$15:$C$24,2,FALSE()),0)</f>
        <v>0</v>
      </c>
      <c r="H21" s="10" t="n">
        <v>38</v>
      </c>
      <c r="I21" s="8" t="n">
        <f aca="false">$E21*$G21</f>
        <v>0</v>
      </c>
      <c r="J21" s="11" t="n">
        <f aca="false">$I21*$H21</f>
        <v>0</v>
      </c>
    </row>
    <row r="22" customFormat="false" ht="15" hidden="false" customHeight="false" outlineLevel="0" collapsed="false">
      <c r="A22" s="15"/>
      <c r="B22" s="20"/>
      <c r="C22" s="20"/>
      <c r="D22" s="15"/>
      <c r="E22" s="16"/>
      <c r="F22" s="20"/>
      <c r="G22" s="17" t="str">
        <f aca="false">IF($F22="","",IFERROR(VLOOKUP($F22,Parameter!$B$15:$C$24,2,FALSE()),0))</f>
        <v/>
      </c>
      <c r="H22" s="18"/>
      <c r="I22" s="16" t="str">
        <f aca="false">IF($F22="","",$E22*$G22)</f>
        <v/>
      </c>
      <c r="J22" s="18" t="str">
        <f aca="false">IF($F22="","",$I22*$H22)</f>
        <v/>
      </c>
    </row>
    <row r="23" customFormat="false" ht="15" hidden="false" customHeight="false" outlineLevel="0" collapsed="false">
      <c r="A23" s="7"/>
      <c r="B23" s="21"/>
      <c r="C23" s="21"/>
      <c r="D23" s="7"/>
      <c r="E23" s="8"/>
      <c r="F23" s="21"/>
      <c r="G23" s="9" t="str">
        <f aca="false">IF($F23="","",IFERROR(VLOOKUP($F23,Parameter!$B$15:$C$24,2,FALSE()),0))</f>
        <v/>
      </c>
      <c r="H23" s="10"/>
      <c r="I23" s="8" t="str">
        <f aca="false">IF($F23="","",$E23*$G23)</f>
        <v/>
      </c>
      <c r="J23" s="10" t="str">
        <f aca="false">IF($F23="","",$I23*$H23)</f>
        <v/>
      </c>
    </row>
    <row r="24" customFormat="false" ht="15" hidden="false" customHeight="false" outlineLevel="0" collapsed="false">
      <c r="A24" s="15"/>
      <c r="B24" s="20"/>
      <c r="C24" s="20"/>
      <c r="D24" s="15"/>
      <c r="E24" s="16"/>
      <c r="F24" s="20"/>
      <c r="G24" s="17" t="str">
        <f aca="false">IF($F24="","",IFERROR(VLOOKUP($F24,Parameter!$B$15:$C$24,2,FALSE()),0))</f>
        <v/>
      </c>
      <c r="H24" s="18"/>
      <c r="I24" s="16" t="str">
        <f aca="false">IF($F24="","",$E24*$G24)</f>
        <v/>
      </c>
      <c r="J24" s="18" t="str">
        <f aca="false">IF($F24="","",$I24*$H24)</f>
        <v/>
      </c>
    </row>
    <row r="25" customFormat="false" ht="15" hidden="false" customHeight="false" outlineLevel="0" collapsed="false">
      <c r="A25" s="7"/>
      <c r="B25" s="21"/>
      <c r="C25" s="21"/>
      <c r="D25" s="7"/>
      <c r="E25" s="8"/>
      <c r="F25" s="21"/>
      <c r="G25" s="9" t="str">
        <f aca="false">IF($F25="","",IFERROR(VLOOKUP($F25,Parameter!$B$15:$C$24,2,FALSE()),0))</f>
        <v/>
      </c>
      <c r="H25" s="10"/>
      <c r="I25" s="8" t="str">
        <f aca="false">IF($F25="","",$E25*$G25)</f>
        <v/>
      </c>
      <c r="J25" s="10" t="str">
        <f aca="false">IF($F25="","",$I25*$H25)</f>
        <v/>
      </c>
    </row>
    <row r="26" customFormat="false" ht="15" hidden="false" customHeight="false" outlineLevel="0" collapsed="false">
      <c r="A26" s="15"/>
      <c r="B26" s="20"/>
      <c r="C26" s="20"/>
      <c r="D26" s="15"/>
      <c r="E26" s="16"/>
      <c r="F26" s="20"/>
      <c r="G26" s="17" t="str">
        <f aca="false">IF($F26="","",IFERROR(VLOOKUP($F26,Parameter!$B$15:$C$24,2,FALSE()),0))</f>
        <v/>
      </c>
      <c r="H26" s="18"/>
      <c r="I26" s="16" t="str">
        <f aca="false">IF($F26="","",$E26*$G26)</f>
        <v/>
      </c>
      <c r="J26" s="18" t="str">
        <f aca="false">IF($F26="","",$I26*$H26)</f>
        <v/>
      </c>
    </row>
    <row r="27" customFormat="false" ht="15" hidden="false" customHeight="false" outlineLevel="0" collapsed="false">
      <c r="A27" s="7"/>
      <c r="B27" s="21"/>
      <c r="C27" s="21"/>
      <c r="D27" s="7"/>
      <c r="E27" s="8"/>
      <c r="F27" s="21"/>
      <c r="G27" s="9" t="str">
        <f aca="false">IF($F27="","",IFERROR(VLOOKUP($F27,Parameter!$B$15:$C$24,2,FALSE()),0))</f>
        <v/>
      </c>
      <c r="H27" s="10"/>
      <c r="I27" s="8" t="str">
        <f aca="false">IF($F27="","",$E27*$G27)</f>
        <v/>
      </c>
      <c r="J27" s="10" t="str">
        <f aca="false">IF($F27="","",$I27*$H27)</f>
        <v/>
      </c>
    </row>
    <row r="28" customFormat="false" ht="15" hidden="false" customHeight="false" outlineLevel="0" collapsed="false">
      <c r="A28" s="15"/>
      <c r="B28" s="20"/>
      <c r="C28" s="20"/>
      <c r="D28" s="15"/>
      <c r="E28" s="16"/>
      <c r="F28" s="20"/>
      <c r="G28" s="17" t="str">
        <f aca="false">IF($F28="","",IFERROR(VLOOKUP($F28,Parameter!$B$15:$C$24,2,FALSE()),0))</f>
        <v/>
      </c>
      <c r="H28" s="18"/>
      <c r="I28" s="16" t="str">
        <f aca="false">IF($F28="","",$E28*$G28)</f>
        <v/>
      </c>
      <c r="J28" s="18" t="str">
        <f aca="false">IF($F28="","",$I28*$H28)</f>
        <v/>
      </c>
    </row>
    <row r="29" customFormat="false" ht="15" hidden="false" customHeight="false" outlineLevel="0" collapsed="false">
      <c r="A29" s="7"/>
      <c r="B29" s="21"/>
      <c r="C29" s="21"/>
      <c r="D29" s="7"/>
      <c r="E29" s="8"/>
      <c r="F29" s="21"/>
      <c r="G29" s="9" t="str">
        <f aca="false">IF($F29="","",IFERROR(VLOOKUP($F29,Parameter!$B$15:$C$24,2,FALSE()),0))</f>
        <v/>
      </c>
      <c r="H29" s="10"/>
      <c r="I29" s="8" t="str">
        <f aca="false">IF($F29="","",$E29*$G29)</f>
        <v/>
      </c>
      <c r="J29" s="10" t="str">
        <f aca="false">IF($F29="","",$I29*$H29)</f>
        <v/>
      </c>
    </row>
    <row r="31" customFormat="false" ht="15" hidden="false" customHeight="false" outlineLevel="0" collapsed="false">
      <c r="A31" s="22" t="s">
        <v>48</v>
      </c>
      <c r="B31" s="22"/>
      <c r="C31" s="22"/>
      <c r="D31" s="22"/>
      <c r="E31" s="22"/>
      <c r="F31" s="22"/>
      <c r="G31" s="22"/>
      <c r="H31" s="22"/>
      <c r="I31" s="22"/>
      <c r="J31" s="23" t="n">
        <f aca="false">SUM($J5:$J30)</f>
        <v>45698.2</v>
      </c>
    </row>
    <row r="32" customFormat="false" ht="15" hidden="false" customHeight="false" outlineLevel="0" collapsed="false">
      <c r="A32" s="24" t="str">
        <f aca="false">"zzgl. MwSt. "&amp;TEXT(Parameter!$D$11,"0%")</f>
        <v>zzgl. MwSt. 19%</v>
      </c>
      <c r="B32" s="24"/>
      <c r="C32" s="24"/>
      <c r="D32" s="24"/>
      <c r="E32" s="24"/>
      <c r="F32" s="24"/>
      <c r="G32" s="24"/>
      <c r="H32" s="24"/>
      <c r="I32" s="24"/>
      <c r="J32" s="25" t="n">
        <f aca="false">$J31*Parameter!$D$11</f>
        <v>8682.658</v>
      </c>
    </row>
    <row r="33" customFormat="false" ht="15" hidden="false" customHeight="false" outlineLevel="0" collapsed="false">
      <c r="A33" s="26" t="s">
        <v>49</v>
      </c>
      <c r="B33" s="26"/>
      <c r="C33" s="26"/>
      <c r="D33" s="26"/>
      <c r="E33" s="26"/>
      <c r="F33" s="26"/>
      <c r="G33" s="26"/>
      <c r="H33" s="26"/>
      <c r="I33" s="26"/>
      <c r="J33" s="27" t="n">
        <f aca="false">$J31+$J32</f>
        <v>54380.858</v>
      </c>
    </row>
    <row r="34" customFormat="false" ht="15" hidden="false" customHeight="false" outlineLevel="0" collapsed="false">
      <c r="A34" s="24" t="s">
        <v>50</v>
      </c>
      <c r="B34" s="24"/>
      <c r="C34" s="24"/>
      <c r="D34" s="24"/>
      <c r="E34" s="24"/>
      <c r="F34" s="24"/>
      <c r="G34" s="24"/>
      <c r="H34" s="24"/>
      <c r="I34" s="24"/>
      <c r="J34" s="25" t="n">
        <f aca="false">$J33/12</f>
        <v>4531.73816666667</v>
      </c>
    </row>
  </sheetData>
  <autoFilter ref="A4:J21"/>
  <mergeCells count="6">
    <mergeCell ref="A1:J1"/>
    <mergeCell ref="A2:J2"/>
    <mergeCell ref="A31:I31"/>
    <mergeCell ref="A32:I32"/>
    <mergeCell ref="A33:I33"/>
    <mergeCell ref="A34:I34"/>
  </mergeCells>
  <dataValidations count="3">
    <dataValidation allowBlank="true" errorStyle="stop" operator="between" showDropDown="false" showErrorMessage="false" showInputMessage="false" sqref="F5:F30" type="list">
      <formula1>Parameter!$B$15:$B$24</formula1>
      <formula2>0</formula2>
    </dataValidation>
    <dataValidation allowBlank="true" errorStyle="stop" operator="between" showDropDown="false" showErrorMessage="false" showInputMessage="false" sqref="D5:D30" type="list">
      <formula1>Parameter!$E$15:$E$20</formula1>
      <formula2>0</formula2>
    </dataValidation>
    <dataValidation allowBlank="true" errorStyle="stop" operator="between" showDropDown="false" showErrorMessage="false" showInputMessage="false" sqref="B5:B30" type="list">
      <formula1>Parameter!$G$15:$G$23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3" min="2" style="0" width="12"/>
    <col collapsed="false" customWidth="true" hidden="false" outlineLevel="0" max="4" min="4" style="0" width="18"/>
  </cols>
  <sheetData>
    <row r="1" customFormat="false" ht="27.75" hidden="false" customHeight="true" outlineLevel="0" collapsed="false">
      <c r="A1" s="28" t="s">
        <v>51</v>
      </c>
      <c r="B1" s="28"/>
      <c r="C1" s="28"/>
      <c r="D1" s="28"/>
    </row>
    <row r="2" customFormat="false" ht="15" hidden="false" customHeight="false" outlineLevel="0" collapsed="false">
      <c r="A2" s="29" t="s">
        <v>52</v>
      </c>
      <c r="B2" s="29"/>
      <c r="C2" s="29"/>
      <c r="D2" s="29"/>
    </row>
    <row r="3" customFormat="false" ht="15" hidden="false" customHeight="false" outlineLevel="0" collapsed="false">
      <c r="A3" s="30" t="s">
        <v>2</v>
      </c>
      <c r="B3" s="30" t="s">
        <v>53</v>
      </c>
      <c r="C3" s="30" t="s">
        <v>54</v>
      </c>
      <c r="D3" s="30" t="s">
        <v>55</v>
      </c>
    </row>
    <row r="4" customFormat="false" ht="15" hidden="false" customHeight="false" outlineLevel="0" collapsed="false">
      <c r="A4" s="31" t="str">
        <f aca="false">Parameter!$G$15</f>
        <v>Büroflächen</v>
      </c>
      <c r="B4" s="32" t="n">
        <f aca="false">COUNTIF(Leistungsverzeichnis!$B$5:$B$30,$A4)</f>
        <v>5</v>
      </c>
      <c r="C4" s="33" t="n">
        <f aca="false">IFERROR($D4/$D$13,0)</f>
        <v>0.543811353620055</v>
      </c>
      <c r="D4" s="34" t="n">
        <f aca="false">SUMIF(Leistungsverzeichnis!$B$5:$B$30,$A4,Leistungsverzeichnis!$J$5:$J$30)</f>
        <v>24851.2</v>
      </c>
    </row>
    <row r="5" customFormat="false" ht="15" hidden="false" customHeight="false" outlineLevel="0" collapsed="false">
      <c r="A5" s="35" t="str">
        <f aca="false">Parameter!$G$16</f>
        <v>Sanitärbereiche</v>
      </c>
      <c r="B5" s="36" t="n">
        <f aca="false">COUNTIF(Leistungsverzeichnis!$B$5:$B$30,$A5)</f>
        <v>4</v>
      </c>
      <c r="C5" s="37" t="n">
        <f aca="false">IFERROR($D5/$D$13,0)</f>
        <v>0.212104634318201</v>
      </c>
      <c r="D5" s="38" t="n">
        <f aca="false">SUMIF(Leistungsverzeichnis!$B$5:$B$30,$A5,Leistungsverzeichnis!$J$5:$J$30)</f>
        <v>9692.8</v>
      </c>
    </row>
    <row r="6" customFormat="false" ht="15" hidden="false" customHeight="false" outlineLevel="0" collapsed="false">
      <c r="A6" s="31" t="str">
        <f aca="false">Parameter!$G$17</f>
        <v>Verkehrsflächen</v>
      </c>
      <c r="B6" s="32" t="n">
        <f aca="false">COUNTIF(Leistungsverzeichnis!$B$5:$B$30,$A6)</f>
        <v>1</v>
      </c>
      <c r="C6" s="33" t="n">
        <f aca="false">IFERROR($D6/$D$13,0)</f>
        <v>0.0881872808994665</v>
      </c>
      <c r="D6" s="34" t="n">
        <f aca="false">SUMIF(Leistungsverzeichnis!$B$5:$B$30,$A6,Leistungsverzeichnis!$J$5:$J$30)</f>
        <v>4030</v>
      </c>
    </row>
    <row r="7" customFormat="false" ht="15" hidden="false" customHeight="false" outlineLevel="0" collapsed="false">
      <c r="A7" s="35" t="str">
        <f aca="false">Parameter!$G$18</f>
        <v>Teeküchen</v>
      </c>
      <c r="B7" s="36" t="n">
        <f aca="false">COUNTIF(Leistungsverzeichnis!$B$5:$B$30,$A7)</f>
        <v>1</v>
      </c>
      <c r="C7" s="37" t="n">
        <f aca="false">IFERROR($D7/$D$13,0)</f>
        <v>0.027309609568867</v>
      </c>
      <c r="D7" s="38" t="n">
        <f aca="false">SUMIF(Leistungsverzeichnis!$B$5:$B$30,$A7,Leistungsverzeichnis!$J$5:$J$30)</f>
        <v>1248</v>
      </c>
    </row>
    <row r="8" customFormat="false" ht="15" hidden="false" customHeight="false" outlineLevel="0" collapsed="false">
      <c r="A8" s="31" t="str">
        <f aca="false">Parameter!$G$19</f>
        <v>Eingang &amp; Empfang</v>
      </c>
      <c r="B8" s="32" t="n">
        <f aca="false">COUNTIF(Leistungsverzeichnis!$B$5:$B$30,$A8)</f>
        <v>1</v>
      </c>
      <c r="C8" s="33" t="n">
        <f aca="false">IFERROR($D8/$D$13,0)</f>
        <v>0.0256027589708129</v>
      </c>
      <c r="D8" s="34" t="n">
        <f aca="false">SUMIF(Leistungsverzeichnis!$B$5:$B$30,$A8,Leistungsverzeichnis!$J$5:$J$30)</f>
        <v>1170</v>
      </c>
    </row>
    <row r="9" customFormat="false" ht="15" hidden="false" customHeight="false" outlineLevel="0" collapsed="false">
      <c r="A9" s="35" t="str">
        <f aca="false">Parameter!$G$20</f>
        <v>Treppenhaus</v>
      </c>
      <c r="B9" s="36" t="n">
        <f aca="false">COUNTIF(Leistungsverzeichnis!$B$5:$B$30,$A9)</f>
        <v>2</v>
      </c>
      <c r="C9" s="37" t="n">
        <f aca="false">IFERROR($D9/$D$13,0)</f>
        <v>0.0527416834798745</v>
      </c>
      <c r="D9" s="38" t="n">
        <f aca="false">SUMIF(Leistungsverzeichnis!$B$5:$B$30,$A9,Leistungsverzeichnis!$J$5:$J$30)</f>
        <v>2410.2</v>
      </c>
    </row>
    <row r="10" customFormat="false" ht="15" hidden="false" customHeight="false" outlineLevel="0" collapsed="false">
      <c r="A10" s="31" t="str">
        <f aca="false">Parameter!$G$21</f>
        <v>Glas &amp; Fassade</v>
      </c>
      <c r="B10" s="32" t="n">
        <f aca="false">COUNTIF(Leistungsverzeichnis!$B$5:$B$30,$A10)</f>
        <v>2</v>
      </c>
      <c r="C10" s="33" t="n">
        <f aca="false">IFERROR($D10/$D$13,0)</f>
        <v>0.0502426791427234</v>
      </c>
      <c r="D10" s="34" t="n">
        <f aca="false">SUMIF(Leistungsverzeichnis!$B$5:$B$30,$A10,Leistungsverzeichnis!$J$5:$J$30)</f>
        <v>2296</v>
      </c>
    </row>
    <row r="11" customFormat="false" ht="15" hidden="false" customHeight="false" outlineLevel="0" collapsed="false">
      <c r="A11" s="35" t="str">
        <f aca="false">Parameter!$G$22</f>
        <v>Außenanlagen</v>
      </c>
      <c r="B11" s="36" t="n">
        <f aca="false">COUNTIF(Leistungsverzeichnis!$B$5:$B$30,$A11)</f>
        <v>0</v>
      </c>
      <c r="C11" s="37" t="n">
        <f aca="false">IFERROR($D11/$D$13,0)</f>
        <v>0</v>
      </c>
      <c r="D11" s="38" t="n">
        <f aca="false">SUMIF(Leistungsverzeichnis!$B$5:$B$30,$A11,Leistungsverzeichnis!$J$5:$J$30)</f>
        <v>0</v>
      </c>
    </row>
    <row r="12" customFormat="false" ht="15" hidden="false" customHeight="false" outlineLevel="0" collapsed="false">
      <c r="A12" s="31" t="str">
        <f aca="false">Parameter!$G$23</f>
        <v>Sonderreinigung</v>
      </c>
      <c r="B12" s="32" t="n">
        <f aca="false">COUNTIF(Leistungsverzeichnis!$B$5:$B$30,$A12)</f>
        <v>1</v>
      </c>
      <c r="C12" s="33" t="n">
        <f aca="false">IFERROR($D12/$D$13,0)</f>
        <v>0</v>
      </c>
      <c r="D12" s="34" t="n">
        <f aca="false">SUMIF(Leistungsverzeichnis!$B$5:$B$30,$A12,Leistungsverzeichnis!$J$5:$J$30)</f>
        <v>0</v>
      </c>
    </row>
    <row r="13" customFormat="false" ht="15" hidden="false" customHeight="false" outlineLevel="0" collapsed="false">
      <c r="A13" s="39" t="s">
        <v>56</v>
      </c>
      <c r="B13" s="40" t="n">
        <f aca="false">SUM(B4:B12)</f>
        <v>17</v>
      </c>
      <c r="C13" s="41" t="n">
        <f aca="false">SUM(C4:C12)</f>
        <v>1</v>
      </c>
      <c r="D13" s="42" t="n">
        <f aca="false">SUM(D4:D12)</f>
        <v>45698.2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28"/>
    <col collapsed="false" customWidth="true" hidden="false" outlineLevel="0" max="3" min="3" style="0" width="15"/>
    <col collapsed="false" customWidth="true" hidden="false" outlineLevel="0" max="4" min="4" style="0" width="20"/>
    <col collapsed="false" customWidth="true" hidden="false" outlineLevel="0" max="5" min="5" style="0" width="12"/>
    <col collapsed="false" customWidth="true" hidden="false" outlineLevel="0" max="6" min="6" style="0" width="2"/>
    <col collapsed="false" customWidth="true" hidden="false" outlineLevel="0" max="7" min="7" style="0" width="20"/>
  </cols>
  <sheetData>
    <row r="2" customFormat="false" ht="19.7" hidden="false" customHeight="false" outlineLevel="0" collapsed="false">
      <c r="B2" s="43" t="s">
        <v>57</v>
      </c>
      <c r="C2" s="43"/>
      <c r="D2" s="43"/>
      <c r="E2" s="43"/>
      <c r="F2" s="43"/>
    </row>
    <row r="3" customFormat="false" ht="15" hidden="false" customHeight="false" outlineLevel="0" collapsed="false">
      <c r="B3" s="44" t="s">
        <v>58</v>
      </c>
      <c r="C3" s="44"/>
      <c r="D3" s="44"/>
      <c r="E3" s="44"/>
      <c r="F3" s="44"/>
    </row>
    <row r="5" customFormat="false" ht="15" hidden="false" customHeight="false" outlineLevel="0" collapsed="false">
      <c r="B5" s="45" t="s">
        <v>59</v>
      </c>
      <c r="C5" s="45"/>
      <c r="D5" s="45" t="s">
        <v>60</v>
      </c>
    </row>
    <row r="6" customFormat="false" ht="15" hidden="false" customHeight="false" outlineLevel="0" collapsed="false">
      <c r="B6" s="46" t="s">
        <v>61</v>
      </c>
      <c r="C6" s="46"/>
      <c r="D6" s="47" t="s">
        <v>62</v>
      </c>
    </row>
    <row r="7" customFormat="false" ht="15" hidden="false" customHeight="false" outlineLevel="0" collapsed="false">
      <c r="B7" s="48" t="s">
        <v>63</v>
      </c>
      <c r="C7" s="48"/>
      <c r="D7" s="49" t="s">
        <v>64</v>
      </c>
    </row>
    <row r="8" customFormat="false" ht="15" hidden="false" customHeight="false" outlineLevel="0" collapsed="false">
      <c r="B8" s="46" t="s">
        <v>65</v>
      </c>
      <c r="C8" s="46"/>
      <c r="D8" s="47" t="s">
        <v>66</v>
      </c>
    </row>
    <row r="9" customFormat="false" ht="15" hidden="false" customHeight="false" outlineLevel="0" collapsed="false">
      <c r="B9" s="48" t="s">
        <v>67</v>
      </c>
      <c r="C9" s="48"/>
      <c r="D9" s="49" t="s">
        <v>68</v>
      </c>
    </row>
    <row r="10" customFormat="false" ht="15" hidden="false" customHeight="false" outlineLevel="0" collapsed="false">
      <c r="B10" s="46" t="s">
        <v>69</v>
      </c>
      <c r="C10" s="46"/>
      <c r="D10" s="50" t="n">
        <v>46069</v>
      </c>
    </row>
    <row r="11" customFormat="false" ht="15" hidden="false" customHeight="false" outlineLevel="0" collapsed="false">
      <c r="B11" s="48" t="s">
        <v>70</v>
      </c>
      <c r="C11" s="48"/>
      <c r="D11" s="51" t="n">
        <v>0.19</v>
      </c>
    </row>
    <row r="14" customFormat="false" ht="15" hidden="false" customHeight="false" outlineLevel="0" collapsed="false">
      <c r="B14" s="52" t="s">
        <v>71</v>
      </c>
      <c r="C14" s="52" t="s">
        <v>72</v>
      </c>
      <c r="E14" s="45" t="s">
        <v>73</v>
      </c>
      <c r="G14" s="45" t="s">
        <v>74</v>
      </c>
    </row>
    <row r="15" customFormat="false" ht="15" hidden="false" customHeight="false" outlineLevel="0" collapsed="false">
      <c r="B15" s="31" t="s">
        <v>14</v>
      </c>
      <c r="C15" s="53" t="n">
        <v>260</v>
      </c>
      <c r="E15" s="32" t="s">
        <v>13</v>
      </c>
      <c r="G15" s="31" t="s">
        <v>11</v>
      </c>
    </row>
    <row r="16" customFormat="false" ht="15" hidden="false" customHeight="false" outlineLevel="0" collapsed="false">
      <c r="B16" s="35" t="s">
        <v>20</v>
      </c>
      <c r="C16" s="54" t="n">
        <v>156</v>
      </c>
      <c r="E16" s="36" t="s">
        <v>18</v>
      </c>
      <c r="G16" s="35" t="s">
        <v>21</v>
      </c>
    </row>
    <row r="17" customFormat="false" ht="15" hidden="false" customHeight="false" outlineLevel="0" collapsed="false">
      <c r="B17" s="31" t="s">
        <v>16</v>
      </c>
      <c r="C17" s="53" t="n">
        <v>104</v>
      </c>
      <c r="E17" s="32" t="s">
        <v>32</v>
      </c>
      <c r="G17" s="31" t="s">
        <v>27</v>
      </c>
    </row>
    <row r="18" customFormat="false" ht="15" hidden="false" customHeight="false" outlineLevel="0" collapsed="false">
      <c r="B18" s="35" t="s">
        <v>26</v>
      </c>
      <c r="C18" s="54" t="n">
        <v>52</v>
      </c>
      <c r="E18" s="36" t="s">
        <v>46</v>
      </c>
      <c r="G18" s="35" t="s">
        <v>33</v>
      </c>
    </row>
    <row r="19" customFormat="false" ht="15" hidden="false" customHeight="false" outlineLevel="0" collapsed="false">
      <c r="B19" s="31" t="s">
        <v>39</v>
      </c>
      <c r="C19" s="53" t="n">
        <v>26</v>
      </c>
      <c r="E19" s="32" t="s">
        <v>75</v>
      </c>
      <c r="G19" s="31" t="s">
        <v>35</v>
      </c>
    </row>
    <row r="20" customFormat="false" ht="15" hidden="false" customHeight="false" outlineLevel="0" collapsed="false">
      <c r="B20" s="35" t="s">
        <v>76</v>
      </c>
      <c r="C20" s="54" t="n">
        <v>12</v>
      </c>
      <c r="E20" s="36" t="s">
        <v>77</v>
      </c>
      <c r="G20" s="35" t="s">
        <v>29</v>
      </c>
    </row>
    <row r="21" customFormat="false" ht="15" hidden="false" customHeight="false" outlineLevel="0" collapsed="false">
      <c r="B21" s="31" t="s">
        <v>41</v>
      </c>
      <c r="C21" s="53" t="n">
        <v>4</v>
      </c>
      <c r="G21" s="31" t="s">
        <v>37</v>
      </c>
    </row>
    <row r="22" customFormat="false" ht="15" hidden="false" customHeight="false" outlineLevel="0" collapsed="false">
      <c r="B22" s="35" t="s">
        <v>43</v>
      </c>
      <c r="C22" s="54" t="n">
        <v>2</v>
      </c>
      <c r="G22" s="35" t="s">
        <v>78</v>
      </c>
    </row>
    <row r="23" customFormat="false" ht="15" hidden="false" customHeight="false" outlineLevel="0" collapsed="false">
      <c r="B23" s="31" t="s">
        <v>79</v>
      </c>
      <c r="C23" s="53" t="n">
        <v>1</v>
      </c>
      <c r="G23" s="31" t="s">
        <v>44</v>
      </c>
    </row>
    <row r="24" customFormat="false" ht="15" hidden="false" customHeight="false" outlineLevel="0" collapsed="false">
      <c r="B24" s="35" t="s">
        <v>47</v>
      </c>
      <c r="C24" s="54" t="n">
        <v>0</v>
      </c>
    </row>
    <row r="25" customFormat="false" ht="15" hidden="false" customHeight="true" outlineLevel="0" collapsed="false">
      <c r="B25" s="55" t="s">
        <v>80</v>
      </c>
      <c r="C25" s="55"/>
    </row>
    <row r="26" customFormat="false" ht="15" hidden="false" customHeight="false" outlineLevel="0" collapsed="false">
      <c r="B26" s="55"/>
      <c r="C26" s="55"/>
    </row>
  </sheetData>
  <mergeCells count="10">
    <mergeCell ref="B2:F2"/>
    <mergeCell ref="B3:F3"/>
    <mergeCell ref="B5:C5"/>
    <mergeCell ref="B6:C6"/>
    <mergeCell ref="B7:C7"/>
    <mergeCell ref="B8:C8"/>
    <mergeCell ref="B9:C9"/>
    <mergeCell ref="B10:C10"/>
    <mergeCell ref="B11:C11"/>
    <mergeCell ref="B25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2026-06-22T06:42:26Z</dcterms:created>
  <dc:creator>openpyxl</dc:creator>
  <dc:description/>
  <dc:language>en-US</dc:language>
  <cp:lastModifiedBy/>
  <dcterms:modified xsi:type="dcterms:W3CDTF">2026-06-22T06:42:26Z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