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Generador vertical\"/>
    </mc:Choice>
  </mc:AlternateContent>
  <xr:revisionPtr revIDLastSave="0" documentId="13_ncr:1_{C3FC5503-51B3-4FF7-B517-B272E0455F34}" xr6:coauthVersionLast="47" xr6:coauthVersionMax="47" xr10:uidLastSave="{00000000-0000-0000-0000-000000000000}"/>
  <bookViews>
    <workbookView xWindow="1035" yWindow="1035" windowWidth="25500" windowHeight="13500" tabRatio="500" xr2:uid="{00000000-000D-0000-FFFF-FFFF00000000}"/>
  </bookViews>
  <sheets>
    <sheet name="Lebenslauf" sheetId="1" r:id="rId1"/>
    <sheet name="Auswertung &amp; Check" sheetId="2" r:id="rId2"/>
  </sheets>
  <definedNames>
    <definedName name="_xlnm.Print_Area" localSheetId="0">Lebenslauf!$A$1:$F$84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8" i="2" l="1"/>
  <c r="E36" i="2"/>
  <c r="E35" i="2"/>
  <c r="E34" i="2"/>
  <c r="E33" i="2"/>
  <c r="E32" i="2"/>
  <c r="E31" i="2"/>
  <c r="E30" i="2"/>
  <c r="E29" i="2"/>
  <c r="E28" i="2"/>
  <c r="E27" i="2"/>
  <c r="E38" i="2" s="1"/>
  <c r="E22" i="2"/>
  <c r="E20" i="2"/>
  <c r="E18" i="2"/>
  <c r="E10" i="2"/>
  <c r="B83" i="1"/>
  <c r="E63" i="1"/>
  <c r="C63" i="1"/>
  <c r="E62" i="1"/>
  <c r="C62" i="1"/>
  <c r="E61" i="1"/>
  <c r="C61" i="1"/>
  <c r="E60" i="1"/>
  <c r="C60" i="1"/>
  <c r="C18" i="1"/>
  <c r="J17" i="1"/>
  <c r="J16" i="1"/>
  <c r="E16" i="2" s="1"/>
  <c r="J8" i="1"/>
  <c r="J7" i="1"/>
  <c r="J6" i="1"/>
  <c r="J5" i="1"/>
  <c r="E14" i="2" l="1"/>
  <c r="B42" i="2"/>
  <c r="D40" i="2"/>
  <c r="E12" i="2"/>
  <c r="E8" i="2"/>
</calcChain>
</file>

<file path=xl/sharedStrings.xml><?xml version="1.0" encoding="utf-8"?>
<sst xmlns="http://schemas.openxmlformats.org/spreadsheetml/2006/main" count="146" uniqueCount="138">
  <si>
    <t>MARKUS WEBER</t>
  </si>
  <si>
    <t>Senior Software Engineer  ·  Cloud Solutions</t>
  </si>
  <si>
    <t>STATIONEN (Hilfstabelle)</t>
  </si>
  <si>
    <t>Von</t>
  </si>
  <si>
    <t>Bis</t>
  </si>
  <si>
    <t>Dauer (Jahre)</t>
  </si>
  <si>
    <t>04/2022</t>
  </si>
  <si>
    <t>heute</t>
  </si>
  <si>
    <t>Schillerstraße 124  ·  70173 Stuttgart  ·  markus.weber@mail.de</t>
  </si>
  <si>
    <t>09/2018</t>
  </si>
  <si>
    <t>03/2022</t>
  </si>
  <si>
    <t>+49 711 4587 2018  ·  linkedin.com/in/mweber  ·  github.com/mweber</t>
  </si>
  <si>
    <t>03/2014</t>
  </si>
  <si>
    <t>08/2018</t>
  </si>
  <si>
    <t>10/2012</t>
  </si>
  <si>
    <t>02/2014</t>
  </si>
  <si>
    <t>▌  PROFIL</t>
  </si>
  <si>
    <t>Software Engineer mit über 13 Jahren Erfahrung in der Entwicklung skalierbarer Cloud-Anwendungen und verteilter Systeme. Schwerpunkte: AWS-Architektur, Microservices, Kubernetes-Orchestrierung und Mentoring junger Entwicklerinnen und Entwickler.</t>
  </si>
  <si>
    <t>AUSBILDUNG (Hilfstabelle)</t>
  </si>
  <si>
    <t>▌  PERSÖNLICHE DATEN</t>
  </si>
  <si>
    <t>10/2007</t>
  </si>
  <si>
    <t>09/2012</t>
  </si>
  <si>
    <t>Geburtsdatum</t>
  </si>
  <si>
    <t>22.07.1987</t>
  </si>
  <si>
    <t>Geburtsort</t>
  </si>
  <si>
    <t>Karlsruhe</t>
  </si>
  <si>
    <t>08/1998</t>
  </si>
  <si>
    <t>06/2007</t>
  </si>
  <si>
    <t>Alter</t>
  </si>
  <si>
    <t>Familienstand</t>
  </si>
  <si>
    <t>verheiratet</t>
  </si>
  <si>
    <t>Nationalität</t>
  </si>
  <si>
    <t>deutsch</t>
  </si>
  <si>
    <t>Wohnort</t>
  </si>
  <si>
    <t>Stuttgart</t>
  </si>
  <si>
    <t>▌  BERUFSERFAHRUNG</t>
  </si>
  <si>
    <t>04/2022 – heute</t>
  </si>
  <si>
    <t>Senior Software Engineer</t>
  </si>
  <si>
    <t>Mercurion Cloud Systems GmbH  ·  Stuttgart</t>
  </si>
  <si>
    <t>•  Verantwortung für AWS-basierte Microservice-Plattform</t>
  </si>
  <si>
    <t>•  Mentoring eines fünfköpfigen Engineering-Teams</t>
  </si>
  <si>
    <t>•  Reduktion der Deployment-Zeit um 65 %</t>
  </si>
  <si>
    <t>•  Konzeption der Kubernetes-Multi-Cluster-Architektur</t>
  </si>
  <si>
    <t>09/2018 – 03/2022</t>
  </si>
  <si>
    <t>Software Engineer</t>
  </si>
  <si>
    <t>Falkenried Industries AG  ·  München</t>
  </si>
  <si>
    <t>•  Entwicklung kundenorientierter Java-Backend-Services</t>
  </si>
  <si>
    <t>•  Migration monolithischer Anwendungen zu Microservices</t>
  </si>
  <si>
    <t>•  Einführung CI/CD-Pipelines mit GitLab und Jenkins</t>
  </si>
  <si>
    <t>03/2014 – 08/2018</t>
  </si>
  <si>
    <t>Web Developer</t>
  </si>
  <si>
    <t>Helix Webagentur GmbH  ·  Karlsruhe</t>
  </si>
  <si>
    <t>•  Frontend- und Backend-Entwicklung für 18+ Kundenprojekte</t>
  </si>
  <si>
    <t>•  Technische Beratung und Architekturentscheidungen</t>
  </si>
  <si>
    <t>•  Schulung interner Teams in modernen JS-Frameworks</t>
  </si>
  <si>
    <t>10/2012 – 02/2014</t>
  </si>
  <si>
    <t>Junior Developer</t>
  </si>
  <si>
    <t>Lichtmark Solutions GmbH  ·  Karlsruhe</t>
  </si>
  <si>
    <t>•  Unterstützung bei PHP- und WordPress-Projekten</t>
  </si>
  <si>
    <t>•  Erstellung interner Tools und Wartungsskripte</t>
  </si>
  <si>
    <t>▌  AUSBILDUNG</t>
  </si>
  <si>
    <t>10/2007 – 09/2012</t>
  </si>
  <si>
    <t>M.Sc. Informatik</t>
  </si>
  <si>
    <t>Karlsruher Institut für Technologie  ·  Karlsruhe</t>
  </si>
  <si>
    <t>•  Schwerpunkte: Verteilte Systeme, Algorithmik</t>
  </si>
  <si>
    <t>•  Abschlussnote: 1,4  ·  Masterarbeit: 1,2</t>
  </si>
  <si>
    <t>08/1998 – 06/2007</t>
  </si>
  <si>
    <t>Allgemeine Hochschulreife</t>
  </si>
  <si>
    <t>Helmholtz-Gymnasium Karlsruhe  ·  Karlsruhe</t>
  </si>
  <si>
    <t>•  Leistungskurse: Mathematik, Physik  ·  Note 1,8</t>
  </si>
  <si>
    <t>▌  KENNTNISSE</t>
  </si>
  <si>
    <t>Java</t>
  </si>
  <si>
    <t>PostgreSQL</t>
  </si>
  <si>
    <t>Python</t>
  </si>
  <si>
    <t>Docker</t>
  </si>
  <si>
    <t>AWS</t>
  </si>
  <si>
    <t>React</t>
  </si>
  <si>
    <t>Kubernetes</t>
  </si>
  <si>
    <t>Git / CI/CD</t>
  </si>
  <si>
    <t>▌  SPRACHEN</t>
  </si>
  <si>
    <t>Deutsch (Muttersprache)  ·  Englisch (C1)  ·  Spanisch (B1)  ·  Niederländisch (A2)</t>
  </si>
  <si>
    <t>▌  SOFT SKILLS</t>
  </si>
  <si>
    <t>▌  INTERESSEN</t>
  </si>
  <si>
    <t>•  Lösungsorientierung</t>
  </si>
  <si>
    <t>•  Bouldern</t>
  </si>
  <si>
    <t>•  Strukturiertes Denken</t>
  </si>
  <si>
    <t>•  Schach (Online-Liga)</t>
  </si>
  <si>
    <t>•  Teamarbeit</t>
  </si>
  <si>
    <t>•  Open-Source-Projekte</t>
  </si>
  <si>
    <t>•  Mentoring</t>
  </si>
  <si>
    <t>•  Bergwanderungen</t>
  </si>
  <si>
    <t>•  Lernbereitschaft</t>
  </si>
  <si>
    <t>▌  WEITERBILDUNGEN &amp; ZERTIFIKATE</t>
  </si>
  <si>
    <t>11/2023</t>
  </si>
  <si>
    <t>AWS Certified Solutions Architect Associate  ·  Amazon Web Services</t>
  </si>
  <si>
    <t>06/2022</t>
  </si>
  <si>
    <t>Certified Kubernetes Application Developer  ·  Linux Foundation</t>
  </si>
  <si>
    <t>02/2020</t>
  </si>
  <si>
    <t>Professional Scrum Master I  ·  Scrum.org</t>
  </si>
  <si>
    <t>Markus Weber</t>
  </si>
  <si>
    <t>AUSWERTUNG &amp; QUALITÄTS-CHECK</t>
  </si>
  <si>
    <t>Automatische Kennzahlen und gewichtete Vollständigkeits-Prüfung</t>
  </si>
  <si>
    <t>▌  KENNZAHLEN</t>
  </si>
  <si>
    <t>Berufserfahrung gesamt</t>
  </si>
  <si>
    <t>Anzahl beruflicher Stationen</t>
  </si>
  <si>
    <t>Längste Anstellung</t>
  </si>
  <si>
    <t>Ø Verweildauer pro Station</t>
  </si>
  <si>
    <t>Ausbildungsdauer (Schule + Studium)</t>
  </si>
  <si>
    <t>Aktuelles Alter (Stichtag heute)</t>
  </si>
  <si>
    <t>Sprachen (inkl. Muttersprache)</t>
  </si>
  <si>
    <t>Anzahl Weiterbildungen / Zertifikate</t>
  </si>
  <si>
    <t>▌  VOLLSTÄNDIGKEITS-CHECK</t>
  </si>
  <si>
    <t>Tragen Sie in Spalte "Erledigt" ein X (oder x) ein, wenn der Punkt erfüllt ist.</t>
  </si>
  <si>
    <t>Kriterium</t>
  </si>
  <si>
    <t>Erledigt</t>
  </si>
  <si>
    <t>Gewichtung</t>
  </si>
  <si>
    <t>Punkte</t>
  </si>
  <si>
    <t>Persönliche Daten vollständig (Name, Kontakt, Geburtsdatum)</t>
  </si>
  <si>
    <t>X</t>
  </si>
  <si>
    <t>Aussagekräftiges berufliches Profil</t>
  </si>
  <si>
    <t>Berufserfahrung lückenlos und antichronologisch</t>
  </si>
  <si>
    <t>Ausbildung mit Abschlussnoten angegeben</t>
  </si>
  <si>
    <t>Weiterbildungen und Zertifikate aufgeführt</t>
  </si>
  <si>
    <t>Kenntnisse mit Niveau bewertet</t>
  </si>
  <si>
    <t>x</t>
  </si>
  <si>
    <t>Sprachkenntnisse mit GER-Niveau</t>
  </si>
  <si>
    <t>Layout und Schriftgrößen konsistent</t>
  </si>
  <si>
    <t>Rechtschreibung und Grammatik geprüft</t>
  </si>
  <si>
    <t>PDF-Export getestet (kein Layout-Bruch)</t>
  </si>
  <si>
    <t>GESAMT</t>
  </si>
  <si>
    <t>VOLLSTÄNDIGKEITS-SCORE</t>
  </si>
  <si>
    <t>▌  HINWEISE</t>
  </si>
  <si>
    <t>•  Eingabezellen sind blau hervorgehoben. Alle übrigen Werte werden automatisch berechnet.</t>
  </si>
  <si>
    <t>•  Datumsangaben im Format MM/JJJJ eintragen. Für laufende Tätigkeiten "heute" verwenden.</t>
  </si>
  <si>
    <t>•  Geburtsdatum auf dem CV-Blatt im Format TT.MM.JJJJ – Alter aktualisiert sich automatisch.</t>
  </si>
  <si>
    <t>•  Skill-Bewertungen über die Hilfsspalten (C) im Lebenslauf-Blatt anpassen (Werte 1–5).</t>
  </si>
  <si>
    <t>•  Für den Versand stets als PDF exportieren: Datei → Exportieren → PDF/XPS erstellen.</t>
  </si>
  <si>
    <t>•  Der Druckbereich des CV-Blatts ist auf A4 hochkant und eine Seite skaliert.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</si>
</sst>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 x14ac:knownFonts="1">
    <font>
      <sz val="11"/>
      <color theme="1"/>
      <name val="Calibri"/>
      <family val="2"/>
      <charset val="1"/>
    </font>
    <font>
      <sz val="26"/>
      <color rgb="FFFFFFFF"/>
      <name val="Calibri"/>
      <charset val="1"/>
    </font>
    <font>
      <sz val="11"/>
      <color rgb="FFBFC8D2"/>
      <name val="Calibri"/>
      <charset val="1"/>
    </font>
    <font>
      <b/>
      <sz val="9"/>
      <color rgb="FF6B6B6B"/>
      <name val="Calibri"/>
      <charset val="1"/>
    </font>
    <font>
      <sz val="10"/>
      <color rgb="FF111111"/>
      <name val="Calibri"/>
      <charset val="1"/>
    </font>
    <font>
      <b/>
      <sz val="11"/>
      <color rgb="FFB8862F"/>
      <name val="Calibri"/>
      <charset val="1"/>
    </font>
    <font>
      <sz val="10"/>
      <color rgb="FF1F4E79"/>
      <name val="Calibri"/>
      <charset val="1"/>
    </font>
    <font>
      <sz val="9"/>
      <color rgb="FF6B6B6B"/>
      <name val="Calibri"/>
      <charset val="1"/>
    </font>
    <font>
      <i/>
      <sz val="10"/>
      <color rgb="FF111111"/>
      <name val="Calibri"/>
      <charset val="1"/>
    </font>
    <font>
      <b/>
      <sz val="10"/>
      <color rgb="FFB8862F"/>
      <name val="Calibri"/>
      <charset val="1"/>
    </font>
    <font>
      <b/>
      <sz val="10.5"/>
      <color rgb="FF111111"/>
      <name val="Calibri"/>
      <charset val="1"/>
    </font>
    <font>
      <i/>
      <sz val="10"/>
      <color rgb="FFB8862F"/>
      <name val="Calibri"/>
      <charset val="1"/>
    </font>
    <font>
      <sz val="12"/>
      <color rgb="FFB8862F"/>
      <name val="Calibri"/>
      <charset val="1"/>
    </font>
    <font>
      <i/>
      <sz val="10"/>
      <color rgb="FF6B6B6B"/>
      <name val="Calibri"/>
      <charset val="1"/>
    </font>
    <font>
      <sz val="20"/>
      <color rgb="FFFFFFFF"/>
      <name val="Calibri"/>
      <charset val="1"/>
    </font>
    <font>
      <i/>
      <sz val="11"/>
      <color rgb="FFBFC8D2"/>
      <name val="Calibri"/>
      <charset val="1"/>
    </font>
    <font>
      <b/>
      <sz val="12"/>
      <color rgb="FFB8862F"/>
      <name val="Calibri"/>
      <charset val="1"/>
    </font>
    <font>
      <b/>
      <sz val="11"/>
      <color rgb="FF111111"/>
      <name val="Calibri"/>
      <charset val="1"/>
    </font>
    <font>
      <i/>
      <sz val="9"/>
      <color rgb="FF6B6B6B"/>
      <name val="Calibri"/>
      <charset val="1"/>
    </font>
    <font>
      <b/>
      <sz val="10"/>
      <color rgb="FFFFFFFF"/>
      <name val="Calibri"/>
      <charset val="1"/>
    </font>
    <font>
      <b/>
      <sz val="11"/>
      <color rgb="FF1F4E79"/>
      <name val="Calibri"/>
      <charset val="1"/>
    </font>
    <font>
      <b/>
      <sz val="10"/>
      <color rgb="FF111111"/>
      <name val="Calibri"/>
      <charset val="1"/>
    </font>
    <font>
      <b/>
      <sz val="18"/>
      <color rgb="FFB8862F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rgb="FF1A2A3A"/>
        <bgColor rgb="FF003366"/>
      </patternFill>
    </fill>
    <fill>
      <patternFill patternType="solid">
        <fgColor rgb="FFB8862F"/>
        <bgColor rgb="FF969696"/>
      </patternFill>
    </fill>
    <fill>
      <patternFill patternType="solid">
        <fgColor rgb="FFF4EFE6"/>
        <bgColor rgb="FFF4EBD3"/>
      </patternFill>
    </fill>
    <fill>
      <patternFill patternType="solid">
        <fgColor rgb="FFF4EBD3"/>
        <bgColor rgb="FFF4EFE6"/>
      </patternFill>
    </fill>
  </fills>
  <borders count="5">
    <border>
      <left/>
      <right/>
      <top/>
      <bottom/>
      <diagonal/>
    </border>
    <border>
      <left/>
      <right/>
      <top/>
      <bottom style="thin">
        <color rgb="FFB8862F"/>
      </bottom>
      <diagonal/>
    </border>
    <border>
      <left/>
      <right/>
      <top/>
      <bottom style="hair">
        <color rgb="FFC9C3BC"/>
      </bottom>
      <diagonal/>
    </border>
    <border>
      <left style="thin">
        <color rgb="FFC9C3BC"/>
      </left>
      <right style="thin">
        <color rgb="FFC9C3BC"/>
      </right>
      <top style="thin">
        <color rgb="FFC9C3BC"/>
      </top>
      <bottom style="thin">
        <color rgb="FFC9C3BC"/>
      </bottom>
      <diagonal/>
    </border>
    <border>
      <left/>
      <right/>
      <top style="medium">
        <color rgb="FF1A2A3A"/>
      </top>
      <bottom style="thin">
        <color rgb="FF1A2A3A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/>
    <xf numFmtId="0" fontId="3" fillId="0" borderId="0" xfId="0" applyFont="1"/>
    <xf numFmtId="0" fontId="0" fillId="3" borderId="0" xfId="0" applyFill="1"/>
    <xf numFmtId="0" fontId="0" fillId="4" borderId="0" xfId="0" applyFill="1"/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4" borderId="0" xfId="0" applyFont="1" applyFill="1" applyAlignment="1">
      <alignment horizontal="right" vertical="center" indent="1"/>
    </xf>
    <xf numFmtId="0" fontId="17" fillId="4" borderId="0" xfId="0" applyFont="1" applyFill="1" applyAlignment="1">
      <alignment horizontal="right" vertical="center" indent="1"/>
    </xf>
    <xf numFmtId="0" fontId="19" fillId="2" borderId="0" xfId="0" applyFont="1" applyFill="1" applyAlignment="1">
      <alignment horizontal="left" vertical="center" indent="1"/>
    </xf>
    <xf numFmtId="0" fontId="19" fillId="2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left" vertical="center" wrapText="1" indent="1"/>
    </xf>
    <xf numFmtId="0" fontId="20" fillId="0" borderId="3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" fontId="21" fillId="0" borderId="2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left" vertical="center" indent="1"/>
    </xf>
    <xf numFmtId="0" fontId="0" fillId="0" borderId="4" xfId="0" applyBorder="1"/>
    <xf numFmtId="0" fontId="17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indent="1"/>
    </xf>
    <xf numFmtId="0" fontId="16" fillId="0" borderId="1" xfId="0" applyFont="1" applyBorder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0" fontId="18" fillId="0" borderId="0" xfId="0" applyFont="1" applyAlignment="1">
      <alignment horizontal="left" vertical="center"/>
    </xf>
    <xf numFmtId="164" fontId="22" fillId="5" borderId="0" xfId="0" applyNumberFormat="1" applyFont="1" applyFill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wrapText="1" inden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8862F"/>
      <rgbColor rgb="FF800080"/>
      <rgbColor rgb="FF008080"/>
      <rgbColor rgb="FFC9C3BC"/>
      <rgbColor rgb="FF808080"/>
      <rgbColor rgb="FF9999FF"/>
      <rgbColor rgb="FF993366"/>
      <rgbColor rgb="FFF4EFE6"/>
      <rgbColor rgb="FFCCFFFF"/>
      <rgbColor rgb="FF660066"/>
      <rgbColor rgb="FFFF8080"/>
      <rgbColor rgb="FF0066CC"/>
      <rgbColor rgb="FFBFC8D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4EBD3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B6B"/>
      <rgbColor rgb="FF969696"/>
      <rgbColor rgb="FF003366"/>
      <rgbColor rgb="FF339966"/>
      <rgbColor rgb="FF111111"/>
      <rgbColor rgb="FF333300"/>
      <rgbColor rgb="FF993300"/>
      <rgbColor rgb="FF993366"/>
      <rgbColor rgb="FF1F4E79"/>
      <rgbColor rgb="FF1A2A3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4"/>
  <sheetViews>
    <sheetView showGridLines="0" tabSelected="1" zoomScaleNormal="100" workbookViewId="0">
      <pane ySplit="7" topLeftCell="A45" activePane="bottomLeft" state="frozen"/>
      <selection pane="bottomLeft" activeCell="B11" sqref="B11:E13"/>
    </sheetView>
  </sheetViews>
  <sheetFormatPr baseColWidth="10" defaultColWidth="8.7109375" defaultRowHeight="15" x14ac:dyDescent="0.25"/>
  <cols>
    <col min="1" max="1" width="1.5703125" customWidth="1"/>
    <col min="2" max="2" width="16" customWidth="1"/>
    <col min="3" max="3" width="22" customWidth="1"/>
    <col min="4" max="4" width="16" customWidth="1"/>
    <col min="5" max="5" width="27.42578125" customWidth="1"/>
    <col min="6" max="6" width="1.5703125" customWidth="1"/>
    <col min="8" max="10" width="10" hidden="1" customWidth="1"/>
  </cols>
  <sheetData>
    <row r="1" spans="1:10" ht="7.5" customHeight="1" x14ac:dyDescent="0.25">
      <c r="A1" s="15"/>
      <c r="B1" s="15"/>
      <c r="C1" s="15"/>
      <c r="D1" s="15"/>
      <c r="E1" s="15"/>
      <c r="F1" s="15"/>
    </row>
    <row r="2" spans="1:10" ht="33.75" customHeight="1" x14ac:dyDescent="0.25">
      <c r="A2" s="15"/>
      <c r="B2" s="14" t="s">
        <v>0</v>
      </c>
      <c r="C2" s="14"/>
      <c r="D2" s="14"/>
      <c r="E2" s="14"/>
      <c r="F2" s="15"/>
    </row>
    <row r="3" spans="1:10" ht="18" customHeight="1" x14ac:dyDescent="0.25">
      <c r="A3" s="15"/>
      <c r="B3" s="13" t="s">
        <v>1</v>
      </c>
      <c r="C3" s="13"/>
      <c r="D3" s="13"/>
      <c r="E3" s="13"/>
      <c r="F3" s="15"/>
      <c r="H3" s="16" t="s">
        <v>2</v>
      </c>
    </row>
    <row r="4" spans="1:10" ht="7.5" customHeight="1" x14ac:dyDescent="0.25">
      <c r="A4" s="15"/>
      <c r="B4" s="15"/>
      <c r="C4" s="15"/>
      <c r="D4" s="15"/>
      <c r="E4" s="15"/>
      <c r="F4" s="15"/>
      <c r="H4" s="16" t="s">
        <v>3</v>
      </c>
      <c r="I4" s="16" t="s">
        <v>4</v>
      </c>
      <c r="J4" s="16" t="s">
        <v>5</v>
      </c>
    </row>
    <row r="5" spans="1:10" ht="3.75" customHeight="1" x14ac:dyDescent="0.25">
      <c r="B5" s="17"/>
      <c r="C5" s="17"/>
      <c r="D5" s="17"/>
      <c r="E5" s="17"/>
      <c r="H5" t="s">
        <v>6</v>
      </c>
      <c r="I5" t="s">
        <v>7</v>
      </c>
      <c r="J5">
        <f ca="1">(IF(LOWER(I5)="heute",TODAY(),DATE(VALUE(RIGHT(I5,4)),VALUE(LEFT(I5,2)),1))-DATE(VALUE(RIGHT(H5,4)),VALUE(LEFT(H5,2)),1))/365.25</f>
        <v>4.2217659137577002</v>
      </c>
    </row>
    <row r="6" spans="1:10" ht="15.75" customHeight="1" x14ac:dyDescent="0.25">
      <c r="A6" s="18"/>
      <c r="B6" s="12" t="s">
        <v>8</v>
      </c>
      <c r="C6" s="12"/>
      <c r="D6" s="12"/>
      <c r="E6" s="12"/>
      <c r="F6" s="18"/>
      <c r="H6" t="s">
        <v>9</v>
      </c>
      <c r="I6" t="s">
        <v>10</v>
      </c>
      <c r="J6">
        <f ca="1">(IF(LOWER(I6)="heute",TODAY(),DATE(VALUE(RIGHT(I6,4)),VALUE(LEFT(I6,2)),1))-DATE(VALUE(RIGHT(H6,4)),VALUE(LEFT(H6,2)),1))/365.25</f>
        <v>3.4962354551676933</v>
      </c>
    </row>
    <row r="7" spans="1:10" ht="15.75" customHeight="1" x14ac:dyDescent="0.25">
      <c r="A7" s="18"/>
      <c r="B7" s="12" t="s">
        <v>11</v>
      </c>
      <c r="C7" s="12"/>
      <c r="D7" s="12"/>
      <c r="E7" s="12"/>
      <c r="F7" s="18"/>
      <c r="H7" t="s">
        <v>12</v>
      </c>
      <c r="I7" t="s">
        <v>13</v>
      </c>
      <c r="J7">
        <f ca="1">(IF(LOWER(I7)="heute",TODAY(),DATE(VALUE(RIGHT(I7,4)),VALUE(LEFT(I7,2)),1))-DATE(VALUE(RIGHT(H7,4)),VALUE(LEFT(H7,2)),1))/365.25</f>
        <v>4.4188911704312117</v>
      </c>
    </row>
    <row r="8" spans="1:10" ht="12" customHeight="1" x14ac:dyDescent="0.25">
      <c r="H8" t="s">
        <v>14</v>
      </c>
      <c r="I8" t="s">
        <v>15</v>
      </c>
      <c r="J8">
        <f ca="1">(IF(LOWER(I8)="heute",TODAY(),DATE(VALUE(RIGHT(I8,4)),VALUE(LEFT(I8,2)),1))-DATE(VALUE(RIGHT(H8,4)),VALUE(LEFT(H8,2)),1))/365.25</f>
        <v>1.3360711841204653</v>
      </c>
    </row>
    <row r="9" spans="1:10" ht="19.5" customHeight="1" x14ac:dyDescent="0.25">
      <c r="B9" s="11" t="s">
        <v>16</v>
      </c>
      <c r="C9" s="11"/>
      <c r="D9" s="11"/>
      <c r="E9" s="11"/>
    </row>
    <row r="10" spans="1:10" ht="3.75" customHeight="1" x14ac:dyDescent="0.25"/>
    <row r="11" spans="1:10" ht="15" customHeight="1" x14ac:dyDescent="0.25">
      <c r="B11" s="10" t="s">
        <v>17</v>
      </c>
      <c r="C11" s="10"/>
      <c r="D11" s="10"/>
      <c r="E11" s="10"/>
    </row>
    <row r="12" spans="1:10" ht="15" customHeight="1" x14ac:dyDescent="0.25">
      <c r="B12" s="10"/>
      <c r="C12" s="10"/>
      <c r="D12" s="10"/>
      <c r="E12" s="10"/>
    </row>
    <row r="13" spans="1:10" ht="15" customHeight="1" x14ac:dyDescent="0.25">
      <c r="B13" s="10"/>
      <c r="C13" s="10"/>
      <c r="D13" s="10"/>
      <c r="E13" s="10"/>
    </row>
    <row r="14" spans="1:10" ht="7.5" customHeight="1" x14ac:dyDescent="0.25">
      <c r="H14" s="16" t="s">
        <v>18</v>
      </c>
    </row>
    <row r="15" spans="1:10" ht="19.5" customHeight="1" x14ac:dyDescent="0.25">
      <c r="B15" s="11" t="s">
        <v>19</v>
      </c>
      <c r="C15" s="11"/>
      <c r="D15" s="11"/>
      <c r="E15" s="11"/>
      <c r="H15" t="s">
        <v>3</v>
      </c>
      <c r="I15" t="s">
        <v>4</v>
      </c>
      <c r="J15" t="s">
        <v>5</v>
      </c>
    </row>
    <row r="16" spans="1:10" ht="3.75" customHeight="1" x14ac:dyDescent="0.25">
      <c r="H16" t="s">
        <v>20</v>
      </c>
      <c r="I16" t="s">
        <v>21</v>
      </c>
      <c r="J16">
        <f ca="1">(IF(LOWER(I16)="heute",TODAY(),DATE(VALUE(RIGHT(I16,4)),VALUE(LEFT(I16,2)),1))-DATE(VALUE(RIGHT(H16,4)),VALUE(LEFT(H16,2)),1))/365.25</f>
        <v>4.9199178644763863</v>
      </c>
    </row>
    <row r="17" spans="2:10" ht="15.75" customHeight="1" x14ac:dyDescent="0.25">
      <c r="B17" s="19" t="s">
        <v>22</v>
      </c>
      <c r="C17" s="20" t="s">
        <v>23</v>
      </c>
      <c r="D17" s="19" t="s">
        <v>24</v>
      </c>
      <c r="E17" s="20" t="s">
        <v>25</v>
      </c>
      <c r="H17" t="s">
        <v>26</v>
      </c>
      <c r="I17" t="s">
        <v>27</v>
      </c>
      <c r="J17">
        <f ca="1">(IF(LOWER(I17)="heute",TODAY(),DATE(VALUE(RIGHT(I17,4)),VALUE(LEFT(I17,2)),1))-DATE(VALUE(RIGHT(H17,4)),VALUE(LEFT(H17,2)),1))/365.25</f>
        <v>8.8323066392881593</v>
      </c>
    </row>
    <row r="18" spans="2:10" ht="15.75" customHeight="1" x14ac:dyDescent="0.25">
      <c r="B18" s="19" t="s">
        <v>28</v>
      </c>
      <c r="C18" s="21" t="str">
        <f ca="1">IFERROR(DATEDIF(DATE(VALUE(MID(C17,7,4)),VALUE(MID(C17,4,2)),VALUE(LEFT(C17,2))),TODAY(),"Y")&amp;" Jahre","")</f>
        <v>38 Jahre</v>
      </c>
      <c r="D18" s="19" t="s">
        <v>29</v>
      </c>
      <c r="E18" s="20" t="s">
        <v>30</v>
      </c>
    </row>
    <row r="19" spans="2:10" ht="15.75" customHeight="1" x14ac:dyDescent="0.25">
      <c r="B19" s="19" t="s">
        <v>31</v>
      </c>
      <c r="C19" s="20" t="s">
        <v>32</v>
      </c>
      <c r="D19" s="19" t="s">
        <v>33</v>
      </c>
      <c r="E19" s="20" t="s">
        <v>34</v>
      </c>
    </row>
    <row r="20" spans="2:10" ht="9.75" customHeight="1" x14ac:dyDescent="0.25"/>
    <row r="21" spans="2:10" ht="19.5" customHeight="1" x14ac:dyDescent="0.25">
      <c r="B21" s="11" t="s">
        <v>35</v>
      </c>
      <c r="C21" s="11"/>
      <c r="D21" s="11"/>
      <c r="E21" s="11"/>
    </row>
    <row r="22" spans="2:10" ht="3.75" customHeight="1" x14ac:dyDescent="0.25"/>
    <row r="23" spans="2:10" ht="16.5" customHeight="1" x14ac:dyDescent="0.25">
      <c r="B23" s="9" t="s">
        <v>36</v>
      </c>
      <c r="C23" s="8" t="s">
        <v>37</v>
      </c>
      <c r="D23" s="8"/>
      <c r="E23" s="8"/>
    </row>
    <row r="24" spans="2:10" ht="13.5" customHeight="1" x14ac:dyDescent="0.25">
      <c r="B24" s="9"/>
      <c r="C24" s="7" t="s">
        <v>38</v>
      </c>
      <c r="D24" s="7"/>
      <c r="E24" s="7"/>
    </row>
    <row r="25" spans="2:10" ht="15" customHeight="1" x14ac:dyDescent="0.25">
      <c r="B25" s="9"/>
      <c r="C25" s="6" t="s">
        <v>39</v>
      </c>
      <c r="D25" s="6"/>
      <c r="E25" s="6"/>
    </row>
    <row r="26" spans="2:10" ht="15" customHeight="1" x14ac:dyDescent="0.25">
      <c r="B26" s="9"/>
      <c r="C26" s="6" t="s">
        <v>40</v>
      </c>
      <c r="D26" s="6"/>
      <c r="E26" s="6"/>
    </row>
    <row r="27" spans="2:10" ht="15" customHeight="1" x14ac:dyDescent="0.25">
      <c r="B27" s="9"/>
      <c r="C27" s="6" t="s">
        <v>41</v>
      </c>
      <c r="D27" s="6"/>
      <c r="E27" s="6"/>
    </row>
    <row r="28" spans="2:10" ht="15" customHeight="1" x14ac:dyDescent="0.25">
      <c r="B28" s="9"/>
      <c r="C28" s="6" t="s">
        <v>42</v>
      </c>
      <c r="D28" s="6"/>
      <c r="E28" s="6"/>
    </row>
    <row r="29" spans="2:10" ht="6" customHeight="1" x14ac:dyDescent="0.25"/>
    <row r="30" spans="2:10" ht="16.5" customHeight="1" x14ac:dyDescent="0.25">
      <c r="B30" s="9" t="s">
        <v>43</v>
      </c>
      <c r="C30" s="8" t="s">
        <v>44</v>
      </c>
      <c r="D30" s="8"/>
      <c r="E30" s="8"/>
    </row>
    <row r="31" spans="2:10" ht="13.5" customHeight="1" x14ac:dyDescent="0.25">
      <c r="B31" s="9"/>
      <c r="C31" s="7" t="s">
        <v>45</v>
      </c>
      <c r="D31" s="7"/>
      <c r="E31" s="7"/>
    </row>
    <row r="32" spans="2:10" ht="15" customHeight="1" x14ac:dyDescent="0.25">
      <c r="B32" s="9"/>
      <c r="C32" s="6" t="s">
        <v>46</v>
      </c>
      <c r="D32" s="6"/>
      <c r="E32" s="6"/>
    </row>
    <row r="33" spans="2:5" ht="15" customHeight="1" x14ac:dyDescent="0.25">
      <c r="B33" s="9"/>
      <c r="C33" s="6" t="s">
        <v>47</v>
      </c>
      <c r="D33" s="6"/>
      <c r="E33" s="6"/>
    </row>
    <row r="34" spans="2:5" ht="15" customHeight="1" x14ac:dyDescent="0.25">
      <c r="B34" s="9"/>
      <c r="C34" s="6" t="s">
        <v>48</v>
      </c>
      <c r="D34" s="6"/>
      <c r="E34" s="6"/>
    </row>
    <row r="35" spans="2:5" ht="6" customHeight="1" x14ac:dyDescent="0.25"/>
    <row r="36" spans="2:5" ht="16.5" customHeight="1" x14ac:dyDescent="0.25">
      <c r="B36" s="9" t="s">
        <v>49</v>
      </c>
      <c r="C36" s="8" t="s">
        <v>50</v>
      </c>
      <c r="D36" s="8"/>
      <c r="E36" s="8"/>
    </row>
    <row r="37" spans="2:5" ht="13.5" customHeight="1" x14ac:dyDescent="0.25">
      <c r="B37" s="9"/>
      <c r="C37" s="7" t="s">
        <v>51</v>
      </c>
      <c r="D37" s="7"/>
      <c r="E37" s="7"/>
    </row>
    <row r="38" spans="2:5" ht="15" customHeight="1" x14ac:dyDescent="0.25">
      <c r="B38" s="9"/>
      <c r="C38" s="6" t="s">
        <v>52</v>
      </c>
      <c r="D38" s="6"/>
      <c r="E38" s="6"/>
    </row>
    <row r="39" spans="2:5" ht="15" customHeight="1" x14ac:dyDescent="0.25">
      <c r="B39" s="9"/>
      <c r="C39" s="6" t="s">
        <v>53</v>
      </c>
      <c r="D39" s="6"/>
      <c r="E39" s="6"/>
    </row>
    <row r="40" spans="2:5" ht="15" customHeight="1" x14ac:dyDescent="0.25">
      <c r="B40" s="9"/>
      <c r="C40" s="6" t="s">
        <v>54</v>
      </c>
      <c r="D40" s="6"/>
      <c r="E40" s="6"/>
    </row>
    <row r="41" spans="2:5" ht="6" customHeight="1" x14ac:dyDescent="0.25"/>
    <row r="42" spans="2:5" ht="16.5" customHeight="1" x14ac:dyDescent="0.25">
      <c r="B42" s="9" t="s">
        <v>55</v>
      </c>
      <c r="C42" s="8" t="s">
        <v>56</v>
      </c>
      <c r="D42" s="8"/>
      <c r="E42" s="8"/>
    </row>
    <row r="43" spans="2:5" ht="13.5" customHeight="1" x14ac:dyDescent="0.25">
      <c r="B43" s="9"/>
      <c r="C43" s="7" t="s">
        <v>57</v>
      </c>
      <c r="D43" s="7"/>
      <c r="E43" s="7"/>
    </row>
    <row r="44" spans="2:5" ht="15" customHeight="1" x14ac:dyDescent="0.25">
      <c r="B44" s="9"/>
      <c r="C44" s="6" t="s">
        <v>58</v>
      </c>
      <c r="D44" s="6"/>
      <c r="E44" s="6"/>
    </row>
    <row r="45" spans="2:5" ht="15" customHeight="1" x14ac:dyDescent="0.25">
      <c r="B45" s="9"/>
      <c r="C45" s="6" t="s">
        <v>59</v>
      </c>
      <c r="D45" s="6"/>
      <c r="E45" s="6"/>
    </row>
    <row r="46" spans="2:5" ht="9.75" customHeight="1" x14ac:dyDescent="0.25"/>
    <row r="47" spans="2:5" ht="19.5" customHeight="1" x14ac:dyDescent="0.25">
      <c r="B47" s="11" t="s">
        <v>60</v>
      </c>
      <c r="C47" s="11"/>
      <c r="D47" s="11"/>
      <c r="E47" s="11"/>
    </row>
    <row r="48" spans="2:5" ht="3.75" customHeight="1" x14ac:dyDescent="0.25"/>
    <row r="49" spans="2:5" ht="16.5" customHeight="1" x14ac:dyDescent="0.25">
      <c r="B49" s="9" t="s">
        <v>61</v>
      </c>
      <c r="C49" s="8" t="s">
        <v>62</v>
      </c>
      <c r="D49" s="8"/>
      <c r="E49" s="8"/>
    </row>
    <row r="50" spans="2:5" ht="13.5" customHeight="1" x14ac:dyDescent="0.25">
      <c r="B50" s="9"/>
      <c r="C50" s="7" t="s">
        <v>63</v>
      </c>
      <c r="D50" s="7"/>
      <c r="E50" s="7"/>
    </row>
    <row r="51" spans="2:5" ht="15" customHeight="1" x14ac:dyDescent="0.25">
      <c r="B51" s="9"/>
      <c r="C51" s="6" t="s">
        <v>64</v>
      </c>
      <c r="D51" s="6"/>
      <c r="E51" s="6"/>
    </row>
    <row r="52" spans="2:5" ht="15" customHeight="1" x14ac:dyDescent="0.25">
      <c r="B52" s="9"/>
      <c r="C52" s="6" t="s">
        <v>65</v>
      </c>
      <c r="D52" s="6"/>
      <c r="E52" s="6"/>
    </row>
    <row r="53" spans="2:5" ht="6" customHeight="1" x14ac:dyDescent="0.25"/>
    <row r="54" spans="2:5" ht="16.5" customHeight="1" x14ac:dyDescent="0.25">
      <c r="B54" s="9" t="s">
        <v>66</v>
      </c>
      <c r="C54" s="8" t="s">
        <v>67</v>
      </c>
      <c r="D54" s="8"/>
      <c r="E54" s="8"/>
    </row>
    <row r="55" spans="2:5" ht="13.5" customHeight="1" x14ac:dyDescent="0.25">
      <c r="B55" s="9"/>
      <c r="C55" s="7" t="s">
        <v>68</v>
      </c>
      <c r="D55" s="7"/>
      <c r="E55" s="7"/>
    </row>
    <row r="56" spans="2:5" ht="15" customHeight="1" x14ac:dyDescent="0.25">
      <c r="B56" s="9"/>
      <c r="C56" s="6" t="s">
        <v>69</v>
      </c>
      <c r="D56" s="6"/>
      <c r="E56" s="6"/>
    </row>
    <row r="57" spans="2:5" ht="9.75" customHeight="1" x14ac:dyDescent="0.25"/>
    <row r="58" spans="2:5" ht="19.5" customHeight="1" x14ac:dyDescent="0.25">
      <c r="B58" s="11" t="s">
        <v>70</v>
      </c>
      <c r="C58" s="11"/>
      <c r="D58" s="11"/>
      <c r="E58" s="11"/>
    </row>
    <row r="59" spans="2:5" ht="3.75" customHeight="1" x14ac:dyDescent="0.25"/>
    <row r="60" spans="2:5" ht="15.75" customHeight="1" x14ac:dyDescent="0.25">
      <c r="B60" s="22" t="s">
        <v>71</v>
      </c>
      <c r="C60" s="23" t="str">
        <f>REPT("█",5)&amp;REPT("░",5-5)</f>
        <v>█████</v>
      </c>
      <c r="D60" s="22" t="s">
        <v>72</v>
      </c>
      <c r="E60" s="23" t="str">
        <f>REPT("█",4)&amp;REPT("░",5-4)</f>
        <v>████░</v>
      </c>
    </row>
    <row r="61" spans="2:5" ht="15.75" customHeight="1" x14ac:dyDescent="0.25">
      <c r="B61" s="22" t="s">
        <v>73</v>
      </c>
      <c r="C61" s="23" t="str">
        <f>REPT("█",4)&amp;REPT("░",5-4)</f>
        <v>████░</v>
      </c>
      <c r="D61" s="22" t="s">
        <v>74</v>
      </c>
      <c r="E61" s="23" t="str">
        <f>REPT("█",4)&amp;REPT("░",5-4)</f>
        <v>████░</v>
      </c>
    </row>
    <row r="62" spans="2:5" ht="15.75" customHeight="1" x14ac:dyDescent="0.25">
      <c r="B62" s="22" t="s">
        <v>75</v>
      </c>
      <c r="C62" s="23" t="str">
        <f>REPT("█",5)&amp;REPT("░",5-5)</f>
        <v>█████</v>
      </c>
      <c r="D62" s="22" t="s">
        <v>76</v>
      </c>
      <c r="E62" s="23" t="str">
        <f>REPT("█",3)&amp;REPT("░",5-3)</f>
        <v>███░░</v>
      </c>
    </row>
    <row r="63" spans="2:5" ht="15.75" customHeight="1" x14ac:dyDescent="0.25">
      <c r="B63" s="22" t="s">
        <v>77</v>
      </c>
      <c r="C63" s="23" t="str">
        <f>REPT("█",4)&amp;REPT("░",5-4)</f>
        <v>████░</v>
      </c>
      <c r="D63" s="22" t="s">
        <v>78</v>
      </c>
      <c r="E63" s="23" t="str">
        <f>REPT("█",5)&amp;REPT("░",5-5)</f>
        <v>█████</v>
      </c>
    </row>
    <row r="64" spans="2:5" ht="7.5" customHeight="1" x14ac:dyDescent="0.25"/>
    <row r="65" spans="2:5" ht="19.5" customHeight="1" x14ac:dyDescent="0.25">
      <c r="B65" s="11" t="s">
        <v>79</v>
      </c>
      <c r="C65" s="11"/>
      <c r="D65" s="11"/>
      <c r="E65" s="11"/>
    </row>
    <row r="66" spans="2:5" ht="3.75" customHeight="1" x14ac:dyDescent="0.25"/>
    <row r="67" spans="2:5" ht="15.75" customHeight="1" x14ac:dyDescent="0.25">
      <c r="B67" s="5" t="s">
        <v>80</v>
      </c>
      <c r="C67" s="5"/>
      <c r="D67" s="5"/>
      <c r="E67" s="5"/>
    </row>
    <row r="68" spans="2:5" ht="9.75" customHeight="1" x14ac:dyDescent="0.25"/>
    <row r="69" spans="2:5" ht="19.5" customHeight="1" x14ac:dyDescent="0.25">
      <c r="B69" s="11" t="s">
        <v>81</v>
      </c>
      <c r="C69" s="11"/>
      <c r="D69" s="11" t="s">
        <v>82</v>
      </c>
      <c r="E69" s="11"/>
    </row>
    <row r="70" spans="2:5" ht="3.75" customHeight="1" x14ac:dyDescent="0.25"/>
    <row r="71" spans="2:5" ht="15" customHeight="1" x14ac:dyDescent="0.25">
      <c r="B71" s="5" t="s">
        <v>83</v>
      </c>
      <c r="C71" s="5"/>
      <c r="D71" s="5" t="s">
        <v>84</v>
      </c>
      <c r="E71" s="5"/>
    </row>
    <row r="72" spans="2:5" ht="15" customHeight="1" x14ac:dyDescent="0.25">
      <c r="B72" s="5" t="s">
        <v>85</v>
      </c>
      <c r="C72" s="5"/>
      <c r="D72" s="5" t="s">
        <v>86</v>
      </c>
      <c r="E72" s="5"/>
    </row>
    <row r="73" spans="2:5" ht="15" customHeight="1" x14ac:dyDescent="0.25">
      <c r="B73" s="5" t="s">
        <v>87</v>
      </c>
      <c r="C73" s="5"/>
      <c r="D73" s="5" t="s">
        <v>88</v>
      </c>
      <c r="E73" s="5"/>
    </row>
    <row r="74" spans="2:5" ht="15" customHeight="1" x14ac:dyDescent="0.25">
      <c r="B74" s="5" t="s">
        <v>89</v>
      </c>
      <c r="C74" s="5"/>
      <c r="D74" s="5" t="s">
        <v>90</v>
      </c>
      <c r="E74" s="5"/>
    </row>
    <row r="75" spans="2:5" ht="15" customHeight="1" x14ac:dyDescent="0.25">
      <c r="B75" s="5" t="s">
        <v>91</v>
      </c>
      <c r="C75" s="5"/>
    </row>
    <row r="76" spans="2:5" ht="9.75" customHeight="1" x14ac:dyDescent="0.25"/>
    <row r="77" spans="2:5" ht="19.5" customHeight="1" x14ac:dyDescent="0.25">
      <c r="B77" s="11" t="s">
        <v>92</v>
      </c>
      <c r="C77" s="11"/>
      <c r="D77" s="11"/>
      <c r="E77" s="11"/>
    </row>
    <row r="78" spans="2:5" ht="3.75" customHeight="1" x14ac:dyDescent="0.25"/>
    <row r="79" spans="2:5" ht="15.75" customHeight="1" x14ac:dyDescent="0.25">
      <c r="B79" s="24" t="s">
        <v>93</v>
      </c>
      <c r="C79" s="5" t="s">
        <v>94</v>
      </c>
      <c r="D79" s="5"/>
      <c r="E79" s="5"/>
    </row>
    <row r="80" spans="2:5" ht="15.75" customHeight="1" x14ac:dyDescent="0.25">
      <c r="B80" s="24" t="s">
        <v>95</v>
      </c>
      <c r="C80" s="5" t="s">
        <v>96</v>
      </c>
      <c r="D80" s="5"/>
      <c r="E80" s="5"/>
    </row>
    <row r="81" spans="2:5" ht="15.75" customHeight="1" x14ac:dyDescent="0.25">
      <c r="B81" s="24" t="s">
        <v>97</v>
      </c>
      <c r="C81" s="5" t="s">
        <v>98</v>
      </c>
      <c r="D81" s="5"/>
      <c r="E81" s="5"/>
    </row>
    <row r="82" spans="2:5" ht="13.5" customHeight="1" x14ac:dyDescent="0.25"/>
    <row r="83" spans="2:5" ht="15.75" customHeight="1" x14ac:dyDescent="0.25">
      <c r="B83" s="4" t="str">
        <f ca="1">" Stuttgart, den "&amp;TEXT(TODAY(),"DD.MM.YYYY")</f>
        <v xml:space="preserve"> Stuttgart, den 21.06.YYYY</v>
      </c>
      <c r="C83" s="4"/>
      <c r="D83" s="4"/>
      <c r="E83" s="4"/>
    </row>
    <row r="84" spans="2:5" ht="15.75" customHeight="1" x14ac:dyDescent="0.25">
      <c r="B84" s="3" t="s">
        <v>99</v>
      </c>
      <c r="C84" s="3"/>
      <c r="D84" s="3"/>
      <c r="E84" s="3"/>
    </row>
  </sheetData>
  <mergeCells count="62">
    <mergeCell ref="B83:E83"/>
    <mergeCell ref="B84:E84"/>
    <mergeCell ref="B75:C75"/>
    <mergeCell ref="B77:E77"/>
    <mergeCell ref="C79:E79"/>
    <mergeCell ref="C80:E80"/>
    <mergeCell ref="C81:E81"/>
    <mergeCell ref="B72:C72"/>
    <mergeCell ref="D72:E72"/>
    <mergeCell ref="B73:C73"/>
    <mergeCell ref="D73:E73"/>
    <mergeCell ref="B74:C74"/>
    <mergeCell ref="D74:E74"/>
    <mergeCell ref="B65:E65"/>
    <mergeCell ref="B67:E67"/>
    <mergeCell ref="B69:C69"/>
    <mergeCell ref="D69:E69"/>
    <mergeCell ref="B71:C71"/>
    <mergeCell ref="D71:E71"/>
    <mergeCell ref="B54:B56"/>
    <mergeCell ref="C54:E54"/>
    <mergeCell ref="C55:E55"/>
    <mergeCell ref="C56:E56"/>
    <mergeCell ref="B58:E58"/>
    <mergeCell ref="B47:E47"/>
    <mergeCell ref="B49:B52"/>
    <mergeCell ref="C49:E49"/>
    <mergeCell ref="C50:E50"/>
    <mergeCell ref="C51:E51"/>
    <mergeCell ref="C52:E52"/>
    <mergeCell ref="B42:B45"/>
    <mergeCell ref="C42:E42"/>
    <mergeCell ref="C43:E43"/>
    <mergeCell ref="C44:E44"/>
    <mergeCell ref="C45:E45"/>
    <mergeCell ref="B36:B40"/>
    <mergeCell ref="C36:E36"/>
    <mergeCell ref="C37:E37"/>
    <mergeCell ref="C38:E38"/>
    <mergeCell ref="C39:E39"/>
    <mergeCell ref="C40:E40"/>
    <mergeCell ref="B30:B34"/>
    <mergeCell ref="C30:E30"/>
    <mergeCell ref="C31:E31"/>
    <mergeCell ref="C32:E32"/>
    <mergeCell ref="C33:E33"/>
    <mergeCell ref="C34:E34"/>
    <mergeCell ref="B11:E13"/>
    <mergeCell ref="B15:E15"/>
    <mergeCell ref="B21:E21"/>
    <mergeCell ref="B23:B28"/>
    <mergeCell ref="C23:E23"/>
    <mergeCell ref="C24:E24"/>
    <mergeCell ref="C25:E25"/>
    <mergeCell ref="C26:E26"/>
    <mergeCell ref="C27:E27"/>
    <mergeCell ref="C28:E28"/>
    <mergeCell ref="B2:E2"/>
    <mergeCell ref="B3:E3"/>
    <mergeCell ref="B6:E6"/>
    <mergeCell ref="B7:E7"/>
    <mergeCell ref="B9:E9"/>
  </mergeCells>
  <printOptions horizontalCentered="1"/>
  <pageMargins left="0.3" right="0.3" top="0.3" bottom="0.3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0"/>
  <sheetViews>
    <sheetView showGridLines="0" zoomScaleNormal="100" workbookViewId="0"/>
  </sheetViews>
  <sheetFormatPr baseColWidth="10" defaultColWidth="8.7109375" defaultRowHeight="15" x14ac:dyDescent="0.25"/>
  <cols>
    <col min="1" max="1" width="2" customWidth="1"/>
    <col min="2" max="2" width="38" customWidth="1"/>
    <col min="3" max="3" width="14" customWidth="1"/>
    <col min="4" max="5" width="12" customWidth="1"/>
    <col min="6" max="6" width="2" customWidth="1"/>
  </cols>
  <sheetData>
    <row r="1" spans="1:6" ht="7.5" customHeight="1" x14ac:dyDescent="0.25">
      <c r="A1" s="15"/>
      <c r="B1" s="15"/>
      <c r="C1" s="15"/>
      <c r="D1" s="15"/>
      <c r="E1" s="15"/>
      <c r="F1" s="15"/>
    </row>
    <row r="2" spans="1:6" ht="31.5" customHeight="1" x14ac:dyDescent="0.25">
      <c r="A2" s="15"/>
      <c r="B2" s="2" t="s">
        <v>100</v>
      </c>
      <c r="C2" s="2"/>
      <c r="D2" s="2"/>
      <c r="E2" s="2"/>
      <c r="F2" s="15"/>
    </row>
    <row r="3" spans="1:6" ht="18" customHeight="1" x14ac:dyDescent="0.25">
      <c r="A3" s="15"/>
      <c r="B3" s="1" t="s">
        <v>101</v>
      </c>
      <c r="C3" s="1"/>
      <c r="D3" s="1"/>
      <c r="E3" s="1"/>
      <c r="F3" s="15"/>
    </row>
    <row r="4" spans="1:6" ht="6" customHeight="1" x14ac:dyDescent="0.25">
      <c r="A4" s="15"/>
      <c r="B4" s="17"/>
      <c r="C4" s="17"/>
      <c r="D4" s="17"/>
      <c r="E4" s="17"/>
      <c r="F4" s="15"/>
    </row>
    <row r="5" spans="1:6" ht="7.5" customHeight="1" x14ac:dyDescent="0.25"/>
    <row r="6" spans="1:6" ht="21.75" customHeight="1" x14ac:dyDescent="0.25">
      <c r="B6" s="37" t="s">
        <v>102</v>
      </c>
      <c r="C6" s="37"/>
      <c r="D6" s="37"/>
      <c r="E6" s="37"/>
    </row>
    <row r="7" spans="1:6" ht="6" customHeight="1" x14ac:dyDescent="0.25"/>
    <row r="8" spans="1:6" ht="21.75" customHeight="1" x14ac:dyDescent="0.25">
      <c r="B8" s="38" t="s">
        <v>103</v>
      </c>
      <c r="C8" s="38"/>
      <c r="D8" s="38"/>
      <c r="E8" s="25" t="str">
        <f ca="1">ROUND(SUM(Lebenslauf!J5:J8),1)&amp;" Jahre"</f>
        <v>13,5 Jahre</v>
      </c>
    </row>
    <row r="9" spans="1:6" ht="3" customHeight="1" x14ac:dyDescent="0.25"/>
    <row r="10" spans="1:6" ht="21.75" customHeight="1" x14ac:dyDescent="0.25">
      <c r="B10" s="38" t="s">
        <v>104</v>
      </c>
      <c r="C10" s="38"/>
      <c r="D10" s="38"/>
      <c r="E10" s="26">
        <f>COUNTA(Lebenslauf!H5:H8)</f>
        <v>4</v>
      </c>
    </row>
    <row r="11" spans="1:6" ht="3" customHeight="1" x14ac:dyDescent="0.25"/>
    <row r="12" spans="1:6" ht="21.75" customHeight="1" x14ac:dyDescent="0.25">
      <c r="B12" s="38" t="s">
        <v>105</v>
      </c>
      <c r="C12" s="38"/>
      <c r="D12" s="38"/>
      <c r="E12" s="26" t="str">
        <f ca="1">ROUND(MAX(Lebenslauf!J5:J8),1)&amp;" Jahre"</f>
        <v>4,4 Jahre</v>
      </c>
    </row>
    <row r="13" spans="1:6" ht="3" customHeight="1" x14ac:dyDescent="0.25"/>
    <row r="14" spans="1:6" ht="21.75" customHeight="1" x14ac:dyDescent="0.25">
      <c r="B14" s="38" t="s">
        <v>106</v>
      </c>
      <c r="C14" s="38"/>
      <c r="D14" s="38"/>
      <c r="E14" s="26" t="str">
        <f ca="1">ROUND(AVERAGE(Lebenslauf!J5:J8),1)&amp;" Jahre"</f>
        <v>3,4 Jahre</v>
      </c>
    </row>
    <row r="15" spans="1:6" ht="3" customHeight="1" x14ac:dyDescent="0.25"/>
    <row r="16" spans="1:6" ht="21.75" customHeight="1" x14ac:dyDescent="0.25">
      <c r="B16" s="38" t="s">
        <v>107</v>
      </c>
      <c r="C16" s="38"/>
      <c r="D16" s="38"/>
      <c r="E16" s="26" t="str">
        <f ca="1">ROUND(SUM(Lebenslauf!J16:J17),1)&amp;" Jahre"</f>
        <v>13,8 Jahre</v>
      </c>
    </row>
    <row r="17" spans="2:5" ht="3" customHeight="1" x14ac:dyDescent="0.25"/>
    <row r="18" spans="2:5" ht="21.75" customHeight="1" x14ac:dyDescent="0.25">
      <c r="B18" s="38" t="s">
        <v>108</v>
      </c>
      <c r="C18" s="38"/>
      <c r="D18" s="38"/>
      <c r="E18" s="25" t="str">
        <f ca="1">DATEDIF(DATE(VALUE(MID(Lebenslauf!C17,7,4)),VALUE(MID(Lebenslauf!C17,4,2)),VALUE(LEFT(Lebenslauf!C17,2))),TODAY(),"Y")&amp;" Jahre"</f>
        <v>38 Jahre</v>
      </c>
    </row>
    <row r="19" spans="2:5" ht="3" customHeight="1" x14ac:dyDescent="0.25"/>
    <row r="20" spans="2:5" ht="21.75" customHeight="1" x14ac:dyDescent="0.25">
      <c r="B20" s="38" t="s">
        <v>109</v>
      </c>
      <c r="C20" s="38"/>
      <c r="D20" s="38"/>
      <c r="E20" s="26">
        <f>4</f>
        <v>4</v>
      </c>
    </row>
    <row r="21" spans="2:5" ht="3" customHeight="1" x14ac:dyDescent="0.25"/>
    <row r="22" spans="2:5" ht="21.75" customHeight="1" x14ac:dyDescent="0.25">
      <c r="B22" s="38" t="s">
        <v>110</v>
      </c>
      <c r="C22" s="38"/>
      <c r="D22" s="38"/>
      <c r="E22" s="26">
        <f>3</f>
        <v>3</v>
      </c>
    </row>
    <row r="23" spans="2:5" ht="18" customHeight="1" x14ac:dyDescent="0.25"/>
    <row r="24" spans="2:5" ht="21.75" customHeight="1" x14ac:dyDescent="0.25">
      <c r="B24" s="37" t="s">
        <v>111</v>
      </c>
      <c r="C24" s="37"/>
      <c r="D24" s="37"/>
      <c r="E24" s="37"/>
    </row>
    <row r="25" spans="2:5" ht="18" customHeight="1" x14ac:dyDescent="0.25">
      <c r="B25" s="39" t="s">
        <v>112</v>
      </c>
      <c r="C25" s="39"/>
      <c r="D25" s="39"/>
      <c r="E25" s="39"/>
    </row>
    <row r="26" spans="2:5" ht="21.75" customHeight="1" x14ac:dyDescent="0.25">
      <c r="B26" s="27" t="s">
        <v>113</v>
      </c>
      <c r="C26" s="28" t="s">
        <v>114</v>
      </c>
      <c r="D26" s="28" t="s">
        <v>115</v>
      </c>
      <c r="E26" s="28" t="s">
        <v>116</v>
      </c>
    </row>
    <row r="27" spans="2:5" ht="21.75" customHeight="1" x14ac:dyDescent="0.25">
      <c r="B27" s="29" t="s">
        <v>117</v>
      </c>
      <c r="C27" s="30" t="s">
        <v>118</v>
      </c>
      <c r="D27" s="31">
        <v>15</v>
      </c>
      <c r="E27" s="32">
        <f t="shared" ref="E27:E36" si="0">IF(OR(UPPER(C27)="X",C27="✓"),D27,0)</f>
        <v>15</v>
      </c>
    </row>
    <row r="28" spans="2:5" ht="21.75" customHeight="1" x14ac:dyDescent="0.25">
      <c r="B28" s="29" t="s">
        <v>119</v>
      </c>
      <c r="C28" s="30" t="s">
        <v>118</v>
      </c>
      <c r="D28" s="31">
        <v>10</v>
      </c>
      <c r="E28" s="32">
        <f t="shared" si="0"/>
        <v>10</v>
      </c>
    </row>
    <row r="29" spans="2:5" ht="21.75" customHeight="1" x14ac:dyDescent="0.25">
      <c r="B29" s="29" t="s">
        <v>120</v>
      </c>
      <c r="C29" s="30" t="s">
        <v>118</v>
      </c>
      <c r="D29" s="31">
        <v>20</v>
      </c>
      <c r="E29" s="32">
        <f t="shared" si="0"/>
        <v>20</v>
      </c>
    </row>
    <row r="30" spans="2:5" ht="21.75" customHeight="1" x14ac:dyDescent="0.25">
      <c r="B30" s="29" t="s">
        <v>121</v>
      </c>
      <c r="C30" s="30" t="s">
        <v>118</v>
      </c>
      <c r="D30" s="31">
        <v>10</v>
      </c>
      <c r="E30" s="32">
        <f t="shared" si="0"/>
        <v>10</v>
      </c>
    </row>
    <row r="31" spans="2:5" ht="21.75" customHeight="1" x14ac:dyDescent="0.25">
      <c r="B31" s="29" t="s">
        <v>122</v>
      </c>
      <c r="C31" s="30" t="s">
        <v>118</v>
      </c>
      <c r="D31" s="31">
        <v>5</v>
      </c>
      <c r="E31" s="32">
        <f t="shared" si="0"/>
        <v>5</v>
      </c>
    </row>
    <row r="32" spans="2:5" ht="21.75" customHeight="1" x14ac:dyDescent="0.25">
      <c r="B32" s="29" t="s">
        <v>123</v>
      </c>
      <c r="C32" s="30" t="s">
        <v>124</v>
      </c>
      <c r="D32" s="31">
        <v>10</v>
      </c>
      <c r="E32" s="32">
        <f t="shared" si="0"/>
        <v>10</v>
      </c>
    </row>
    <row r="33" spans="2:5" ht="21.75" customHeight="1" x14ac:dyDescent="0.25">
      <c r="B33" s="29" t="s">
        <v>125</v>
      </c>
      <c r="C33" s="30" t="s">
        <v>118</v>
      </c>
      <c r="D33" s="31">
        <v>10</v>
      </c>
      <c r="E33" s="32">
        <f t="shared" si="0"/>
        <v>10</v>
      </c>
    </row>
    <row r="34" spans="2:5" ht="21.75" customHeight="1" x14ac:dyDescent="0.25">
      <c r="B34" s="29" t="s">
        <v>126</v>
      </c>
      <c r="C34" s="30"/>
      <c r="D34" s="31">
        <v>5</v>
      </c>
      <c r="E34" s="32">
        <f t="shared" si="0"/>
        <v>0</v>
      </c>
    </row>
    <row r="35" spans="2:5" ht="21.75" customHeight="1" x14ac:dyDescent="0.25">
      <c r="B35" s="29" t="s">
        <v>127</v>
      </c>
      <c r="C35" s="30"/>
      <c r="D35" s="31">
        <v>10</v>
      </c>
      <c r="E35" s="32">
        <f t="shared" si="0"/>
        <v>0</v>
      </c>
    </row>
    <row r="36" spans="2:5" ht="21.75" customHeight="1" x14ac:dyDescent="0.25">
      <c r="B36" s="29" t="s">
        <v>128</v>
      </c>
      <c r="C36" s="30"/>
      <c r="D36" s="31">
        <v>5</v>
      </c>
      <c r="E36" s="32">
        <f t="shared" si="0"/>
        <v>0</v>
      </c>
    </row>
    <row r="37" spans="2:5" ht="7.5" customHeight="1" x14ac:dyDescent="0.25"/>
    <row r="38" spans="2:5" ht="24" customHeight="1" x14ac:dyDescent="0.25">
      <c r="B38" s="33" t="s">
        <v>129</v>
      </c>
      <c r="C38" s="34"/>
      <c r="D38" s="35">
        <f>SUM(D27:D36)</f>
        <v>100</v>
      </c>
      <c r="E38" s="35">
        <f>SUM(E27:E36)</f>
        <v>80</v>
      </c>
    </row>
    <row r="39" spans="2:5" ht="9.75" customHeight="1" x14ac:dyDescent="0.25"/>
    <row r="40" spans="2:5" ht="36" customHeight="1" x14ac:dyDescent="0.25">
      <c r="B40" s="36" t="s">
        <v>130</v>
      </c>
      <c r="D40" s="40">
        <f>E38/D38</f>
        <v>0.8</v>
      </c>
      <c r="E40" s="40"/>
    </row>
    <row r="41" spans="2:5" ht="9.75" customHeight="1" x14ac:dyDescent="0.25"/>
    <row r="42" spans="2:5" ht="21.75" customHeight="1" x14ac:dyDescent="0.25">
      <c r="B42" s="41" t="str">
        <f>IF(E38/D38&gt;=0.9,"Sehr gut – Lebenslauf ist bereit für den Versand.",IF(E38/D38&gt;=0.75,"Gut – noch wenige Punkte zur Optimierung offen.",IF(E38/D38&gt;=0.5,"Ausbaufähig – wichtige Bereiche fehlen noch.","Noch zu wenig – bitte fehlende Punkte ergänzen.")))</f>
        <v>Gut – noch wenige Punkte zur Optimierung offen.</v>
      </c>
      <c r="C42" s="41"/>
      <c r="D42" s="41"/>
      <c r="E42" s="41"/>
    </row>
    <row r="43" spans="2:5" ht="13.5" customHeight="1" x14ac:dyDescent="0.25"/>
    <row r="44" spans="2:5" ht="21.75" customHeight="1" x14ac:dyDescent="0.25">
      <c r="B44" s="37" t="s">
        <v>131</v>
      </c>
      <c r="C44" s="37"/>
      <c r="D44" s="37"/>
      <c r="E44" s="37"/>
    </row>
    <row r="45" spans="2:5" ht="19.5" customHeight="1" x14ac:dyDescent="0.25">
      <c r="B45" s="42" t="s">
        <v>132</v>
      </c>
      <c r="C45" s="42"/>
      <c r="D45" s="42"/>
      <c r="E45" s="42"/>
    </row>
    <row r="46" spans="2:5" ht="19.5" customHeight="1" x14ac:dyDescent="0.25">
      <c r="B46" s="42" t="s">
        <v>133</v>
      </c>
      <c r="C46" s="42"/>
      <c r="D46" s="42"/>
      <c r="E46" s="42"/>
    </row>
    <row r="47" spans="2:5" ht="19.5" customHeight="1" x14ac:dyDescent="0.25">
      <c r="B47" s="42" t="s">
        <v>134</v>
      </c>
      <c r="C47" s="42"/>
      <c r="D47" s="42"/>
      <c r="E47" s="42"/>
    </row>
    <row r="48" spans="2:5" ht="19.5" customHeight="1" x14ac:dyDescent="0.25">
      <c r="B48" s="42" t="s">
        <v>135</v>
      </c>
      <c r="C48" s="42"/>
      <c r="D48" s="42"/>
      <c r="E48" s="42"/>
    </row>
    <row r="49" spans="2:5" ht="19.5" customHeight="1" x14ac:dyDescent="0.25">
      <c r="B49" s="42" t="s">
        <v>136</v>
      </c>
      <c r="C49" s="42"/>
      <c r="D49" s="42"/>
      <c r="E49" s="42"/>
    </row>
    <row r="50" spans="2:5" ht="19.5" customHeight="1" x14ac:dyDescent="0.25">
      <c r="B50" s="42" t="s">
        <v>137</v>
      </c>
      <c r="C50" s="42"/>
      <c r="D50" s="42"/>
      <c r="E50" s="42"/>
    </row>
  </sheetData>
  <mergeCells count="22">
    <mergeCell ref="B49:E49"/>
    <mergeCell ref="B50:E50"/>
    <mergeCell ref="B44:E44"/>
    <mergeCell ref="B45:E45"/>
    <mergeCell ref="B46:E46"/>
    <mergeCell ref="B47:E47"/>
    <mergeCell ref="B48:E48"/>
    <mergeCell ref="B22:D22"/>
    <mergeCell ref="B24:E24"/>
    <mergeCell ref="B25:E25"/>
    <mergeCell ref="D40:E40"/>
    <mergeCell ref="B42:E42"/>
    <mergeCell ref="B12:D12"/>
    <mergeCell ref="B14:D14"/>
    <mergeCell ref="B16:D16"/>
    <mergeCell ref="B18:D18"/>
    <mergeCell ref="B20:D20"/>
    <mergeCell ref="B2:E2"/>
    <mergeCell ref="B3:E3"/>
    <mergeCell ref="B6:E6"/>
    <mergeCell ref="B8:D8"/>
    <mergeCell ref="B10:D10"/>
  </mergeCells>
  <pageMargins left="0.5" right="0.5" top="0.5" bottom="0.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Lebenslauf</vt:lpstr>
      <vt:lpstr>Auswertung &amp; Check</vt:lpstr>
      <vt:lpstr>Lebenslauf!Druckbereich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2026-06-21T10:19:26Z</dcterms:created>
  <dcterms:modified xsi:type="dcterms:W3CDTF">2026-06-21T10:28:28Z</dcterms:modified>
  <dc:language>en-US</dc:language>
</cp:coreProperties>
</file>