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word vertical\"/>
    </mc:Choice>
  </mc:AlternateContent>
  <xr:revisionPtr revIDLastSave="0" documentId="13_ncr:1_{BCCDB0AD-1802-478C-AE60-BB9BA417D5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benslauf" sheetId="1" r:id="rId1"/>
    <sheet name="Auswertung &amp; Check" sheetId="2" r:id="rId2"/>
  </sheets>
  <definedNames>
    <definedName name="_xlnm.Print_Area" localSheetId="0">Lebenslauf!$A$1:$H$58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  <c r="E34" i="2"/>
  <c r="E33" i="2"/>
  <c r="E32" i="2"/>
  <c r="E31" i="2"/>
  <c r="E30" i="2"/>
  <c r="E29" i="2"/>
  <c r="E28" i="2"/>
  <c r="E27" i="2"/>
  <c r="E26" i="2"/>
  <c r="E25" i="2"/>
  <c r="E36" i="2" s="1"/>
  <c r="E20" i="2"/>
  <c r="E18" i="2"/>
  <c r="E10" i="2"/>
  <c r="E57" i="1"/>
  <c r="C46" i="1"/>
  <c r="C45" i="1"/>
  <c r="C44" i="1"/>
  <c r="C43" i="1"/>
  <c r="C42" i="1"/>
  <c r="C41" i="1"/>
  <c r="C40" i="1"/>
  <c r="C39" i="1"/>
  <c r="C35" i="1"/>
  <c r="C33" i="1"/>
  <c r="C31" i="1"/>
  <c r="C29" i="1"/>
  <c r="L17" i="1"/>
  <c r="L16" i="1"/>
  <c r="C16" i="1"/>
  <c r="L8" i="1"/>
  <c r="L7" i="1"/>
  <c r="L6" i="1"/>
  <c r="L5" i="1"/>
  <c r="E16" i="2" l="1"/>
  <c r="E8" i="2"/>
  <c r="B40" i="2"/>
  <c r="D38" i="2"/>
  <c r="E12" i="2"/>
  <c r="E14" i="2"/>
</calcChain>
</file>

<file path=xl/sharedStrings.xml><?xml version="1.0" encoding="utf-8"?>
<sst xmlns="http://schemas.openxmlformats.org/spreadsheetml/2006/main" count="166" uniqueCount="152">
  <si>
    <t>LENA HOFFMANN</t>
  </si>
  <si>
    <t>Senior Marketing Manager  ·  Digital Strategy</t>
  </si>
  <si>
    <t>STATIONEN (Hilfstabelle)</t>
  </si>
  <si>
    <t>Von</t>
  </si>
  <si>
    <t>Bis</t>
  </si>
  <si>
    <t>Dauer (Jahre)</t>
  </si>
  <si>
    <t>03/2022</t>
  </si>
  <si>
    <t>heute</t>
  </si>
  <si>
    <t>09/2018</t>
  </si>
  <si>
    <t>02/2022</t>
  </si>
  <si>
    <t>Foto
(optional)</t>
  </si>
  <si>
    <t>BERUFLICHES PROFIL</t>
  </si>
  <si>
    <t>04/2015</t>
  </si>
  <si>
    <t>08/2018</t>
  </si>
  <si>
    <t>Marketing-Managerin mit über 12 Jahren Praxis in der Konzeption und Umsetzung integrierter B2B- und B2C-Kampagnen. Schwerpunkte: Performance-Marketing, datengetriebene Strategie und Teamführung. Verantwortet zuletzt Jahresbudgets im siebenstelligen Bereich.</t>
  </si>
  <si>
    <t>10/2013</t>
  </si>
  <si>
    <t>03/2015</t>
  </si>
  <si>
    <t>BERUFSERFAHRUNG</t>
  </si>
  <si>
    <t>PERSÖNLICHE DATEN</t>
  </si>
  <si>
    <t>AUSBILDUNG (Hilfstabelle)</t>
  </si>
  <si>
    <t>Geburtsdatum</t>
  </si>
  <si>
    <t>14.03.1991</t>
  </si>
  <si>
    <t>– heute</t>
  </si>
  <si>
    <t>Senior Marketing Manager</t>
  </si>
  <si>
    <t>Alter</t>
  </si>
  <si>
    <t>NordWind Medien GmbH  ·  Köln</t>
  </si>
  <si>
    <t>10/2010</t>
  </si>
  <si>
    <t>09/2013</t>
  </si>
  <si>
    <t>Geburtsort</t>
  </si>
  <si>
    <t>Köln</t>
  </si>
  <si>
    <t>•  Führung eines achtköpfigen Marketing-Teams</t>
  </si>
  <si>
    <t>08/2002</t>
  </si>
  <si>
    <t>06/2010</t>
  </si>
  <si>
    <t>Familienstand</t>
  </si>
  <si>
    <t>ledig</t>
  </si>
  <si>
    <t>•  Verantwortung für 1,2 Mio. € Jahresbudget</t>
  </si>
  <si>
    <t>Nationalität</t>
  </si>
  <si>
    <t>deutsch</t>
  </si>
  <si>
    <t>•  Steigerung organischer Reichweite um 78 %</t>
  </si>
  <si>
    <t>•  Roll-out konzernweiter HubSpot-CRM-Strategie</t>
  </si>
  <si>
    <t>KONTAKT</t>
  </si>
  <si>
    <t>Adresse</t>
  </si>
  <si>
    <t>Goethestraße 47</t>
  </si>
  <si>
    <t>– 02/2022</t>
  </si>
  <si>
    <t>Marketing Manager B2B</t>
  </si>
  <si>
    <t>50667 Köln</t>
  </si>
  <si>
    <t>Vector Solutions AG  ·  Düsseldorf</t>
  </si>
  <si>
    <t>Telefon</t>
  </si>
  <si>
    <t>+49 221 5847 3920</t>
  </si>
  <si>
    <t>•  Integrierte Kampagnen für SaaS-Produkte</t>
  </si>
  <si>
    <t>E-Mail</t>
  </si>
  <si>
    <t>•  Agentursteuerung im Volumen von 380 T€</t>
  </si>
  <si>
    <t>LinkedIn</t>
  </si>
  <si>
    <t>/in/lhoffmann</t>
  </si>
  <si>
    <t>•  Lead-Nurturing mit Conversion-Plus von 41 %</t>
  </si>
  <si>
    <t>•  Stakeholder-Kommunikation auf C-Level</t>
  </si>
  <si>
    <t>SPRACHEN</t>
  </si>
  <si>
    <t>Deutsch</t>
  </si>
  <si>
    <t>– 08/2018</t>
  </si>
  <si>
    <t>Online Marketing Specialist</t>
  </si>
  <si>
    <t>Muttersprache</t>
  </si>
  <si>
    <t>Werbeagentur Klarwerk GmbH  ·  Bonn</t>
  </si>
  <si>
    <t>Englisch</t>
  </si>
  <si>
    <t>•  Betreuung von zwölf Kundenkonten</t>
  </si>
  <si>
    <t>Verhandlungssicher (C1)</t>
  </si>
  <si>
    <t>•  SEA-Budgets von 600 T€ pro Jahr</t>
  </si>
  <si>
    <t>Französisch</t>
  </si>
  <si>
    <t>•  Datengetriebene Reportings und Präsentationen</t>
  </si>
  <si>
    <t>Gute Kenntnisse (B2)</t>
  </si>
  <si>
    <t>Spanisch</t>
  </si>
  <si>
    <t>– 03/2015</t>
  </si>
  <si>
    <t>Junior Marketing Assistentin</t>
  </si>
  <si>
    <t>Grundkenntnisse (A2)</t>
  </si>
  <si>
    <t>Heinrichs Verlag GmbH  ·  Köln</t>
  </si>
  <si>
    <t>•  Planung von Print- und Digitalkampagnen</t>
  </si>
  <si>
    <t>KENNTNISSE</t>
  </si>
  <si>
    <t>•  Pflege redaktioneller Inhalte und Newsletter</t>
  </si>
  <si>
    <t>SEO / SEA</t>
  </si>
  <si>
    <t>Google Analytics 4</t>
  </si>
  <si>
    <t>AUSBILDUNG</t>
  </si>
  <si>
    <t>Content-Marketing</t>
  </si>
  <si>
    <t>HubSpot CRM</t>
  </si>
  <si>
    <t>– 09/2013</t>
  </si>
  <si>
    <t>B.A. Medien- &amp; Kommunikationswissenschaft</t>
  </si>
  <si>
    <t>Adobe Creative Suite</t>
  </si>
  <si>
    <t>Universität zu Köln  ·  Köln</t>
  </si>
  <si>
    <t>WordPress</t>
  </si>
  <si>
    <t>•  Schwerpunkte: digitale Kommunikation</t>
  </si>
  <si>
    <t>Excel / Power BI</t>
  </si>
  <si>
    <t>•  Abschlussnote: 1,7  ·  Bachelorarbeit 1,3</t>
  </si>
  <si>
    <t>HTML / CSS</t>
  </si>
  <si>
    <t>– 06/2010</t>
  </si>
  <si>
    <t>Allgemeine Hochschulreife</t>
  </si>
  <si>
    <t>SOFT SKILLS</t>
  </si>
  <si>
    <t>Apostelgymnasium Köln  ·  Köln</t>
  </si>
  <si>
    <t>•  Kommunikationsstärke</t>
  </si>
  <si>
    <t>•  Leistungskurse: Deutsch, Englisch  ·  Note 2,1</t>
  </si>
  <si>
    <t>•  Analytisches Denken</t>
  </si>
  <si>
    <t>•  Teamführung</t>
  </si>
  <si>
    <t>WEITERBILDUNGEN &amp; ZERTIFIKATE</t>
  </si>
  <si>
    <t>•  Eigeninitiative</t>
  </si>
  <si>
    <t>•  Konzeptionelle Stärke</t>
  </si>
  <si>
    <t>05/2023</t>
  </si>
  <si>
    <t>Google Analytics 4 – Advanced  ·  Google Skillshop</t>
  </si>
  <si>
    <t>11/2021</t>
  </si>
  <si>
    <t>Inbound-Marketing-Zertifizierung  ·  HubSpot Academy</t>
  </si>
  <si>
    <t>INTERESSEN</t>
  </si>
  <si>
    <t>03/2020</t>
  </si>
  <si>
    <t>Professional Scrum Master I  ·  Scrum.org</t>
  </si>
  <si>
    <t>•  Laufsport (Halbmarathon)</t>
  </si>
  <si>
    <t>•  Reisefotografie</t>
  </si>
  <si>
    <t>•  Mediterrane Küche</t>
  </si>
  <si>
    <t>Lena Hoffmann</t>
  </si>
  <si>
    <t>•  Literarischer Buchclub</t>
  </si>
  <si>
    <t>AUSWERTUNG &amp; QUALITÄTS-CHECK</t>
  </si>
  <si>
    <t>Automatische Kennzahlen und gewichtete Vollständigkeits-Prüfung</t>
  </si>
  <si>
    <t>KENNZAHLEN</t>
  </si>
  <si>
    <t>Berufserfahrung gesamt</t>
  </si>
  <si>
    <t>Anzahl beruflicher Stationen</t>
  </si>
  <si>
    <t>Längste Anstellung</t>
  </si>
  <si>
    <t>Ø Verweildauer pro Station</t>
  </si>
  <si>
    <t>Ausbildungsdauer (Schule + Studium)</t>
  </si>
  <si>
    <t>Aktuelles Alter (Stichtag heute)</t>
  </si>
  <si>
    <t>Sprachen (inkl. Muttersprache)</t>
  </si>
  <si>
    <t>VOLLSTÄNDIGKEITS-CHECK</t>
  </si>
  <si>
    <t>Tragen Sie in Spalte "Erledigt" ein X (oder x) ein, wenn der Punkt erfüllt ist.</t>
  </si>
  <si>
    <t>Kriterium</t>
  </si>
  <si>
    <t>Erledigt</t>
  </si>
  <si>
    <t>Gewichtung</t>
  </si>
  <si>
    <t>Punkte</t>
  </si>
  <si>
    <t>Persönliche Daten vollständig (Name, Kontakt, Geburtsdatum)</t>
  </si>
  <si>
    <t>X</t>
  </si>
  <si>
    <t>Aussagekräftiges berufliches Profil</t>
  </si>
  <si>
    <t>Berufserfahrung lückenlos und antichronologisch</t>
  </si>
  <si>
    <t>Ausbildung mit Abschlussnoten angegeben</t>
  </si>
  <si>
    <t>Weiterbildungen und Zertifikate aufgeführt</t>
  </si>
  <si>
    <t>Kenntnisse mit Niveau bewertet</t>
  </si>
  <si>
    <t>x</t>
  </si>
  <si>
    <t>Sprachkenntnisse mit GER-Niveau</t>
  </si>
  <si>
    <t>Layout und Schriftgrößen konsistent</t>
  </si>
  <si>
    <t>Rechtschreibung und Grammatik geprüft</t>
  </si>
  <si>
    <t>PDF-Export getestet (kein Layout-Bruch)</t>
  </si>
  <si>
    <t>GESAMT</t>
  </si>
  <si>
    <t>VOLLSTÄNDIGKEITS-SCORE</t>
  </si>
  <si>
    <t>HINWEISE</t>
  </si>
  <si>
    <t>•  Eingabezellen sind blau hervorgehoben. Alle übrigen Werte werden automatisch berechnet.</t>
  </si>
  <si>
    <t>•  Datumsangaben im Format MM/JJJJ eintragen. Für laufende Tätigkeiten "heute" verwenden.</t>
  </si>
  <si>
    <t>•  Geburtsdatum auf dem CV-Blatt im Format TT.MM.JJJJ – Alter aktualisiert sich automatisch.</t>
  </si>
  <si>
    <t>•  Skill-Bewertungen über die Hilfsspalten (C) im Lebenslauf-Blatt anpassen (Werte 1–5).</t>
  </si>
  <si>
    <t>•  Für den Versand stets als PDF exportieren: Datei → Exportieren → PDF/XPS erstellen.</t>
  </si>
  <si>
    <t>•  Der Druckbereich des CV-Blatts ist auf A4 hochkant und eine Seite skaliert.</t>
  </si>
  <si>
    <t>l.hoffmann@mail.de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</si>
</sst>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8" x14ac:knownFonts="1">
    <font>
      <sz val="11"/>
      <color theme="1"/>
      <name val="Calibri"/>
      <family val="2"/>
      <scheme val="minor"/>
    </font>
    <font>
      <sz val="26"/>
      <color rgb="FFFFFFFF"/>
      <name val="Calibri"/>
    </font>
    <font>
      <sz val="11"/>
      <color rgb="FFC9C3BC"/>
      <name val="Calibri"/>
    </font>
    <font>
      <i/>
      <sz val="10"/>
      <color rgb="FF6B6660"/>
      <name val="Calibri"/>
    </font>
    <font>
      <b/>
      <sz val="10"/>
      <color rgb="FFB8593A"/>
      <name val="Calibri"/>
    </font>
    <font>
      <sz val="9"/>
      <color rgb="FF6B6660"/>
      <name val="Calibri"/>
    </font>
    <font>
      <sz val="10"/>
      <color rgb="FF1F4E79"/>
      <name val="Calibri"/>
    </font>
    <font>
      <i/>
      <sz val="10"/>
      <color rgb="FF1A1A1A"/>
      <name val="Calibri"/>
    </font>
    <font>
      <sz val="9.5"/>
      <color rgb="FF1F4E79"/>
      <name val="Calibri"/>
    </font>
    <font>
      <sz val="9.5"/>
      <color rgb="FF1A1A1A"/>
      <name val="Calibri"/>
    </font>
    <font>
      <sz val="11"/>
      <color rgb="FFB8593A"/>
      <name val="Calibri"/>
    </font>
    <font>
      <i/>
      <sz val="8"/>
      <color rgb="FF6B6660"/>
      <name val="Calibri"/>
    </font>
    <font>
      <sz val="10"/>
      <color rgb="FF1A1A1A"/>
      <name val="Calibri"/>
    </font>
    <font>
      <b/>
      <sz val="10.5"/>
      <color rgb="FFB8593A"/>
      <name val="Calibri"/>
    </font>
    <font>
      <b/>
      <sz val="10"/>
      <color rgb="FF6B6660"/>
      <name val="Calibri"/>
    </font>
    <font>
      <b/>
      <sz val="10.5"/>
      <color rgb="FF1A1A1A"/>
      <name val="Calibri"/>
    </font>
    <font>
      <i/>
      <sz val="10"/>
      <color rgb="FFB8593A"/>
      <name val="Calibri"/>
    </font>
    <font>
      <b/>
      <sz val="9"/>
      <color rgb="FF6B6660"/>
      <name val="Calibri"/>
    </font>
    <font>
      <sz val="20"/>
      <color rgb="FFFFFFFF"/>
      <name val="Calibri"/>
    </font>
    <font>
      <i/>
      <sz val="11"/>
      <color rgb="FFC9C3BC"/>
      <name val="Calibri"/>
    </font>
    <font>
      <b/>
      <sz val="12"/>
      <color rgb="FFB8593A"/>
      <name val="Calibri"/>
    </font>
    <font>
      <b/>
      <sz val="11"/>
      <color rgb="FFB8593A"/>
      <name val="Calibri"/>
    </font>
    <font>
      <b/>
      <sz val="11"/>
      <color rgb="FF1A1A1A"/>
      <name val="Calibri"/>
    </font>
    <font>
      <i/>
      <sz val="9"/>
      <color rgb="FF6B6660"/>
      <name val="Calibri"/>
    </font>
    <font>
      <b/>
      <sz val="10"/>
      <color rgb="FFFFFFFF"/>
      <name val="Calibri"/>
    </font>
    <font>
      <b/>
      <sz val="11"/>
      <color rgb="FF1F4E79"/>
      <name val="Calibri"/>
    </font>
    <font>
      <b/>
      <sz val="10"/>
      <color rgb="FF1A1A1A"/>
      <name val="Calibri"/>
    </font>
    <font>
      <b/>
      <sz val="18"/>
      <color rgb="FFB8593A"/>
      <name val="Calibri"/>
    </font>
  </fonts>
  <fills count="7">
    <fill>
      <patternFill patternType="none"/>
    </fill>
    <fill>
      <patternFill patternType="gray125"/>
    </fill>
    <fill>
      <patternFill patternType="solid">
        <fgColor rgb="FF2D3338"/>
        <bgColor rgb="FF2D3338"/>
      </patternFill>
    </fill>
    <fill>
      <patternFill patternType="solid">
        <fgColor rgb="FFB8593A"/>
        <bgColor rgb="FFB8593A"/>
      </patternFill>
    </fill>
    <fill>
      <patternFill patternType="solid">
        <fgColor rgb="FFEAE3DA"/>
        <bgColor rgb="FFEAE3DA"/>
      </patternFill>
    </fill>
    <fill>
      <patternFill patternType="solid">
        <fgColor rgb="FFF7F4F0"/>
        <bgColor rgb="FFF7F4F0"/>
      </patternFill>
    </fill>
    <fill>
      <patternFill patternType="solid">
        <fgColor rgb="FFF1E1D5"/>
        <bgColor rgb="FFF1E1D5"/>
      </patternFill>
    </fill>
  </fills>
  <borders count="8">
    <border>
      <left/>
      <right/>
      <top/>
      <bottom/>
      <diagonal/>
    </border>
    <border>
      <left/>
      <right/>
      <top/>
      <bottom style="thin">
        <color rgb="FFB8593A"/>
      </bottom>
      <diagonal/>
    </border>
    <border>
      <left style="thin">
        <color rgb="FFD5CFC7"/>
      </left>
      <right style="thin">
        <color rgb="FFD5CFC7"/>
      </right>
      <top style="thin">
        <color rgb="FFD5CFC7"/>
      </top>
      <bottom style="thin">
        <color rgb="FFD5CFC7"/>
      </bottom>
      <diagonal/>
    </border>
    <border>
      <left/>
      <right/>
      <top/>
      <bottom style="hair">
        <color rgb="FFD5CFC7"/>
      </bottom>
      <diagonal/>
    </border>
    <border>
      <left/>
      <right/>
      <top style="medium">
        <color rgb="FF2D3338"/>
      </top>
      <bottom style="thin">
        <color rgb="FF2D333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17" fillId="0" borderId="0" xfId="0" applyFont="1"/>
    <xf numFmtId="0" fontId="0" fillId="3" borderId="0" xfId="0" applyFill="1"/>
    <xf numFmtId="0" fontId="0" fillId="5" borderId="0" xfId="0" applyFill="1"/>
    <xf numFmtId="0" fontId="5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 indent="1"/>
    </xf>
    <xf numFmtId="0" fontId="22" fillId="5" borderId="0" xfId="0" applyFont="1" applyFill="1" applyAlignment="1">
      <alignment horizontal="right" vertical="center" indent="1"/>
    </xf>
    <xf numFmtId="0" fontId="24" fillId="2" borderId="0" xfId="0" applyFont="1" applyFill="1" applyAlignment="1">
      <alignment horizontal="left" vertical="center" indent="1"/>
    </xf>
    <xf numFmtId="0" fontId="24" fillId="2" borderId="0" xfId="0" applyFont="1" applyFill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0" fontId="25" fillId="0" borderId="2" xfId="0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1" fontId="26" fillId="0" borderId="3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 indent="1"/>
    </xf>
    <xf numFmtId="0" fontId="0" fillId="0" borderId="4" xfId="0" applyBorder="1"/>
    <xf numFmtId="0" fontId="22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13" fillId="0" borderId="1" xfId="0" applyFont="1" applyBorder="1" applyAlignment="1">
      <alignment horizontal="left" vertical="center"/>
    </xf>
    <xf numFmtId="0" fontId="0" fillId="0" borderId="1" xfId="0" applyBorder="1"/>
    <xf numFmtId="0" fontId="12" fillId="0" borderId="0" xfId="0" applyFont="1" applyAlignment="1">
      <alignment horizontal="left" vertical="center"/>
    </xf>
    <xf numFmtId="0" fontId="12" fillId="5" borderId="0" xfId="0" applyFont="1" applyFill="1" applyAlignment="1">
      <alignment horizontal="left" vertical="center" wrapText="1"/>
    </xf>
    <xf numFmtId="0" fontId="0" fillId="5" borderId="0" xfId="0" applyFill="1"/>
    <xf numFmtId="0" fontId="4" fillId="5" borderId="1" xfId="0" applyFont="1" applyFill="1" applyBorder="1" applyAlignment="1">
      <alignment horizontal="left" vertical="center"/>
    </xf>
    <xf numFmtId="0" fontId="0" fillId="5" borderId="1" xfId="0" applyFill="1" applyBorder="1"/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11" fillId="5" borderId="0" xfId="0" applyFont="1" applyFill="1" applyAlignment="1">
      <alignment horizontal="left" vertical="center" indent="1"/>
    </xf>
    <xf numFmtId="0" fontId="12" fillId="0" borderId="0" xfId="0" applyFont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12" fillId="5" borderId="0" xfId="0" applyFont="1" applyFill="1" applyAlignment="1">
      <alignment horizontal="left" vertical="center" indent="1"/>
    </xf>
    <xf numFmtId="0" fontId="20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 indent="1"/>
    </xf>
    <xf numFmtId="0" fontId="19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164" fontId="27" fillId="6" borderId="0" xfId="0" applyNumberFormat="1" applyFont="1" applyFill="1" applyAlignment="1">
      <alignment horizontal="center" vertical="center"/>
    </xf>
    <xf numFmtId="0" fontId="0" fillId="6" borderId="0" xfId="0" applyFill="1"/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 applyAlignme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9"/>
  <sheetViews>
    <sheetView showGridLines="0" tabSelected="1" workbookViewId="0">
      <pane ySplit="5" topLeftCell="A6" activePane="bottomLeft" state="frozen"/>
      <selection pane="bottomLeft" activeCell="Q30" sqref="Q30"/>
    </sheetView>
  </sheetViews>
  <sheetFormatPr baseColWidth="10" defaultColWidth="9.140625" defaultRowHeight="15" x14ac:dyDescent="0.25"/>
  <cols>
    <col min="1" max="1" width="1.140625" customWidth="1"/>
    <col min="2" max="2" width="12" customWidth="1"/>
    <col min="3" max="3" width="18" customWidth="1"/>
    <col min="4" max="4" width="1.42578125" customWidth="1"/>
    <col min="5" max="5" width="7.42578125" customWidth="1"/>
    <col min="6" max="6" width="8.42578125" customWidth="1"/>
    <col min="7" max="7" width="40" customWidth="1"/>
    <col min="8" max="8" width="1.140625" customWidth="1"/>
    <col min="10" max="12" width="10" hidden="1" customWidth="1"/>
  </cols>
  <sheetData>
    <row r="1" spans="1:12" ht="6" customHeight="1" x14ac:dyDescent="0.25">
      <c r="A1" s="1"/>
      <c r="B1" s="1"/>
      <c r="C1" s="1"/>
      <c r="D1" s="1"/>
      <c r="E1" s="1"/>
      <c r="F1" s="1"/>
      <c r="G1" s="1"/>
      <c r="H1" s="1"/>
    </row>
    <row r="2" spans="1:12" ht="32.1" customHeight="1" x14ac:dyDescent="0.25">
      <c r="A2" s="1"/>
      <c r="B2" s="27" t="s">
        <v>0</v>
      </c>
      <c r="C2" s="28"/>
      <c r="D2" s="28"/>
      <c r="E2" s="28"/>
      <c r="F2" s="28"/>
      <c r="G2" s="28"/>
      <c r="H2" s="1"/>
    </row>
    <row r="3" spans="1:12" ht="18" customHeight="1" x14ac:dyDescent="0.25">
      <c r="A3" s="1"/>
      <c r="B3" s="40" t="s">
        <v>1</v>
      </c>
      <c r="C3" s="28"/>
      <c r="D3" s="28"/>
      <c r="E3" s="28"/>
      <c r="F3" s="28"/>
      <c r="G3" s="28"/>
      <c r="H3" s="1"/>
      <c r="J3" s="2" t="s">
        <v>2</v>
      </c>
    </row>
    <row r="4" spans="1:12" ht="6" customHeight="1" x14ac:dyDescent="0.25">
      <c r="A4" s="1"/>
      <c r="B4" s="1"/>
      <c r="C4" s="1"/>
      <c r="D4" s="1"/>
      <c r="E4" s="1"/>
      <c r="F4" s="1"/>
      <c r="G4" s="1"/>
      <c r="H4" s="1"/>
      <c r="J4" s="2" t="s">
        <v>3</v>
      </c>
      <c r="K4" s="2" t="s">
        <v>4</v>
      </c>
      <c r="L4" s="2" t="s">
        <v>5</v>
      </c>
    </row>
    <row r="5" spans="1:12" ht="3.95" customHeight="1" x14ac:dyDescent="0.25">
      <c r="B5" s="3"/>
      <c r="C5" s="3"/>
      <c r="D5" s="3"/>
      <c r="E5" s="3"/>
      <c r="F5" s="3"/>
      <c r="G5" s="3"/>
      <c r="J5" t="s">
        <v>6</v>
      </c>
      <c r="K5" t="s">
        <v>7</v>
      </c>
      <c r="L5">
        <f ca="1">(IF(LOWER(K5)="heute",TODAY(),DATE(VALUE(RIGHT(K5,4)),VALUE(LEFT(K5,2)),1))-DATE(VALUE(RIGHT(J5,4)),VALUE(LEFT(J5,2)),1))/365.25</f>
        <v>4.3039014373716631</v>
      </c>
    </row>
    <row r="6" spans="1:12" ht="8.1" customHeight="1" x14ac:dyDescent="0.25">
      <c r="J6" t="s">
        <v>8</v>
      </c>
      <c r="K6" t="s">
        <v>9</v>
      </c>
      <c r="L6">
        <f ca="1">(IF(LOWER(K6)="heute",TODAY(),DATE(VALUE(RIGHT(K6,4)),VALUE(LEFT(K6,2)),1))-DATE(VALUE(RIGHT(J6,4)),VALUE(LEFT(J6,2)),1))/365.25</f>
        <v>3.4195756331279945</v>
      </c>
    </row>
    <row r="7" spans="1:12" ht="18" customHeight="1" x14ac:dyDescent="0.25">
      <c r="B7" s="50" t="s">
        <v>10</v>
      </c>
      <c r="C7" s="4"/>
      <c r="E7" s="29" t="s">
        <v>11</v>
      </c>
      <c r="F7" s="30"/>
      <c r="G7" s="30"/>
      <c r="J7" t="s">
        <v>12</v>
      </c>
      <c r="K7" t="s">
        <v>13</v>
      </c>
      <c r="L7">
        <f ca="1">(IF(LOWER(K7)="heute",TODAY(),DATE(VALUE(RIGHT(K7,4)),VALUE(LEFT(K7,2)),1))-DATE(VALUE(RIGHT(J7,4)),VALUE(LEFT(J7,2)),1))/365.25</f>
        <v>3.3347022587268995</v>
      </c>
    </row>
    <row r="8" spans="1:12" ht="15" customHeight="1" x14ac:dyDescent="0.25">
      <c r="B8" s="51"/>
      <c r="C8" s="4"/>
      <c r="E8" s="37" t="s">
        <v>14</v>
      </c>
      <c r="F8" s="28"/>
      <c r="G8" s="28"/>
      <c r="J8" t="s">
        <v>15</v>
      </c>
      <c r="K8" t="s">
        <v>16</v>
      </c>
      <c r="L8">
        <f ca="1">(IF(LOWER(K8)="heute",TODAY(),DATE(VALUE(RIGHT(K8,4)),VALUE(LEFT(K8,2)),1))-DATE(VALUE(RIGHT(J8,4)),VALUE(LEFT(J8,2)),1))/365.25</f>
        <v>1.4127310061601643</v>
      </c>
    </row>
    <row r="9" spans="1:12" ht="15" customHeight="1" x14ac:dyDescent="0.25">
      <c r="B9" s="51"/>
      <c r="C9" s="4"/>
      <c r="E9" s="28"/>
      <c r="F9" s="28"/>
      <c r="G9" s="28"/>
    </row>
    <row r="10" spans="1:12" ht="15" customHeight="1" x14ac:dyDescent="0.25">
      <c r="B10" s="51"/>
      <c r="C10" s="4"/>
      <c r="E10" s="28"/>
      <c r="F10" s="28"/>
      <c r="G10" s="28"/>
    </row>
    <row r="11" spans="1:12" ht="15" customHeight="1" x14ac:dyDescent="0.25">
      <c r="B11" s="52"/>
      <c r="C11" s="4"/>
      <c r="E11" s="28"/>
      <c r="F11" s="28"/>
      <c r="G11" s="28"/>
    </row>
    <row r="12" spans="1:12" ht="6" customHeight="1" x14ac:dyDescent="0.25">
      <c r="B12" s="4"/>
      <c r="C12" s="4"/>
    </row>
    <row r="13" spans="1:12" ht="18" customHeight="1" x14ac:dyDescent="0.25">
      <c r="B13" s="4"/>
      <c r="C13" s="4"/>
      <c r="E13" s="29" t="s">
        <v>17</v>
      </c>
      <c r="F13" s="30"/>
      <c r="G13" s="30"/>
    </row>
    <row r="14" spans="1:12" ht="9.75" customHeight="1" x14ac:dyDescent="0.25">
      <c r="B14" s="53" t="s">
        <v>18</v>
      </c>
      <c r="C14" s="54"/>
      <c r="J14" s="2" t="s">
        <v>19</v>
      </c>
    </row>
    <row r="15" spans="1:12" ht="17.100000000000001" customHeight="1" x14ac:dyDescent="0.25">
      <c r="B15" s="5" t="s">
        <v>20</v>
      </c>
      <c r="C15" s="6" t="s">
        <v>21</v>
      </c>
      <c r="E15" s="7" t="s">
        <v>6</v>
      </c>
      <c r="F15" s="7" t="s">
        <v>22</v>
      </c>
      <c r="G15" s="8" t="s">
        <v>23</v>
      </c>
      <c r="J15" t="s">
        <v>3</v>
      </c>
      <c r="K15" t="s">
        <v>4</v>
      </c>
      <c r="L15" t="s">
        <v>5</v>
      </c>
    </row>
    <row r="16" spans="1:12" ht="14.1" customHeight="1" x14ac:dyDescent="0.25">
      <c r="B16" s="5" t="s">
        <v>24</v>
      </c>
      <c r="C16" s="9" t="str">
        <f ca="1">IFERROR(DATEDIF(DATE(VALUE(MID(C15,7,4)),VALUE(MID(C15,4,2)),VALUE(LEFT(C15,2))),TODAY(),"Y")&amp;" Jahre","")</f>
        <v>35 Jahre</v>
      </c>
      <c r="G16" s="10" t="s">
        <v>25</v>
      </c>
      <c r="J16" t="s">
        <v>26</v>
      </c>
      <c r="K16" t="s">
        <v>27</v>
      </c>
      <c r="L16">
        <f ca="1">(IF(LOWER(K16)="heute",TODAY(),DATE(VALUE(RIGHT(K16,4)),VALUE(LEFT(K16,2)),1))-DATE(VALUE(RIGHT(J16,4)),VALUE(LEFT(J16,2)),1))/365.25</f>
        <v>2.9185489390828199</v>
      </c>
    </row>
    <row r="17" spans="2:12" ht="15" customHeight="1" x14ac:dyDescent="0.25">
      <c r="B17" s="5" t="s">
        <v>28</v>
      </c>
      <c r="C17" s="6" t="s">
        <v>29</v>
      </c>
      <c r="G17" s="11" t="s">
        <v>30</v>
      </c>
      <c r="J17" t="s">
        <v>31</v>
      </c>
      <c r="K17" t="s">
        <v>32</v>
      </c>
      <c r="L17">
        <f ca="1">(IF(LOWER(K17)="heute",TODAY(),DATE(VALUE(RIGHT(K17,4)),VALUE(LEFT(K17,2)),1))-DATE(VALUE(RIGHT(J17,4)),VALUE(LEFT(J17,2)),1))/365.25</f>
        <v>7.8329911019849421</v>
      </c>
    </row>
    <row r="18" spans="2:12" ht="15" customHeight="1" x14ac:dyDescent="0.25">
      <c r="B18" s="5" t="s">
        <v>33</v>
      </c>
      <c r="C18" s="6" t="s">
        <v>34</v>
      </c>
      <c r="G18" s="11" t="s">
        <v>35</v>
      </c>
    </row>
    <row r="19" spans="2:12" ht="15" customHeight="1" x14ac:dyDescent="0.25">
      <c r="B19" s="5" t="s">
        <v>36</v>
      </c>
      <c r="C19" s="6" t="s">
        <v>37</v>
      </c>
      <c r="G19" s="11" t="s">
        <v>38</v>
      </c>
    </row>
    <row r="20" spans="2:12" ht="15" customHeight="1" x14ac:dyDescent="0.25">
      <c r="B20" s="4"/>
      <c r="C20" s="4"/>
      <c r="G20" s="11" t="s">
        <v>39</v>
      </c>
    </row>
    <row r="21" spans="2:12" ht="6" customHeight="1" x14ac:dyDescent="0.25">
      <c r="B21" s="34" t="s">
        <v>40</v>
      </c>
      <c r="C21" s="35"/>
    </row>
    <row r="22" spans="2:12" ht="17.100000000000001" customHeight="1" x14ac:dyDescent="0.25">
      <c r="B22" s="5" t="s">
        <v>41</v>
      </c>
      <c r="C22" s="6" t="s">
        <v>42</v>
      </c>
      <c r="E22" s="7" t="s">
        <v>8</v>
      </c>
      <c r="F22" s="7" t="s">
        <v>43</v>
      </c>
      <c r="G22" s="8" t="s">
        <v>44</v>
      </c>
    </row>
    <row r="23" spans="2:12" ht="14.1" customHeight="1" x14ac:dyDescent="0.25">
      <c r="B23" s="5"/>
      <c r="C23" s="6" t="s">
        <v>45</v>
      </c>
      <c r="G23" s="10" t="s">
        <v>46</v>
      </c>
    </row>
    <row r="24" spans="2:12" ht="15" customHeight="1" x14ac:dyDescent="0.25">
      <c r="B24" s="5" t="s">
        <v>47</v>
      </c>
      <c r="C24" s="6" t="s">
        <v>48</v>
      </c>
      <c r="G24" s="11" t="s">
        <v>49</v>
      </c>
    </row>
    <row r="25" spans="2:12" ht="15" customHeight="1" x14ac:dyDescent="0.25">
      <c r="B25" s="5" t="s">
        <v>50</v>
      </c>
      <c r="C25" s="6" t="s">
        <v>151</v>
      </c>
      <c r="G25" s="11" t="s">
        <v>51</v>
      </c>
    </row>
    <row r="26" spans="2:12" ht="15" customHeight="1" x14ac:dyDescent="0.25">
      <c r="B26" s="5" t="s">
        <v>52</v>
      </c>
      <c r="C26" s="12" t="s">
        <v>53</v>
      </c>
      <c r="G26" s="11" t="s">
        <v>54</v>
      </c>
    </row>
    <row r="27" spans="2:12" ht="15" customHeight="1" x14ac:dyDescent="0.25">
      <c r="B27" s="4"/>
      <c r="C27" s="4"/>
      <c r="G27" s="11" t="s">
        <v>55</v>
      </c>
    </row>
    <row r="28" spans="2:12" ht="6" customHeight="1" x14ac:dyDescent="0.25">
      <c r="B28" s="34" t="s">
        <v>56</v>
      </c>
      <c r="C28" s="35"/>
    </row>
    <row r="29" spans="2:12" ht="17.100000000000001" customHeight="1" x14ac:dyDescent="0.25">
      <c r="B29" s="13" t="s">
        <v>57</v>
      </c>
      <c r="C29" s="14" t="str">
        <f>REPT("●",5)&amp;REPT("○",5-5)</f>
        <v>●●●●●</v>
      </c>
      <c r="E29" s="7" t="s">
        <v>12</v>
      </c>
      <c r="F29" s="7" t="s">
        <v>58</v>
      </c>
      <c r="G29" s="8" t="s">
        <v>59</v>
      </c>
    </row>
    <row r="30" spans="2:12" ht="14.1" customHeight="1" x14ac:dyDescent="0.25">
      <c r="B30" s="38" t="s">
        <v>60</v>
      </c>
      <c r="C30" s="33"/>
      <c r="G30" s="10" t="s">
        <v>61</v>
      </c>
    </row>
    <row r="31" spans="2:12" ht="15" customHeight="1" x14ac:dyDescent="0.25">
      <c r="B31" s="13" t="s">
        <v>62</v>
      </c>
      <c r="C31" s="14" t="str">
        <f>REPT("●",4)&amp;REPT("○",5-4)</f>
        <v>●●●●○</v>
      </c>
      <c r="G31" s="11" t="s">
        <v>63</v>
      </c>
    </row>
    <row r="32" spans="2:12" ht="15" customHeight="1" x14ac:dyDescent="0.25">
      <c r="B32" s="38" t="s">
        <v>64</v>
      </c>
      <c r="C32" s="33"/>
      <c r="G32" s="11" t="s">
        <v>65</v>
      </c>
    </row>
    <row r="33" spans="2:7" ht="15" customHeight="1" x14ac:dyDescent="0.25">
      <c r="B33" s="13" t="s">
        <v>66</v>
      </c>
      <c r="C33" s="14" t="str">
        <f>REPT("●",3)&amp;REPT("○",5-3)</f>
        <v>●●●○○</v>
      </c>
      <c r="G33" s="11" t="s">
        <v>67</v>
      </c>
    </row>
    <row r="34" spans="2:7" ht="6" customHeight="1" x14ac:dyDescent="0.25">
      <c r="B34" s="38" t="s">
        <v>68</v>
      </c>
      <c r="C34" s="33"/>
    </row>
    <row r="35" spans="2:7" ht="17.100000000000001" customHeight="1" x14ac:dyDescent="0.25">
      <c r="B35" s="13" t="s">
        <v>69</v>
      </c>
      <c r="C35" s="14" t="str">
        <f>REPT("●",1)&amp;REPT("○",5-1)</f>
        <v>●○○○○</v>
      </c>
      <c r="E35" s="7" t="s">
        <v>15</v>
      </c>
      <c r="F35" s="7" t="s">
        <v>70</v>
      </c>
      <c r="G35" s="8" t="s">
        <v>71</v>
      </c>
    </row>
    <row r="36" spans="2:7" ht="14.1" customHeight="1" x14ac:dyDescent="0.25">
      <c r="B36" s="38" t="s">
        <v>72</v>
      </c>
      <c r="C36" s="33"/>
      <c r="G36" s="10" t="s">
        <v>73</v>
      </c>
    </row>
    <row r="37" spans="2:7" ht="15" customHeight="1" x14ac:dyDescent="0.25">
      <c r="B37" s="4"/>
      <c r="C37" s="4"/>
      <c r="G37" s="11" t="s">
        <v>74</v>
      </c>
    </row>
    <row r="38" spans="2:7" ht="15" customHeight="1" x14ac:dyDescent="0.25">
      <c r="B38" s="34" t="s">
        <v>75</v>
      </c>
      <c r="C38" s="35"/>
      <c r="G38" s="11" t="s">
        <v>76</v>
      </c>
    </row>
    <row r="39" spans="2:7" ht="9.9499999999999993" customHeight="1" x14ac:dyDescent="0.25">
      <c r="B39" s="13" t="s">
        <v>77</v>
      </c>
      <c r="C39" s="14" t="str">
        <f>REPT("●",5)&amp;REPT("○",5-5)</f>
        <v>●●●●●</v>
      </c>
    </row>
    <row r="40" spans="2:7" ht="18" customHeight="1" x14ac:dyDescent="0.25">
      <c r="B40" s="13" t="s">
        <v>78</v>
      </c>
      <c r="C40" s="14" t="str">
        <f>REPT("●",5)&amp;REPT("○",5-5)</f>
        <v>●●●●●</v>
      </c>
      <c r="E40" s="29" t="s">
        <v>79</v>
      </c>
      <c r="F40" s="30"/>
      <c r="G40" s="30"/>
    </row>
    <row r="41" spans="2:7" ht="3.95" customHeight="1" x14ac:dyDescent="0.25">
      <c r="B41" s="13" t="s">
        <v>80</v>
      </c>
      <c r="C41" s="14" t="str">
        <f>REPT("●",4)&amp;REPT("○",5-4)</f>
        <v>●●●●○</v>
      </c>
    </row>
    <row r="42" spans="2:7" ht="17.100000000000001" customHeight="1" x14ac:dyDescent="0.25">
      <c r="B42" s="13" t="s">
        <v>81</v>
      </c>
      <c r="C42" s="14" t="str">
        <f>REPT("●",4)&amp;REPT("○",5-4)</f>
        <v>●●●●○</v>
      </c>
      <c r="E42" s="7" t="s">
        <v>26</v>
      </c>
      <c r="F42" s="7" t="s">
        <v>82</v>
      </c>
      <c r="G42" s="8" t="s">
        <v>83</v>
      </c>
    </row>
    <row r="43" spans="2:7" ht="14.1" customHeight="1" x14ac:dyDescent="0.25">
      <c r="B43" s="13" t="s">
        <v>84</v>
      </c>
      <c r="C43" s="14" t="str">
        <f>REPT("●",3)&amp;REPT("○",5-3)</f>
        <v>●●●○○</v>
      </c>
      <c r="G43" s="10" t="s">
        <v>85</v>
      </c>
    </row>
    <row r="44" spans="2:7" ht="15" customHeight="1" x14ac:dyDescent="0.25">
      <c r="B44" s="13" t="s">
        <v>86</v>
      </c>
      <c r="C44" s="14" t="str">
        <f>REPT("●",4)&amp;REPT("○",5-4)</f>
        <v>●●●●○</v>
      </c>
      <c r="G44" s="11" t="s">
        <v>87</v>
      </c>
    </row>
    <row r="45" spans="2:7" ht="15" customHeight="1" x14ac:dyDescent="0.25">
      <c r="B45" s="13" t="s">
        <v>88</v>
      </c>
      <c r="C45" s="14" t="str">
        <f>REPT("●",4)&amp;REPT("○",5-4)</f>
        <v>●●●●○</v>
      </c>
      <c r="G45" s="11" t="s">
        <v>89</v>
      </c>
    </row>
    <row r="46" spans="2:7" ht="6" customHeight="1" x14ac:dyDescent="0.25">
      <c r="B46" s="13" t="s">
        <v>90</v>
      </c>
      <c r="C46" s="14" t="str">
        <f>REPT("●",3)&amp;REPT("○",5-3)</f>
        <v>●●●○○</v>
      </c>
    </row>
    <row r="47" spans="2:7" ht="17.100000000000001" customHeight="1" x14ac:dyDescent="0.25">
      <c r="B47" s="4"/>
      <c r="C47" s="4"/>
      <c r="E47" s="7" t="s">
        <v>31</v>
      </c>
      <c r="F47" s="7" t="s">
        <v>91</v>
      </c>
      <c r="G47" s="8" t="s">
        <v>92</v>
      </c>
    </row>
    <row r="48" spans="2:7" ht="14.1" customHeight="1" x14ac:dyDescent="0.25">
      <c r="B48" s="34" t="s">
        <v>93</v>
      </c>
      <c r="C48" s="35"/>
      <c r="G48" s="10" t="s">
        <v>94</v>
      </c>
    </row>
    <row r="49" spans="2:7" ht="15" customHeight="1" x14ac:dyDescent="0.25">
      <c r="B49" s="32" t="s">
        <v>95</v>
      </c>
      <c r="C49" s="33"/>
      <c r="G49" s="11" t="s">
        <v>96</v>
      </c>
    </row>
    <row r="50" spans="2:7" ht="9.9499999999999993" customHeight="1" x14ac:dyDescent="0.25">
      <c r="B50" s="32" t="s">
        <v>97</v>
      </c>
      <c r="C50" s="33"/>
    </row>
    <row r="51" spans="2:7" ht="18" customHeight="1" x14ac:dyDescent="0.25">
      <c r="B51" s="32" t="s">
        <v>98</v>
      </c>
      <c r="C51" s="33"/>
      <c r="E51" s="29" t="s">
        <v>99</v>
      </c>
      <c r="F51" s="30"/>
      <c r="G51" s="30"/>
    </row>
    <row r="52" spans="2:7" ht="3.95" customHeight="1" x14ac:dyDescent="0.25">
      <c r="B52" s="32" t="s">
        <v>100</v>
      </c>
      <c r="C52" s="33"/>
    </row>
    <row r="53" spans="2:7" ht="15" customHeight="1" x14ac:dyDescent="0.25">
      <c r="B53" s="32" t="s">
        <v>101</v>
      </c>
      <c r="C53" s="33"/>
      <c r="E53" s="7" t="s">
        <v>102</v>
      </c>
      <c r="F53" s="31" t="s">
        <v>103</v>
      </c>
      <c r="G53" s="28"/>
    </row>
    <row r="54" spans="2:7" ht="15" customHeight="1" x14ac:dyDescent="0.25">
      <c r="B54" s="4"/>
      <c r="C54" s="4"/>
      <c r="E54" s="7" t="s">
        <v>104</v>
      </c>
      <c r="F54" s="31" t="s">
        <v>105</v>
      </c>
      <c r="G54" s="28"/>
    </row>
    <row r="55" spans="2:7" ht="15" customHeight="1" x14ac:dyDescent="0.25">
      <c r="B55" s="34" t="s">
        <v>106</v>
      </c>
      <c r="C55" s="35"/>
      <c r="E55" s="7" t="s">
        <v>107</v>
      </c>
      <c r="F55" s="31" t="s">
        <v>108</v>
      </c>
      <c r="G55" s="28"/>
    </row>
    <row r="56" spans="2:7" ht="14.1" customHeight="1" x14ac:dyDescent="0.25">
      <c r="B56" s="32" t="s">
        <v>109</v>
      </c>
      <c r="C56" s="33"/>
    </row>
    <row r="57" spans="2:7" ht="15.95" customHeight="1" x14ac:dyDescent="0.25">
      <c r="B57" s="32" t="s">
        <v>110</v>
      </c>
      <c r="C57" s="33"/>
      <c r="E57" s="36" t="str">
        <f ca="1">" Köln, den "&amp;TEXT(TODAY(),"DD.MM.YYYY")</f>
        <v xml:space="preserve"> Köln, den 20.06.YYYY</v>
      </c>
      <c r="F57" s="28"/>
      <c r="G57" s="28"/>
    </row>
    <row r="58" spans="2:7" ht="15.95" customHeight="1" x14ac:dyDescent="0.25">
      <c r="B58" s="32" t="s">
        <v>111</v>
      </c>
      <c r="C58" s="33"/>
      <c r="E58" s="39" t="s">
        <v>112</v>
      </c>
      <c r="F58" s="28"/>
      <c r="G58" s="28"/>
    </row>
    <row r="59" spans="2:7" ht="14.1" customHeight="1" x14ac:dyDescent="0.25">
      <c r="B59" s="32" t="s">
        <v>113</v>
      </c>
      <c r="C59" s="33"/>
    </row>
    <row r="60" spans="2:7" ht="3.95" customHeight="1" x14ac:dyDescent="0.25">
      <c r="B60" s="4"/>
      <c r="C60" s="4"/>
    </row>
    <row r="61" spans="2:7" ht="3.95" customHeight="1" x14ac:dyDescent="0.25">
      <c r="B61" s="4"/>
      <c r="C61" s="4"/>
    </row>
    <row r="62" spans="2:7" ht="3.95" customHeight="1" x14ac:dyDescent="0.25">
      <c r="B62" s="4"/>
      <c r="C62" s="4"/>
    </row>
    <row r="63" spans="2:7" ht="3.95" customHeight="1" x14ac:dyDescent="0.25">
      <c r="B63" s="4"/>
      <c r="C63" s="4"/>
    </row>
    <row r="64" spans="2:7" ht="3.95" customHeight="1" x14ac:dyDescent="0.25">
      <c r="B64" s="4"/>
      <c r="C64" s="4"/>
    </row>
    <row r="65" spans="2:3" ht="3.95" customHeight="1" x14ac:dyDescent="0.25">
      <c r="B65" s="4"/>
      <c r="C65" s="4"/>
    </row>
    <row r="66" spans="2:3" ht="3.95" customHeight="1" x14ac:dyDescent="0.25">
      <c r="B66" s="4"/>
      <c r="C66" s="4"/>
    </row>
    <row r="67" spans="2:3" ht="3.95" customHeight="1" x14ac:dyDescent="0.25">
      <c r="B67" s="4"/>
      <c r="C67" s="4"/>
    </row>
    <row r="68" spans="2:3" ht="3.95" customHeight="1" x14ac:dyDescent="0.25">
      <c r="B68" s="4"/>
      <c r="C68" s="4"/>
    </row>
    <row r="69" spans="2:3" ht="3.95" customHeight="1" x14ac:dyDescent="0.25">
      <c r="B69" s="4"/>
      <c r="C69" s="4"/>
    </row>
    <row r="70" spans="2:3" ht="3.95" customHeight="1" x14ac:dyDescent="0.25">
      <c r="B70" s="4"/>
      <c r="C70" s="4"/>
    </row>
    <row r="71" spans="2:3" ht="3.95" customHeight="1" x14ac:dyDescent="0.25">
      <c r="B71" s="4"/>
      <c r="C71" s="4"/>
    </row>
    <row r="72" spans="2:3" ht="3.95" customHeight="1" x14ac:dyDescent="0.25">
      <c r="B72" s="4"/>
      <c r="C72" s="4"/>
    </row>
    <row r="73" spans="2:3" ht="3.95" customHeight="1" x14ac:dyDescent="0.25">
      <c r="B73" s="4"/>
      <c r="C73" s="4"/>
    </row>
    <row r="74" spans="2:3" ht="3.95" customHeight="1" x14ac:dyDescent="0.25">
      <c r="B74" s="4"/>
      <c r="C74" s="4"/>
    </row>
    <row r="75" spans="2:3" ht="3.95" customHeight="1" x14ac:dyDescent="0.25">
      <c r="B75" s="4"/>
      <c r="C75" s="4"/>
    </row>
    <row r="76" spans="2:3" ht="3.95" customHeight="1" x14ac:dyDescent="0.25">
      <c r="B76" s="4"/>
      <c r="C76" s="4"/>
    </row>
    <row r="77" spans="2:3" ht="3.95" customHeight="1" x14ac:dyDescent="0.25">
      <c r="B77" s="4"/>
      <c r="C77" s="4"/>
    </row>
    <row r="78" spans="2:3" ht="3.95" customHeight="1" x14ac:dyDescent="0.25">
      <c r="B78" s="4"/>
      <c r="C78" s="4"/>
    </row>
    <row r="79" spans="2:3" ht="3.95" customHeight="1" x14ac:dyDescent="0.25">
      <c r="B79" s="4"/>
      <c r="C79" s="4"/>
    </row>
    <row r="80" spans="2:3" ht="3.95" customHeight="1" x14ac:dyDescent="0.25">
      <c r="B80" s="4"/>
      <c r="C80" s="4"/>
    </row>
    <row r="81" spans="2:3" ht="3.95" customHeight="1" x14ac:dyDescent="0.25">
      <c r="B81" s="4"/>
      <c r="C81" s="4"/>
    </row>
    <row r="82" spans="2:3" ht="3.95" customHeight="1" x14ac:dyDescent="0.25">
      <c r="B82" s="4"/>
      <c r="C82" s="4"/>
    </row>
    <row r="83" spans="2:3" ht="3.95" customHeight="1" x14ac:dyDescent="0.25">
      <c r="B83" s="4"/>
      <c r="C83" s="4"/>
    </row>
    <row r="84" spans="2:3" ht="3.95" customHeight="1" x14ac:dyDescent="0.25">
      <c r="B84" s="4"/>
      <c r="C84" s="4"/>
    </row>
    <row r="85" spans="2:3" ht="3.95" customHeight="1" x14ac:dyDescent="0.25">
      <c r="B85" s="4"/>
      <c r="C85" s="4"/>
    </row>
    <row r="86" spans="2:3" ht="3.95" customHeight="1" x14ac:dyDescent="0.25">
      <c r="B86" s="4"/>
      <c r="C86" s="4"/>
    </row>
    <row r="87" spans="2:3" ht="3.95" customHeight="1" x14ac:dyDescent="0.25">
      <c r="B87" s="4"/>
      <c r="C87" s="4"/>
    </row>
    <row r="88" spans="2:3" ht="3.95" customHeight="1" x14ac:dyDescent="0.25">
      <c r="B88" s="4"/>
      <c r="C88" s="4"/>
    </row>
    <row r="89" spans="2:3" ht="3.95" customHeight="1" x14ac:dyDescent="0.25">
      <c r="B89" s="4"/>
      <c r="C89" s="4"/>
    </row>
  </sheetData>
  <mergeCells count="31">
    <mergeCell ref="B3:G3"/>
    <mergeCell ref="B55:C55"/>
    <mergeCell ref="B30:C30"/>
    <mergeCell ref="B51:C51"/>
    <mergeCell ref="B36:C36"/>
    <mergeCell ref="B32:C32"/>
    <mergeCell ref="B50:C50"/>
    <mergeCell ref="E51:G51"/>
    <mergeCell ref="F53:G53"/>
    <mergeCell ref="B7:B11"/>
    <mergeCell ref="B53:C53"/>
    <mergeCell ref="B38:C38"/>
    <mergeCell ref="B34:C34"/>
    <mergeCell ref="B28:C28"/>
    <mergeCell ref="E58:G58"/>
    <mergeCell ref="B49:C49"/>
    <mergeCell ref="B2:G2"/>
    <mergeCell ref="E13:G13"/>
    <mergeCell ref="F54:G54"/>
    <mergeCell ref="B59:C59"/>
    <mergeCell ref="E40:G40"/>
    <mergeCell ref="B56:C56"/>
    <mergeCell ref="B58:C58"/>
    <mergeCell ref="B52:C52"/>
    <mergeCell ref="B21:C21"/>
    <mergeCell ref="B48:C48"/>
    <mergeCell ref="F55:G55"/>
    <mergeCell ref="E57:G57"/>
    <mergeCell ref="E8:G11"/>
    <mergeCell ref="B57:C57"/>
    <mergeCell ref="E7:G7"/>
  </mergeCells>
  <printOptions horizontalCentered="1"/>
  <pageMargins left="0.3" right="0.3" top="0.3" bottom="0.3" header="0.2" footer="0.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8"/>
  <sheetViews>
    <sheetView showGridLines="0" workbookViewId="0"/>
  </sheetViews>
  <sheetFormatPr baseColWidth="10" defaultColWidth="9.140625" defaultRowHeight="15" x14ac:dyDescent="0.25"/>
  <cols>
    <col min="1" max="1" width="2" customWidth="1"/>
    <col min="2" max="2" width="38" customWidth="1"/>
    <col min="3" max="3" width="14" customWidth="1"/>
    <col min="4" max="5" width="12" customWidth="1"/>
    <col min="6" max="6" width="2" customWidth="1"/>
  </cols>
  <sheetData>
    <row r="1" spans="1:6" ht="8.1" customHeight="1" x14ac:dyDescent="0.25">
      <c r="A1" s="1"/>
      <c r="B1" s="1"/>
      <c r="C1" s="1"/>
      <c r="D1" s="1"/>
      <c r="E1" s="1"/>
      <c r="F1" s="1"/>
    </row>
    <row r="2" spans="1:6" ht="32.1" customHeight="1" x14ac:dyDescent="0.25">
      <c r="A2" s="1"/>
      <c r="B2" s="46" t="s">
        <v>114</v>
      </c>
      <c r="C2" s="28"/>
      <c r="D2" s="28"/>
      <c r="E2" s="28"/>
      <c r="F2" s="1"/>
    </row>
    <row r="3" spans="1:6" ht="18" customHeight="1" x14ac:dyDescent="0.25">
      <c r="A3" s="1"/>
      <c r="B3" s="45" t="s">
        <v>115</v>
      </c>
      <c r="C3" s="28"/>
      <c r="D3" s="28"/>
      <c r="E3" s="28"/>
      <c r="F3" s="1"/>
    </row>
    <row r="4" spans="1:6" ht="6" customHeight="1" x14ac:dyDescent="0.25">
      <c r="A4" s="1"/>
      <c r="B4" s="3"/>
      <c r="C4" s="3"/>
      <c r="D4" s="3"/>
      <c r="E4" s="3"/>
      <c r="F4" s="1"/>
    </row>
    <row r="5" spans="1:6" ht="8.1" customHeight="1" x14ac:dyDescent="0.25"/>
    <row r="6" spans="1:6" ht="21.95" customHeight="1" x14ac:dyDescent="0.25">
      <c r="B6" s="43" t="s">
        <v>116</v>
      </c>
      <c r="C6" s="30"/>
      <c r="D6" s="30"/>
      <c r="E6" s="30"/>
    </row>
    <row r="7" spans="1:6" ht="6" customHeight="1" x14ac:dyDescent="0.25"/>
    <row r="8" spans="1:6" ht="21.95" customHeight="1" x14ac:dyDescent="0.25">
      <c r="B8" s="42" t="s">
        <v>117</v>
      </c>
      <c r="C8" s="33"/>
      <c r="D8" s="33"/>
      <c r="E8" s="15" t="str">
        <f ca="1">ROUND(SUM(Lebenslauf!L5:L8),1)&amp;" Jahre"</f>
        <v>12,5 Jahre</v>
      </c>
    </row>
    <row r="9" spans="1:6" ht="3" customHeight="1" x14ac:dyDescent="0.25"/>
    <row r="10" spans="1:6" ht="21.95" customHeight="1" x14ac:dyDescent="0.25">
      <c r="B10" s="42" t="s">
        <v>118</v>
      </c>
      <c r="C10" s="33"/>
      <c r="D10" s="33"/>
      <c r="E10" s="16">
        <f>COUNTA(Lebenslauf!J5:J8)</f>
        <v>4</v>
      </c>
    </row>
    <row r="11" spans="1:6" ht="3" customHeight="1" x14ac:dyDescent="0.25"/>
    <row r="12" spans="1:6" ht="21.95" customHeight="1" x14ac:dyDescent="0.25">
      <c r="B12" s="42" t="s">
        <v>119</v>
      </c>
      <c r="C12" s="33"/>
      <c r="D12" s="33"/>
      <c r="E12" s="16" t="str">
        <f ca="1">ROUND(MAX(Lebenslauf!L5:L8),1)&amp;" Jahre"</f>
        <v>4,3 Jahre</v>
      </c>
    </row>
    <row r="13" spans="1:6" ht="3" customHeight="1" x14ac:dyDescent="0.25"/>
    <row r="14" spans="1:6" ht="21.95" customHeight="1" x14ac:dyDescent="0.25">
      <c r="B14" s="42" t="s">
        <v>120</v>
      </c>
      <c r="C14" s="33"/>
      <c r="D14" s="33"/>
      <c r="E14" s="16" t="str">
        <f ca="1">ROUND(AVERAGE(Lebenslauf!L5:L8),1)&amp;" Jahre"</f>
        <v>3,1 Jahre</v>
      </c>
    </row>
    <row r="15" spans="1:6" ht="3" customHeight="1" x14ac:dyDescent="0.25"/>
    <row r="16" spans="1:6" ht="21.95" customHeight="1" x14ac:dyDescent="0.25">
      <c r="B16" s="42" t="s">
        <v>121</v>
      </c>
      <c r="C16" s="33"/>
      <c r="D16" s="33"/>
      <c r="E16" s="16" t="str">
        <f ca="1">ROUND(SUM(Lebenslauf!L16:L17),1)&amp;" Jahre"</f>
        <v>10,8 Jahre</v>
      </c>
    </row>
    <row r="17" spans="2:5" ht="3" customHeight="1" x14ac:dyDescent="0.25"/>
    <row r="18" spans="2:5" ht="21.95" customHeight="1" x14ac:dyDescent="0.25">
      <c r="B18" s="42" t="s">
        <v>122</v>
      </c>
      <c r="C18" s="33"/>
      <c r="D18" s="33"/>
      <c r="E18" s="15" t="str">
        <f ca="1">DATEDIF(DATE(VALUE(MID(Lebenslauf!C15,7,4)),VALUE(MID(Lebenslauf!C15,4,2)),VALUE(LEFT(Lebenslauf!C15,2))),TODAY(),"Y")&amp;" Jahre"</f>
        <v>35 Jahre</v>
      </c>
    </row>
    <row r="19" spans="2:5" ht="3" customHeight="1" x14ac:dyDescent="0.25"/>
    <row r="20" spans="2:5" ht="21.95" customHeight="1" x14ac:dyDescent="0.25">
      <c r="B20" s="42" t="s">
        <v>123</v>
      </c>
      <c r="C20" s="33"/>
      <c r="D20" s="33"/>
      <c r="E20" s="16">
        <f>4</f>
        <v>4</v>
      </c>
    </row>
    <row r="21" spans="2:5" ht="18" customHeight="1" x14ac:dyDescent="0.25"/>
    <row r="22" spans="2:5" ht="21.95" customHeight="1" x14ac:dyDescent="0.25">
      <c r="B22" s="43" t="s">
        <v>124</v>
      </c>
      <c r="C22" s="30"/>
      <c r="D22" s="30"/>
      <c r="E22" s="30"/>
    </row>
    <row r="23" spans="2:5" ht="18" customHeight="1" x14ac:dyDescent="0.25">
      <c r="B23" s="47" t="s">
        <v>125</v>
      </c>
      <c r="C23" s="28"/>
      <c r="D23" s="28"/>
      <c r="E23" s="28"/>
    </row>
    <row r="24" spans="2:5" ht="21.95" customHeight="1" x14ac:dyDescent="0.25">
      <c r="B24" s="17" t="s">
        <v>126</v>
      </c>
      <c r="C24" s="18" t="s">
        <v>127</v>
      </c>
      <c r="D24" s="18" t="s">
        <v>128</v>
      </c>
      <c r="E24" s="18" t="s">
        <v>129</v>
      </c>
    </row>
    <row r="25" spans="2:5" ht="21.95" customHeight="1" x14ac:dyDescent="0.25">
      <c r="B25" s="19" t="s">
        <v>130</v>
      </c>
      <c r="C25" s="20" t="s">
        <v>131</v>
      </c>
      <c r="D25" s="21">
        <v>15</v>
      </c>
      <c r="E25" s="22">
        <f t="shared" ref="E25:E34" si="0">IF(OR(UPPER(C25)="X",C25="✓"),D25,0)</f>
        <v>15</v>
      </c>
    </row>
    <row r="26" spans="2:5" ht="21.95" customHeight="1" x14ac:dyDescent="0.25">
      <c r="B26" s="19" t="s">
        <v>132</v>
      </c>
      <c r="C26" s="20" t="s">
        <v>131</v>
      </c>
      <c r="D26" s="21">
        <v>10</v>
      </c>
      <c r="E26" s="22">
        <f t="shared" si="0"/>
        <v>10</v>
      </c>
    </row>
    <row r="27" spans="2:5" ht="21.95" customHeight="1" x14ac:dyDescent="0.25">
      <c r="B27" s="19" t="s">
        <v>133</v>
      </c>
      <c r="C27" s="20" t="s">
        <v>131</v>
      </c>
      <c r="D27" s="21">
        <v>20</v>
      </c>
      <c r="E27" s="22">
        <f t="shared" si="0"/>
        <v>20</v>
      </c>
    </row>
    <row r="28" spans="2:5" ht="21.95" customHeight="1" x14ac:dyDescent="0.25">
      <c r="B28" s="19" t="s">
        <v>134</v>
      </c>
      <c r="C28" s="20" t="s">
        <v>131</v>
      </c>
      <c r="D28" s="21">
        <v>10</v>
      </c>
      <c r="E28" s="22">
        <f t="shared" si="0"/>
        <v>10</v>
      </c>
    </row>
    <row r="29" spans="2:5" ht="21.95" customHeight="1" x14ac:dyDescent="0.25">
      <c r="B29" s="19" t="s">
        <v>135</v>
      </c>
      <c r="C29" s="20" t="s">
        <v>131</v>
      </c>
      <c r="D29" s="21">
        <v>5</v>
      </c>
      <c r="E29" s="22">
        <f t="shared" si="0"/>
        <v>5</v>
      </c>
    </row>
    <row r="30" spans="2:5" ht="21.95" customHeight="1" x14ac:dyDescent="0.25">
      <c r="B30" s="19" t="s">
        <v>136</v>
      </c>
      <c r="C30" s="20" t="s">
        <v>137</v>
      </c>
      <c r="D30" s="21">
        <v>10</v>
      </c>
      <c r="E30" s="22">
        <f t="shared" si="0"/>
        <v>10</v>
      </c>
    </row>
    <row r="31" spans="2:5" ht="21.95" customHeight="1" x14ac:dyDescent="0.25">
      <c r="B31" s="19" t="s">
        <v>138</v>
      </c>
      <c r="C31" s="20" t="s">
        <v>131</v>
      </c>
      <c r="D31" s="21">
        <v>10</v>
      </c>
      <c r="E31" s="22">
        <f t="shared" si="0"/>
        <v>10</v>
      </c>
    </row>
    <row r="32" spans="2:5" ht="21.95" customHeight="1" x14ac:dyDescent="0.25">
      <c r="B32" s="19" t="s">
        <v>139</v>
      </c>
      <c r="C32" s="20"/>
      <c r="D32" s="21">
        <v>5</v>
      </c>
      <c r="E32" s="22">
        <f t="shared" si="0"/>
        <v>0</v>
      </c>
    </row>
    <row r="33" spans="2:5" ht="21.95" customHeight="1" x14ac:dyDescent="0.25">
      <c r="B33" s="19" t="s">
        <v>140</v>
      </c>
      <c r="C33" s="20"/>
      <c r="D33" s="21">
        <v>10</v>
      </c>
      <c r="E33" s="22">
        <f t="shared" si="0"/>
        <v>0</v>
      </c>
    </row>
    <row r="34" spans="2:5" ht="21.95" customHeight="1" x14ac:dyDescent="0.25">
      <c r="B34" s="19" t="s">
        <v>141</v>
      </c>
      <c r="C34" s="20"/>
      <c r="D34" s="21">
        <v>5</v>
      </c>
      <c r="E34" s="22">
        <f t="shared" si="0"/>
        <v>0</v>
      </c>
    </row>
    <row r="35" spans="2:5" ht="8.1" customHeight="1" x14ac:dyDescent="0.25"/>
    <row r="36" spans="2:5" ht="24" customHeight="1" x14ac:dyDescent="0.25">
      <c r="B36" s="23" t="s">
        <v>142</v>
      </c>
      <c r="C36" s="24"/>
      <c r="D36" s="25">
        <f>SUM(D25:D34)</f>
        <v>100</v>
      </c>
      <c r="E36" s="25">
        <f>SUM(E25:E34)</f>
        <v>80</v>
      </c>
    </row>
    <row r="37" spans="2:5" ht="9.9499999999999993" customHeight="1" x14ac:dyDescent="0.25"/>
    <row r="38" spans="2:5" ht="36" customHeight="1" x14ac:dyDescent="0.25">
      <c r="B38" s="26" t="s">
        <v>143</v>
      </c>
      <c r="D38" s="48">
        <f>E36/D36</f>
        <v>0.8</v>
      </c>
      <c r="E38" s="49"/>
    </row>
    <row r="39" spans="2:5" ht="9.9499999999999993" customHeight="1" x14ac:dyDescent="0.25"/>
    <row r="40" spans="2:5" ht="21.95" customHeight="1" x14ac:dyDescent="0.25">
      <c r="B40" s="41" t="str">
        <f>IF(E36/D36&gt;=0.9,"Sehr gut – Lebenslauf ist bereit für den Versand.",IF(E36/D36&gt;=0.75,"Gut – noch wenige Punkte zur Optimierung offen.",IF(E36/D36&gt;=0.5,"Ausbaufähig – wichtige Bereiche fehlen noch.","Noch zu wenig – bitte fehlende Punkte ergänzen.")))</f>
        <v>Gut – noch wenige Punkte zur Optimierung offen.</v>
      </c>
      <c r="C40" s="28"/>
      <c r="D40" s="28"/>
      <c r="E40" s="28"/>
    </row>
    <row r="41" spans="2:5" ht="18" customHeight="1" x14ac:dyDescent="0.25"/>
    <row r="42" spans="2:5" ht="21.95" customHeight="1" x14ac:dyDescent="0.25">
      <c r="B42" s="43" t="s">
        <v>144</v>
      </c>
      <c r="C42" s="30"/>
      <c r="D42" s="30"/>
      <c r="E42" s="30"/>
    </row>
    <row r="43" spans="2:5" ht="20.100000000000001" customHeight="1" x14ac:dyDescent="0.25">
      <c r="B43" s="44" t="s">
        <v>145</v>
      </c>
      <c r="C43" s="28"/>
      <c r="D43" s="28"/>
      <c r="E43" s="28"/>
    </row>
    <row r="44" spans="2:5" ht="20.100000000000001" customHeight="1" x14ac:dyDescent="0.25">
      <c r="B44" s="44" t="s">
        <v>146</v>
      </c>
      <c r="C44" s="28"/>
      <c r="D44" s="28"/>
      <c r="E44" s="28"/>
    </row>
    <row r="45" spans="2:5" ht="20.100000000000001" customHeight="1" x14ac:dyDescent="0.25">
      <c r="B45" s="44" t="s">
        <v>147</v>
      </c>
      <c r="C45" s="28"/>
      <c r="D45" s="28"/>
      <c r="E45" s="28"/>
    </row>
    <row r="46" spans="2:5" ht="20.100000000000001" customHeight="1" x14ac:dyDescent="0.25">
      <c r="B46" s="44" t="s">
        <v>148</v>
      </c>
      <c r="C46" s="28"/>
      <c r="D46" s="28"/>
      <c r="E46" s="28"/>
    </row>
    <row r="47" spans="2:5" ht="20.100000000000001" customHeight="1" x14ac:dyDescent="0.25">
      <c r="B47" s="44" t="s">
        <v>149</v>
      </c>
      <c r="C47" s="28"/>
      <c r="D47" s="28"/>
      <c r="E47" s="28"/>
    </row>
    <row r="48" spans="2:5" ht="20.100000000000001" customHeight="1" x14ac:dyDescent="0.25">
      <c r="B48" s="44" t="s">
        <v>150</v>
      </c>
      <c r="C48" s="28"/>
      <c r="D48" s="28"/>
      <c r="E48" s="28"/>
    </row>
  </sheetData>
  <mergeCells count="21">
    <mergeCell ref="B48:E48"/>
    <mergeCell ref="B2:E2"/>
    <mergeCell ref="B42:E42"/>
    <mergeCell ref="B16:D16"/>
    <mergeCell ref="B23:E23"/>
    <mergeCell ref="B44:E44"/>
    <mergeCell ref="D38:E38"/>
    <mergeCell ref="B18:D18"/>
    <mergeCell ref="B12:D12"/>
    <mergeCell ref="B45:E45"/>
    <mergeCell ref="B3:E3"/>
    <mergeCell ref="B47:E47"/>
    <mergeCell ref="B46:E46"/>
    <mergeCell ref="B22:E22"/>
    <mergeCell ref="B20:D20"/>
    <mergeCell ref="B43:E43"/>
    <mergeCell ref="B40:E40"/>
    <mergeCell ref="B14:D14"/>
    <mergeCell ref="B8:D8"/>
    <mergeCell ref="B6:E6"/>
    <mergeCell ref="B10:D10"/>
  </mergeCells>
  <pageMargins left="0.5" right="0.5" top="0.5" bottom="0.5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Lebenslauf</vt:lpstr>
      <vt:lpstr>Auswertung &amp; Check</vt:lpstr>
      <vt:lpstr>Lebenslauf!Druckbereich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2026-06-20T15:35:41Z</dcterms:created>
  <dcterms:modified xsi:type="dcterms:W3CDTF">2026-06-20T15:54:19Z</dcterms:modified>
</cp:coreProperties>
</file>