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8FB00AC-8F2C-4ED1-BE40-F6050CE65BD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1" r:id="rId1"/>
    <sheet name="Bestände" sheetId="2" r:id="rId2"/>
    <sheet name="Anleitung" sheetId="3" r:id="rId3"/>
  </sheets>
  <definedNames>
    <definedName name="_xlnm.Print_Area" localSheetId="2">Anleitung!$A$1:$D$24</definedName>
    <definedName name="_xlnm.Print_Area" localSheetId="1">Bestände!$A$1:$K$44</definedName>
    <definedName name="_xlnm.Print_Area" localSheetId="0">Dashboard!$A$1:$J$43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2" i="2" l="1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C16" i="2" s="1"/>
  <c r="G33" i="2"/>
  <c r="D16" i="2" s="1"/>
  <c r="I32" i="2"/>
  <c r="G32" i="2"/>
  <c r="I31" i="2"/>
  <c r="G31" i="2"/>
  <c r="I30" i="2"/>
  <c r="G30" i="2"/>
  <c r="I29" i="2"/>
  <c r="G29" i="2"/>
  <c r="I28" i="2"/>
  <c r="C14" i="2" s="1"/>
  <c r="G28" i="2"/>
  <c r="D14" i="2" s="1"/>
  <c r="I27" i="2"/>
  <c r="G27" i="2"/>
  <c r="I26" i="2"/>
  <c r="C13" i="2" s="1"/>
  <c r="G26" i="2"/>
  <c r="D13" i="2" s="1"/>
  <c r="I25" i="2"/>
  <c r="G25" i="2"/>
  <c r="D12" i="2" s="1"/>
  <c r="I24" i="2"/>
  <c r="C11" i="2" s="1"/>
  <c r="G24" i="2"/>
  <c r="D11" i="2" s="1"/>
  <c r="I23" i="2"/>
  <c r="C10" i="2" s="1"/>
  <c r="G23" i="2"/>
  <c r="D10" i="2" s="1"/>
  <c r="I22" i="2"/>
  <c r="G22" i="2"/>
  <c r="G42" i="2" s="1"/>
  <c r="D15" i="2"/>
  <c r="C15" i="2"/>
  <c r="G15" i="2" s="1"/>
  <c r="C12" i="2"/>
  <c r="G12" i="2" s="1"/>
  <c r="D9" i="2"/>
  <c r="C9" i="2"/>
  <c r="G9" i="2" s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B5" i="1"/>
  <c r="G11" i="2" l="1"/>
  <c r="E11" i="2"/>
  <c r="G10" i="2"/>
  <c r="E10" i="2"/>
  <c r="E16" i="2"/>
  <c r="G16" i="2"/>
  <c r="G13" i="2"/>
  <c r="E13" i="2"/>
  <c r="G14" i="2"/>
  <c r="E14" i="2"/>
  <c r="G17" i="2"/>
  <c r="B8" i="1" s="1"/>
  <c r="C14" i="1"/>
  <c r="C17" i="1"/>
  <c r="C20" i="1"/>
  <c r="E15" i="2"/>
  <c r="E12" i="2"/>
  <c r="E9" i="2"/>
  <c r="E17" i="2" l="1"/>
  <c r="H15" i="2"/>
  <c r="I15" i="2" s="1"/>
  <c r="F20" i="1" s="1"/>
  <c r="H12" i="2"/>
  <c r="I12" i="2" s="1"/>
  <c r="F17" i="1" s="1"/>
  <c r="H9" i="2"/>
  <c r="C19" i="1"/>
  <c r="H14" i="2"/>
  <c r="I14" i="2" s="1"/>
  <c r="F19" i="1" s="1"/>
  <c r="C18" i="1"/>
  <c r="H13" i="2"/>
  <c r="I13" i="2" s="1"/>
  <c r="F18" i="1" s="1"/>
  <c r="H16" i="2"/>
  <c r="C21" i="1"/>
  <c r="I16" i="2"/>
  <c r="F21" i="1" s="1"/>
  <c r="I10" i="2"/>
  <c r="F15" i="1" s="1"/>
  <c r="C15" i="1"/>
  <c r="H10" i="2"/>
  <c r="I11" i="2"/>
  <c r="F16" i="1" s="1"/>
  <c r="C16" i="1"/>
  <c r="H11" i="2"/>
  <c r="H17" i="2" l="1"/>
  <c r="F8" i="1" s="1"/>
  <c r="D8" i="1"/>
  <c r="I17" i="2"/>
  <c r="H8" i="1" s="1"/>
  <c r="I9" i="2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9" authorId="0" shapeId="0" xr:uid="{00000000-0006-0000-0100-000001000000}">
      <text>
        <r>
          <rPr>
            <sz val="10"/>
            <rFont val="Arial"/>
            <family val="2"/>
          </rPr>
          <t>Aktuellen Marktkurs eintragen. Wert, G/V und Rendite rechnen automatisch.</t>
        </r>
      </text>
    </comment>
  </commentList>
</comments>
</file>

<file path=xl/sharedStrings.xml><?xml version="1.0" encoding="utf-8"?>
<sst xmlns="http://schemas.openxmlformats.org/spreadsheetml/2006/main" count="113" uniqueCount="80">
  <si>
    <t>Krypto-Portfolio</t>
  </si>
  <si>
    <t>Übersicht &amp; Wertentwicklung   ·   Geschäftsjahr 2026</t>
  </si>
  <si>
    <t>GESAMTWERT</t>
  </si>
  <si>
    <t>INVESTIERT</t>
  </si>
  <si>
    <t>GEWINN / VERLUST</t>
  </si>
  <si>
    <t>RENDITE</t>
  </si>
  <si>
    <t>Aufteilung &amp; Performance</t>
  </si>
  <si>
    <t>Coin</t>
  </si>
  <si>
    <t>Wert (€)</t>
  </si>
  <si>
    <t>Rendite</t>
  </si>
  <si>
    <t>Die Diagramme aktualisieren sich automatisch aus dem Blatt „Bestände“. Alle Werte sind Beispieldaten – keine Anlageberatung.</t>
  </si>
  <si>
    <t>Bestände &amp; Transaktionen</t>
  </si>
  <si>
    <t>Datenbasis · hier pflegen Sie Transaktionen und aktuelle Kurse</t>
  </si>
  <si>
    <t>Bestände je Coin</t>
  </si>
  <si>
    <t>Menge</t>
  </si>
  <si>
    <t>Ø Kaufkurs</t>
  </si>
  <si>
    <t>Investiert (€)</t>
  </si>
  <si>
    <t>Akt. Kurs (€)</t>
  </si>
  <si>
    <t>Gewinn/Verlust</t>
  </si>
  <si>
    <t>BTC</t>
  </si>
  <si>
    <t>ETH</t>
  </si>
  <si>
    <t>BNB</t>
  </si>
  <si>
    <t>SOL</t>
  </si>
  <si>
    <t>XRP</t>
  </si>
  <si>
    <t>LINK</t>
  </si>
  <si>
    <t>AVAX</t>
  </si>
  <si>
    <t>DOGE</t>
  </si>
  <si>
    <t>GESAMT</t>
  </si>
  <si>
    <t>Transaktionen</t>
  </si>
  <si>
    <t>Datum</t>
  </si>
  <si>
    <t>Typ</t>
  </si>
  <si>
    <t>Kurs (€)</t>
  </si>
  <si>
    <t>Gebühr (€)</t>
  </si>
  <si>
    <t>Bestandseffekt</t>
  </si>
  <si>
    <t>Notiz</t>
  </si>
  <si>
    <t>2026-01-12</t>
  </si>
  <si>
    <t>Kauf</t>
  </si>
  <si>
    <t>Bitpanda · Start</t>
  </si>
  <si>
    <t>2026-01-30</t>
  </si>
  <si>
    <t>Kraken · Sparplan</t>
  </si>
  <si>
    <t>2026-02-11</t>
  </si>
  <si>
    <t>Binance</t>
  </si>
  <si>
    <t>2026-02-24</t>
  </si>
  <si>
    <t>Kraken</t>
  </si>
  <si>
    <t>2026-03-09</t>
  </si>
  <si>
    <t>Bitpanda</t>
  </si>
  <si>
    <t>2026-03-23</t>
  </si>
  <si>
    <t>2026-04-07</t>
  </si>
  <si>
    <t>2026-04-19</t>
  </si>
  <si>
    <t>Verkauf</t>
  </si>
  <si>
    <t>Kraken · Teilgewinn</t>
  </si>
  <si>
    <t>2026-05-05</t>
  </si>
  <si>
    <t>2026-05-22</t>
  </si>
  <si>
    <t>Bitpanda · Nachkauf</t>
  </si>
  <si>
    <t>2026-06-03</t>
  </si>
  <si>
    <t>2026-06-17</t>
  </si>
  <si>
    <t>Binance · Spekulativ</t>
  </si>
  <si>
    <t>SUMMEN</t>
  </si>
  <si>
    <t>Hinweis: Blaue Felder sind Eingaben. Coins, Mengen, Kurse und Namen sind Beispieldaten. Keine Steuer- oder Anlageberatung.</t>
  </si>
  <si>
    <t>Anleitung</t>
  </si>
  <si>
    <t>Die Mappe besteht aus zwei Arbeitsblättern: „Dashboard“ mit Kennzahlen und Diagrammen sowie „Bestände“ mit den Transaktionen und aktuellen Kursen. Sie pflegen nur zwei Dinge: die Transaktionen und die aktuellen Kurse – alles andere rechnet und zeichnet sich automatisch.</t>
  </si>
  <si>
    <t>1</t>
  </si>
  <si>
    <t>Transaktionen eintragen</t>
  </si>
  <si>
    <t>Im Blatt „Bestände“ jede Operation in eine Zeile schreiben: Datum, Coin, Typ, Menge, Kurs und Gebühr. Wert und Bestandseffekt rechnet die Vorlage automatisch.</t>
  </si>
  <si>
    <t>2</t>
  </si>
  <si>
    <t>Aktuelle Kurse pflegen</t>
  </si>
  <si>
    <t>Im selben Blatt je Coin den aktuellen Marktkurs in die blaue Spalte „Akt. Kurs“ eintragen. Menge, Ø Kaufkurs und investiertes Kapital ergeben sich aus den Transaktionen.</t>
  </si>
  <si>
    <t>3</t>
  </si>
  <si>
    <t>Dashboard ablesen</t>
  </si>
  <si>
    <t>Das Blatt „Dashboard“ zeigt die Kennzahlen sowie zwei Diagramme: die Aufteilung des Vermögens nach Wert und die Rendite je Coin. Beide aktualisieren sich automatisch.</t>
  </si>
  <si>
    <t>4</t>
  </si>
  <si>
    <t>Neue Coins ergänzen</t>
  </si>
  <si>
    <t>Einen neuen Coin in den Transaktionen verwenden und im Bereich „Bestände“ in einer freien Zeile mit aktuellem Kurs anlegen – die Diagramme übernehmen ihn.</t>
  </si>
  <si>
    <t>Legende</t>
  </si>
  <si>
    <t>Blaue Schrift = Eingabefelder. Diese Werte tragen Sie selbst ein.</t>
  </si>
  <si>
    <t>Dunkle Schrift = automatische Berechnung. Bitte nicht überschreiben.</t>
  </si>
  <si>
    <t>Grün = Gewinn / positive Rendite.</t>
  </si>
  <si>
    <t>Terrakotta = Verlust / negative Rendite.</t>
  </si>
  <si>
    <t>Sand = Hervorhebungen und Transfers.</t>
  </si>
  <si>
    <t>Sämtliche Daten sind frei erfundene Beispiele. Ersetzen Sie diese durch Ihre eigenen Werte. Die Vorlage ist ein Verwaltungswerkzeug, keine Steuer- oder Anlageberatung.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</si>
</sst>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7]#,##0.00&quot; €&quot;;[Red]\-#,##0.00&quot; €&quot;;\–"/>
    <numFmt numFmtId="165" formatCode="[$-407]0.0\ %;[Red]\-0.0\ %"/>
    <numFmt numFmtId="167" formatCode="[$-407]#,##0.00000000"/>
    <numFmt numFmtId="168" formatCode="[$-407]#,##0.0000&quot; €&quot;;[Red]\-#,##0.0000&quot; €&quot;;\–"/>
    <numFmt numFmtId="169" formatCode="dd\.mm\.yyyy"/>
    <numFmt numFmtId="170" formatCode="[$-407]#,##0.0000"/>
  </numFmts>
  <fonts count="27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10.5"/>
      <color rgb="FFC7CBD1"/>
      <name val="Calibri"/>
      <charset val="1"/>
    </font>
    <font>
      <sz val="9.5"/>
      <color rgb="FF8A8F97"/>
      <name val="Calibri"/>
      <charset val="1"/>
    </font>
    <font>
      <b/>
      <sz val="8.5"/>
      <color rgb="FF8A8F97"/>
      <name val="Calibri"/>
      <charset val="1"/>
    </font>
    <font>
      <b/>
      <sz val="15"/>
      <color rgb="FF3A3F47"/>
      <name val="Calibri"/>
      <charset val="1"/>
    </font>
    <font>
      <b/>
      <sz val="15"/>
      <color rgb="FF3E7D5A"/>
      <name val="Calibri"/>
      <charset val="1"/>
    </font>
    <font>
      <b/>
      <sz val="12"/>
      <color rgb="FF3A3F47"/>
      <name val="Calibri"/>
      <charset val="1"/>
    </font>
    <font>
      <b/>
      <sz val="9"/>
      <color rgb="FFFFFFFF"/>
      <name val="Calibri"/>
      <charset val="1"/>
    </font>
    <font>
      <sz val="9"/>
      <color rgb="FF3A3F47"/>
      <name val="Calibri"/>
      <charset val="1"/>
    </font>
    <font>
      <i/>
      <sz val="8.5"/>
      <color rgb="FF8A8F97"/>
      <name val="Calibri"/>
      <charset val="1"/>
    </font>
    <font>
      <b/>
      <sz val="20"/>
      <color rgb="FFFFFFFF"/>
      <name val="Calibri"/>
      <charset val="1"/>
    </font>
    <font>
      <sz val="10"/>
      <color rgb="FFC7CBD1"/>
      <name val="Calibri"/>
      <charset val="1"/>
    </font>
    <font>
      <b/>
      <sz val="9.5"/>
      <color rgb="FF3A3F47"/>
      <name val="Calibri"/>
      <charset val="1"/>
    </font>
    <font>
      <b/>
      <sz val="10"/>
      <color rgb="FFA8884A"/>
      <name val="Calibri"/>
      <charset val="1"/>
    </font>
    <font>
      <sz val="9.5"/>
      <color rgb="FF3A3F47"/>
      <name val="Calibri"/>
      <charset val="1"/>
    </font>
    <font>
      <sz val="10"/>
      <color rgb="FF2F5C9E"/>
      <name val="Calibri"/>
      <charset val="1"/>
    </font>
    <font>
      <b/>
      <sz val="10"/>
      <color rgb="FFFFFFFF"/>
      <name val="Calibri"/>
      <charset val="1"/>
    </font>
    <font>
      <sz val="9"/>
      <color rgb="FF2F5C9E"/>
      <name val="Calibri"/>
      <charset val="1"/>
    </font>
    <font>
      <b/>
      <sz val="9.5"/>
      <color rgb="FFFFFFFF"/>
      <name val="Calibri"/>
      <charset val="1"/>
    </font>
    <font>
      <sz val="10"/>
      <name val="Arial"/>
      <family val="2"/>
    </font>
    <font>
      <b/>
      <sz val="18"/>
      <color rgb="FFFFFFFF"/>
      <name val="Calibri"/>
      <charset val="1"/>
    </font>
    <font>
      <sz val="11"/>
      <color rgb="FF3A3F47"/>
      <name val="Calibri"/>
      <charset val="1"/>
    </font>
    <font>
      <b/>
      <sz val="13"/>
      <color rgb="FFFFFFFF"/>
      <name val="Calibri"/>
      <charset val="1"/>
    </font>
    <font>
      <sz val="10.5"/>
      <color rgb="FF4A4A4A"/>
      <name val="Calibri"/>
      <charset val="1"/>
    </font>
    <font>
      <b/>
      <sz val="12"/>
      <color rgb="FFFFFFFF"/>
      <name val="Calibri"/>
      <charset val="1"/>
    </font>
    <font>
      <i/>
      <sz val="10"/>
      <color rgb="FFA8884A"/>
      <name val="Calibri"/>
      <charset val="1"/>
    </font>
  </fonts>
  <fills count="17">
    <fill>
      <patternFill patternType="none"/>
    </fill>
    <fill>
      <patternFill patternType="gray125"/>
    </fill>
    <fill>
      <patternFill patternType="solid">
        <fgColor rgb="FF3A3F47"/>
        <bgColor rgb="FF4A4A4A"/>
      </patternFill>
    </fill>
    <fill>
      <patternFill patternType="solid">
        <fgColor rgb="FFC9A86A"/>
        <bgColor rgb="FFC9A0A0"/>
      </patternFill>
    </fill>
    <fill>
      <patternFill patternType="solid">
        <fgColor rgb="FFFFFFFF"/>
        <bgColor rgb="FFFCFCFB"/>
      </patternFill>
    </fill>
    <fill>
      <patternFill patternType="solid">
        <fgColor rgb="FFEEF1F4"/>
        <bgColor rgb="FFF4F5F6"/>
      </patternFill>
    </fill>
    <fill>
      <patternFill patternType="solid">
        <fgColor rgb="FF565C66"/>
        <bgColor rgb="FF4A4A4A"/>
      </patternFill>
    </fill>
    <fill>
      <patternFill patternType="solid">
        <fgColor rgb="FFF4F5F6"/>
        <bgColor rgb="FFF1F6FB"/>
      </patternFill>
    </fill>
    <fill>
      <patternFill patternType="solid">
        <fgColor rgb="FFF6EFE2"/>
        <bgColor rgb="FFFBF6EC"/>
      </patternFill>
    </fill>
    <fill>
      <patternFill patternType="solid">
        <fgColor rgb="FFF7FAFD"/>
        <bgColor rgb="FFFCFCFB"/>
      </patternFill>
    </fill>
    <fill>
      <patternFill patternType="solid">
        <fgColor rgb="FFF1F6FB"/>
        <bgColor rgb="FFF4F5F6"/>
      </patternFill>
    </fill>
    <fill>
      <patternFill patternType="solid">
        <fgColor rgb="FFA8884A"/>
        <bgColor rgb="FF878787"/>
      </patternFill>
    </fill>
    <fill>
      <patternFill patternType="solid">
        <fgColor rgb="FFFCFCFB"/>
        <bgColor rgb="FFFFFFFF"/>
      </patternFill>
    </fill>
    <fill>
      <patternFill patternType="solid">
        <fgColor rgb="FF2F5C9E"/>
        <bgColor rgb="FF565C66"/>
      </patternFill>
    </fill>
    <fill>
      <patternFill patternType="solid">
        <fgColor rgb="FF3E7D5A"/>
        <bgColor rgb="FF565C66"/>
      </patternFill>
    </fill>
    <fill>
      <patternFill patternType="solid">
        <fgColor rgb="FFB05B52"/>
        <bgColor rgb="FF993366"/>
      </patternFill>
    </fill>
    <fill>
      <patternFill patternType="solid">
        <fgColor rgb="FFFBF6EC"/>
        <bgColor rgb="FFF4F5F6"/>
      </patternFill>
    </fill>
  </fills>
  <borders count="9">
    <border>
      <left/>
      <right/>
      <top/>
      <bottom/>
      <diagonal/>
    </border>
    <border>
      <left style="medium">
        <color rgb="FFC9A86A"/>
      </left>
      <right style="thin">
        <color rgb="FFE2E1DC"/>
      </right>
      <top style="thin">
        <color rgb="FFE2E1DC"/>
      </top>
      <bottom/>
      <diagonal/>
    </border>
    <border>
      <left style="medium">
        <color rgb="FFC9A86A"/>
      </left>
      <right style="thin">
        <color rgb="FFE2E1DC"/>
      </right>
      <top/>
      <bottom style="thin">
        <color rgb="FFE2E1DC"/>
      </bottom>
      <diagonal/>
    </border>
    <border>
      <left style="thin">
        <color rgb="FF565C66"/>
      </left>
      <right style="thin">
        <color rgb="FF565C66"/>
      </right>
      <top style="thin">
        <color rgb="FF565C66"/>
      </top>
      <bottom style="thin">
        <color rgb="FF565C66"/>
      </bottom>
      <diagonal/>
    </border>
    <border>
      <left style="thin">
        <color rgb="FFE2E1DC"/>
      </left>
      <right style="thin">
        <color rgb="FFE2E1DC"/>
      </right>
      <top style="thin">
        <color rgb="FFE2E1DC"/>
      </top>
      <bottom style="thin">
        <color rgb="FFE2E1DC"/>
      </bottom>
      <diagonal/>
    </border>
    <border>
      <left style="thin">
        <color rgb="FFC9A86A"/>
      </left>
      <right style="thin">
        <color rgb="FFC9A86A"/>
      </right>
      <top style="thin">
        <color rgb="FFC9A86A"/>
      </top>
      <bottom style="thin">
        <color rgb="FFC9A86A"/>
      </bottom>
      <diagonal/>
    </border>
    <border>
      <left style="thin">
        <color rgb="FF3A3F47"/>
      </left>
      <right style="thin">
        <color rgb="FF3A3F47"/>
      </right>
      <top style="thin">
        <color rgb="FF3A3F47"/>
      </top>
      <bottom style="thin">
        <color rgb="FF3A3F47"/>
      </bottom>
      <diagonal/>
    </border>
    <border>
      <left style="thin">
        <color rgb="FFA8884A"/>
      </left>
      <right style="thin">
        <color rgb="FFA8884A"/>
      </right>
      <top style="thin">
        <color rgb="FFA8884A"/>
      </top>
      <bottom style="thin">
        <color rgb="FFA8884A"/>
      </bottom>
      <diagonal/>
    </border>
    <border>
      <left style="thin">
        <color rgb="FFC9A86A"/>
      </left>
      <right/>
      <top style="thin">
        <color rgb="FFC9A86A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2" fillId="0" borderId="0" xfId="0" applyFont="1" applyAlignment="1">
      <alignment horizontal="left" vertical="top" wrapText="1"/>
    </xf>
    <xf numFmtId="0" fontId="21" fillId="2" borderId="0" xfId="0" applyFont="1" applyFill="1" applyAlignment="1">
      <alignment horizontal="left" vertical="center" indent="1"/>
    </xf>
    <xf numFmtId="0" fontId="19" fillId="2" borderId="6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165" fontId="6" fillId="4" borderId="2" xfId="0" applyNumberFormat="1" applyFont="1" applyFill="1" applyBorder="1" applyAlignment="1">
      <alignment horizontal="left" vertical="center" indent="1"/>
    </xf>
    <xf numFmtId="164" fontId="6" fillId="4" borderId="2" xfId="0" applyNumberFormat="1" applyFont="1" applyFill="1" applyBorder="1" applyAlignment="1">
      <alignment horizontal="left" vertical="center" indent="1"/>
    </xf>
    <xf numFmtId="164" fontId="5" fillId="4" borderId="2" xfId="0" applyNumberFormat="1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8" fillId="6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right" vertical="center"/>
    </xf>
    <xf numFmtId="165" fontId="9" fillId="4" borderId="4" xfId="0" applyNumberFormat="1" applyFont="1" applyFill="1" applyBorder="1" applyAlignment="1">
      <alignment horizontal="right" vertical="center"/>
    </xf>
    <xf numFmtId="0" fontId="9" fillId="7" borderId="4" xfId="0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right" vertical="center"/>
    </xf>
    <xf numFmtId="165" fontId="9" fillId="7" borderId="4" xfId="0" applyNumberFormat="1" applyFont="1" applyFill="1" applyBorder="1" applyAlignment="1">
      <alignment horizontal="right" vertical="center"/>
    </xf>
    <xf numFmtId="0" fontId="13" fillId="8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167" fontId="15" fillId="4" borderId="4" xfId="0" applyNumberFormat="1" applyFont="1" applyFill="1" applyBorder="1" applyAlignment="1">
      <alignment horizontal="right" vertical="center"/>
    </xf>
    <xf numFmtId="168" fontId="15" fillId="4" borderId="4" xfId="0" applyNumberFormat="1" applyFont="1" applyFill="1" applyBorder="1" applyAlignment="1">
      <alignment horizontal="right" vertical="center"/>
    </xf>
    <xf numFmtId="164" fontId="15" fillId="4" borderId="4" xfId="0" applyNumberFormat="1" applyFont="1" applyFill="1" applyBorder="1" applyAlignment="1">
      <alignment horizontal="right" vertical="center"/>
    </xf>
    <xf numFmtId="168" fontId="16" fillId="9" borderId="4" xfId="0" applyNumberFormat="1" applyFont="1" applyFill="1" applyBorder="1"/>
    <xf numFmtId="165" fontId="15" fillId="4" borderId="4" xfId="0" applyNumberFormat="1" applyFont="1" applyFill="1" applyBorder="1" applyAlignment="1">
      <alignment horizontal="right" vertical="center"/>
    </xf>
    <xf numFmtId="0" fontId="14" fillId="7" borderId="4" xfId="0" applyFont="1" applyFill="1" applyBorder="1" applyAlignment="1">
      <alignment horizontal="center" vertical="center"/>
    </xf>
    <xf numFmtId="167" fontId="15" fillId="7" borderId="4" xfId="0" applyNumberFormat="1" applyFont="1" applyFill="1" applyBorder="1" applyAlignment="1">
      <alignment horizontal="right" vertical="center"/>
    </xf>
    <xf numFmtId="168" fontId="15" fillId="7" borderId="4" xfId="0" applyNumberFormat="1" applyFont="1" applyFill="1" applyBorder="1" applyAlignment="1">
      <alignment horizontal="right" vertical="center"/>
    </xf>
    <xf numFmtId="164" fontId="15" fillId="7" borderId="4" xfId="0" applyNumberFormat="1" applyFont="1" applyFill="1" applyBorder="1" applyAlignment="1">
      <alignment horizontal="right" vertical="center"/>
    </xf>
    <xf numFmtId="165" fontId="15" fillId="7" borderId="4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right" vertical="center"/>
    </xf>
    <xf numFmtId="164" fontId="17" fillId="2" borderId="6" xfId="0" applyNumberFormat="1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horizontal="right" vertical="center"/>
    </xf>
    <xf numFmtId="169" fontId="18" fillId="9" borderId="4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170" fontId="18" fillId="9" borderId="4" xfId="0" applyNumberFormat="1" applyFont="1" applyFill="1" applyBorder="1" applyAlignment="1">
      <alignment horizontal="right" vertical="center"/>
    </xf>
    <xf numFmtId="164" fontId="18" fillId="9" borderId="4" xfId="0" applyNumberFormat="1" applyFont="1" applyFill="1" applyBorder="1" applyAlignment="1">
      <alignment horizontal="right" vertical="center"/>
    </xf>
    <xf numFmtId="170" fontId="9" fillId="4" borderId="4" xfId="0" applyNumberFormat="1" applyFont="1" applyFill="1" applyBorder="1" applyAlignment="1">
      <alignment horizontal="right" vertical="center"/>
    </xf>
    <xf numFmtId="0" fontId="18" fillId="9" borderId="4" xfId="0" applyFont="1" applyFill="1" applyBorder="1" applyAlignment="1">
      <alignment horizontal="left" vertical="center" indent="1"/>
    </xf>
    <xf numFmtId="169" fontId="18" fillId="10" borderId="4" xfId="0" applyNumberFormat="1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170" fontId="18" fillId="10" borderId="4" xfId="0" applyNumberFormat="1" applyFont="1" applyFill="1" applyBorder="1" applyAlignment="1">
      <alignment horizontal="right" vertical="center"/>
    </xf>
    <xf numFmtId="164" fontId="18" fillId="10" borderId="4" xfId="0" applyNumberFormat="1" applyFont="1" applyFill="1" applyBorder="1" applyAlignment="1">
      <alignment horizontal="right" vertical="center"/>
    </xf>
    <xf numFmtId="170" fontId="9" fillId="7" borderId="4" xfId="0" applyNumberFormat="1" applyFont="1" applyFill="1" applyBorder="1" applyAlignment="1">
      <alignment horizontal="right" vertical="center"/>
    </xf>
    <xf numFmtId="0" fontId="18" fillId="10" borderId="4" xfId="0" applyFont="1" applyFill="1" applyBorder="1" applyAlignment="1">
      <alignment horizontal="left" vertical="center" indent="1"/>
    </xf>
    <xf numFmtId="164" fontId="19" fillId="2" borderId="6" xfId="0" applyNumberFormat="1" applyFont="1" applyFill="1" applyBorder="1" applyAlignment="1">
      <alignment horizontal="right" vertical="center"/>
    </xf>
    <xf numFmtId="0" fontId="19" fillId="2" borderId="6" xfId="0" applyFont="1" applyFill="1" applyBorder="1"/>
    <xf numFmtId="0" fontId="23" fillId="11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0" fillId="12" borderId="0" xfId="0" applyFill="1"/>
    <xf numFmtId="0" fontId="24" fillId="0" borderId="0" xfId="0" applyFont="1" applyAlignment="1">
      <alignment horizontal="left" vertical="top" wrapText="1"/>
    </xf>
    <xf numFmtId="0" fontId="0" fillId="13" borderId="4" xfId="0" applyFill="1" applyBorder="1"/>
    <xf numFmtId="0" fontId="24" fillId="0" borderId="0" xfId="0" applyFont="1" applyAlignment="1">
      <alignment horizontal="left" vertical="center" indent="1"/>
    </xf>
    <xf numFmtId="0" fontId="0" fillId="2" borderId="4" xfId="0" applyFill="1" applyBorder="1"/>
    <xf numFmtId="0" fontId="0" fillId="14" borderId="4" xfId="0" applyFill="1" applyBorder="1"/>
    <xf numFmtId="0" fontId="0" fillId="15" borderId="4" xfId="0" applyFill="1" applyBorder="1"/>
    <xf numFmtId="0" fontId="0" fillId="11" borderId="4" xfId="0" applyFill="1" applyBorder="1"/>
    <xf numFmtId="0" fontId="25" fillId="2" borderId="0" xfId="0" applyFont="1" applyFill="1" applyAlignment="1">
      <alignment horizontal="left" vertical="center" indent="1"/>
    </xf>
    <xf numFmtId="0" fontId="26" fillId="16" borderId="8" xfId="0" applyFont="1" applyFill="1" applyBorder="1" applyAlignment="1">
      <alignment horizontal="left" vertical="top" wrapText="1"/>
    </xf>
  </cellXfs>
  <cellStyles count="1">
    <cellStyle name="Standard" xfId="0" builtinId="0"/>
  </cellStyles>
  <dxfs count="7">
    <dxf>
      <font>
        <b/>
        <color rgb="FFB05B52"/>
        <name val="Calibri"/>
        <charset val="1"/>
      </font>
    </dxf>
    <dxf>
      <font>
        <b/>
        <color rgb="FF3E7D5A"/>
        <name val="Calibri"/>
        <charset val="1"/>
      </font>
    </dxf>
    <dxf>
      <font>
        <b/>
        <color rgb="FFA8884A"/>
        <name val="Calibri"/>
        <charset val="1"/>
      </font>
    </dxf>
    <dxf>
      <font>
        <b/>
        <color rgb="FFB05B52"/>
        <name val="Calibri"/>
        <charset val="1"/>
      </font>
    </dxf>
    <dxf>
      <font>
        <b/>
        <color rgb="FF3E7D5A"/>
        <name val="Calibri"/>
        <charset val="1"/>
      </font>
    </dxf>
    <dxf>
      <font>
        <b/>
        <sz val="15"/>
        <color rgb="FFB05B52"/>
        <name val="Calibri"/>
        <charset val="1"/>
      </font>
    </dxf>
    <dxf>
      <font>
        <b/>
        <sz val="15"/>
        <color rgb="FFB05B52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CFB"/>
      <rgbColor rgb="FFFF00FF"/>
      <rgbColor rgb="FF00FFFF"/>
      <rgbColor rgb="FF800000"/>
      <rgbColor rgb="FF008000"/>
      <rgbColor rgb="FF000080"/>
      <rgbColor rgb="FFA8884A"/>
      <rgbColor rgb="FF800080"/>
      <rgbColor rgb="FF008080"/>
      <rgbColor rgb="FFC7CBD1"/>
      <rgbColor rgb="FF878787"/>
      <rgbColor rgb="FFB0A6C0"/>
      <rgbColor rgb="FFB05B52"/>
      <rgbColor rgb="FFFBF6EC"/>
      <rgbColor rgb="FFF1F6FB"/>
      <rgbColor rgb="FF660066"/>
      <rgbColor rgb="FFC9A86A"/>
      <rgbColor rgb="FF2F5C9E"/>
      <rgbColor rgb="FFD9D9D9"/>
      <rgbColor rgb="FF000080"/>
      <rgbColor rgb="FFFF00FF"/>
      <rgbColor rgb="FFF7FAFD"/>
      <rgbColor rgb="FF00FFFF"/>
      <rgbColor rgb="FF800080"/>
      <rgbColor rgb="FF800000"/>
      <rgbColor rgb="FF008080"/>
      <rgbColor rgb="FF0000FF"/>
      <rgbColor rgb="FF00CCFF"/>
      <rgbColor rgb="FFEEF1F4"/>
      <rgbColor rgb="FFE2E1DC"/>
      <rgbColor rgb="FFF6EFE2"/>
      <rgbColor rgb="FF9CB89E"/>
      <rgbColor rgb="FFF4F5F6"/>
      <rgbColor rgb="FFC9A0A0"/>
      <rgbColor rgb="FFD8C58A"/>
      <rgbColor rgb="FF4F81BD"/>
      <rgbColor rgb="FF8AA0B0"/>
      <rgbColor rgb="FF99CC00"/>
      <rgbColor rgb="FFFFCC00"/>
      <rgbColor rgb="FFFF9900"/>
      <rgbColor rgb="FFFF6600"/>
      <rgbColor rgb="FF565C66"/>
      <rgbColor rgb="FF8A8F97"/>
      <rgbColor rgb="FF003366"/>
      <rgbColor rgb="FF3E7D5A"/>
      <rgbColor rgb="FF003300"/>
      <rgbColor rgb="FF4A4A4A"/>
      <rgbColor rgb="FF993300"/>
      <rgbColor rgb="FF993366"/>
      <rgbColor rgb="FF333399"/>
      <rgbColor rgb="FF3A3F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Aufteilung nach Wert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Dashboard!$C$13</c:f>
              <c:strCache>
                <c:ptCount val="1"/>
                <c:pt idx="0">
                  <c:v>Wert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C9A86A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37F-4974-B101-F417494351DC}"/>
              </c:ext>
            </c:extLst>
          </c:dPt>
          <c:dPt>
            <c:idx val="1"/>
            <c:bubble3D val="0"/>
            <c:spPr>
              <a:solidFill>
                <a:srgbClr val="8AA0B0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37F-4974-B101-F417494351DC}"/>
              </c:ext>
            </c:extLst>
          </c:dPt>
          <c:dPt>
            <c:idx val="2"/>
            <c:bubble3D val="0"/>
            <c:spPr>
              <a:solidFill>
                <a:srgbClr val="9CB89E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37F-4974-B101-F417494351DC}"/>
              </c:ext>
            </c:extLst>
          </c:dPt>
          <c:dPt>
            <c:idx val="3"/>
            <c:bubble3D val="0"/>
            <c:spPr>
              <a:solidFill>
                <a:srgbClr val="C9A0A0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37F-4974-B101-F417494351DC}"/>
              </c:ext>
            </c:extLst>
          </c:dPt>
          <c:dPt>
            <c:idx val="4"/>
            <c:bubble3D val="0"/>
            <c:spPr>
              <a:solidFill>
                <a:srgbClr val="B0A6C0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37F-4974-B101-F417494351DC}"/>
              </c:ext>
            </c:extLst>
          </c:dPt>
          <c:dPt>
            <c:idx val="5"/>
            <c:bubble3D val="0"/>
            <c:spPr>
              <a:solidFill>
                <a:srgbClr val="D8C58A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37F-4974-B101-F417494351DC}"/>
              </c:ext>
            </c:extLst>
          </c:dPt>
          <c:dPt>
            <c:idx val="6"/>
            <c:bubble3D val="0"/>
            <c:spPr>
              <a:solidFill>
                <a:srgbClr val="C9A86A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37F-4974-B101-F417494351DC}"/>
              </c:ext>
            </c:extLst>
          </c:dPt>
          <c:dPt>
            <c:idx val="7"/>
            <c:bubble3D val="0"/>
            <c:spPr>
              <a:solidFill>
                <a:srgbClr val="8AA0B0"/>
              </a:solidFill>
              <a:ln w="0"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37F-4974-B101-F417494351DC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537F-4974-B101-F417494351DC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537F-4974-B101-F417494351DC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537F-4974-B101-F417494351DC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537F-4974-B101-F417494351DC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537F-4974-B101-F417494351DC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537F-4974-B101-F417494351DC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D-537F-4974-B101-F417494351DC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F-537F-4974-B101-F41749435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Dashboard!$B$14:$B$21</c:f>
              <c:strCache>
                <c:ptCount val="8"/>
                <c:pt idx="0">
                  <c:v>BTC</c:v>
                </c:pt>
                <c:pt idx="1">
                  <c:v>ETH</c:v>
                </c:pt>
                <c:pt idx="2">
                  <c:v>BNB</c:v>
                </c:pt>
                <c:pt idx="3">
                  <c:v>SOL</c:v>
                </c:pt>
                <c:pt idx="4">
                  <c:v>XRP</c:v>
                </c:pt>
                <c:pt idx="5">
                  <c:v>LINK</c:v>
                </c:pt>
                <c:pt idx="6">
                  <c:v>AVAX</c:v>
                </c:pt>
                <c:pt idx="7">
                  <c:v>DOGE</c:v>
                </c:pt>
              </c:strCache>
            </c:strRef>
          </c:cat>
          <c:val>
            <c:numRef>
              <c:f>Dashboard!$C$14:$C$21</c:f>
              <c:numCache>
                <c:formatCode>General</c:formatCode>
                <c:ptCount val="8"/>
                <c:pt idx="0">
                  <c:v>10512</c:v>
                </c:pt>
                <c:pt idx="1">
                  <c:v>9048.0000000000018</c:v>
                </c:pt>
                <c:pt idx="2">
                  <c:v>2448</c:v>
                </c:pt>
                <c:pt idx="3">
                  <c:v>2115</c:v>
                </c:pt>
                <c:pt idx="4">
                  <c:v>985.99999999999989</c:v>
                </c:pt>
                <c:pt idx="5">
                  <c:v>1032</c:v>
                </c:pt>
                <c:pt idx="6">
                  <c:v>1552.5</c:v>
                </c:pt>
                <c:pt idx="7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37F-4974-B101-F4174943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Rendite je Coin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Dashboard!$F$13</c:f>
              <c:strCache>
                <c:ptCount val="1"/>
                <c:pt idx="0">
                  <c:v>Rendite</c:v>
                </c:pt>
              </c:strCache>
            </c:strRef>
          </c:tx>
          <c:spPr>
            <a:solidFill>
              <a:srgbClr val="C9A86A"/>
            </a:solidFill>
            <a:ln w="0">
              <a:solidFill>
                <a:srgbClr val="A8884A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Dashboard!$E$14:$E$21</c:f>
              <c:strCache>
                <c:ptCount val="8"/>
                <c:pt idx="0">
                  <c:v>BTC</c:v>
                </c:pt>
                <c:pt idx="1">
                  <c:v>ETH</c:v>
                </c:pt>
                <c:pt idx="2">
                  <c:v>BNB</c:v>
                </c:pt>
                <c:pt idx="3">
                  <c:v>SOL</c:v>
                </c:pt>
                <c:pt idx="4">
                  <c:v>XRP</c:v>
                </c:pt>
                <c:pt idx="5">
                  <c:v>LINK</c:v>
                </c:pt>
                <c:pt idx="6">
                  <c:v>AVAX</c:v>
                </c:pt>
                <c:pt idx="7">
                  <c:v>DOGE</c:v>
                </c:pt>
              </c:strCache>
            </c:strRef>
          </c:cat>
          <c:val>
            <c:numRef>
              <c:f>Dashboard!$F$14:$F$21</c:f>
              <c:numCache>
                <c:formatCode>General</c:formatCode>
                <c:ptCount val="8"/>
                <c:pt idx="0">
                  <c:v>2.5791153136801356E-2</c:v>
                </c:pt>
                <c:pt idx="1">
                  <c:v>3.6592351579864062E-2</c:v>
                </c:pt>
                <c:pt idx="2">
                  <c:v>0.11521115211152116</c:v>
                </c:pt>
                <c:pt idx="3">
                  <c:v>0.19316870528502184</c:v>
                </c:pt>
                <c:pt idx="4">
                  <c:v>0.18126272912423622</c:v>
                </c:pt>
                <c:pt idx="5">
                  <c:v>0.15837916713435854</c:v>
                </c:pt>
                <c:pt idx="6">
                  <c:v>0.19129834254143643</c:v>
                </c:pt>
                <c:pt idx="7">
                  <c:v>0.15897916178880819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5-457C-A3F0-78646B62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0725"/>
        <c:axId val="57639268"/>
      </c:barChart>
      <c:catAx>
        <c:axId val="1708072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7639268"/>
        <c:crosses val="autoZero"/>
        <c:auto val="1"/>
        <c:lblAlgn val="ctr"/>
        <c:lblOffset val="100"/>
        <c:noMultiLvlLbl val="0"/>
      </c:catAx>
      <c:valAx>
        <c:axId val="5763926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708072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4</xdr:col>
      <xdr:colOff>349200</xdr:colOff>
      <xdr:row>39</xdr:row>
      <xdr:rowOff>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23</xdr:row>
      <xdr:rowOff>0</xdr:rowOff>
    </xdr:from>
    <xdr:to>
      <xdr:col>8</xdr:col>
      <xdr:colOff>349560</xdr:colOff>
      <xdr:row>39</xdr:row>
      <xdr:rowOff>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639752</xdr:colOff>
      <xdr:row>0</xdr:row>
      <xdr:rowOff>124895</xdr:rowOff>
    </xdr:from>
    <xdr:to>
      <xdr:col>8</xdr:col>
      <xdr:colOff>569674</xdr:colOff>
      <xdr:row>4</xdr:row>
      <xdr:rowOff>45292</xdr:rowOff>
    </xdr:to>
    <xdr:pic>
      <xdr:nvPicPr>
        <xdr:cNvPr id="5" name="Grafik 4" descr="Free Cryptocurrency Icon - Download SVG, PNG for Cryptocurrency | IconScout">
          <a:extLst>
            <a:ext uri="{FF2B5EF4-FFF2-40B4-BE49-F238E27FC236}">
              <a16:creationId xmlns:a16="http://schemas.microsoft.com/office/drawing/2014/main" id="{88B29BEF-5FDD-4D96-7E49-3E4196A4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53859">
          <a:off x="6316652" y="124895"/>
          <a:ext cx="796697" cy="796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86A"/>
    <pageSetUpPr fitToPage="1"/>
  </sheetPr>
  <dimension ref="B2:I43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2" sqref="N12"/>
    </sheetView>
  </sheetViews>
  <sheetFormatPr baseColWidth="10" defaultColWidth="8.7109375" defaultRowHeight="15" x14ac:dyDescent="0.25"/>
  <cols>
    <col min="1" max="1" width="2.140625" customWidth="1"/>
    <col min="2" max="2" width="13" customWidth="1"/>
    <col min="3" max="7" width="14" customWidth="1"/>
    <col min="8" max="8" width="13" customWidth="1"/>
    <col min="9" max="9" width="11" customWidth="1"/>
    <col min="10" max="10" width="2.140625" customWidth="1"/>
  </cols>
  <sheetData>
    <row r="2" spans="2:9" ht="36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3" spans="2:9" ht="16.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</row>
    <row r="4" spans="2:9" ht="1.5" customHeight="1" x14ac:dyDescent="0.25">
      <c r="B4" s="15"/>
      <c r="C4" s="15"/>
      <c r="D4" s="15"/>
      <c r="E4" s="15"/>
      <c r="F4" s="15"/>
      <c r="G4" s="15"/>
      <c r="H4" s="15"/>
      <c r="I4" s="15"/>
    </row>
    <row r="5" spans="2:9" ht="18" customHeight="1" x14ac:dyDescent="0.25">
      <c r="B5" s="12" t="str">
        <f ca="1">" Stand: "&amp;TEXT(TODAY(),"DD.MM.YYYY")&amp;"      Portfolio: Beispiel-Depot 2026"</f>
        <v xml:space="preserve"> Stand: 20.06.YYYY      Portfolio: Beispiel-Depot 2026</v>
      </c>
      <c r="C5" s="12"/>
      <c r="D5" s="12"/>
      <c r="E5" s="12"/>
      <c r="F5" s="12"/>
      <c r="G5" s="12"/>
      <c r="H5" s="12"/>
      <c r="I5" s="12"/>
    </row>
    <row r="7" spans="2:9" ht="15.75" customHeight="1" x14ac:dyDescent="0.25">
      <c r="B7" s="11" t="s">
        <v>2</v>
      </c>
      <c r="C7" s="11"/>
      <c r="D7" s="11" t="s">
        <v>3</v>
      </c>
      <c r="E7" s="11"/>
      <c r="F7" s="11" t="s">
        <v>4</v>
      </c>
      <c r="G7" s="11"/>
      <c r="H7" s="11" t="s">
        <v>5</v>
      </c>
      <c r="I7" s="11"/>
    </row>
    <row r="8" spans="2:9" ht="27.75" customHeight="1" x14ac:dyDescent="0.25">
      <c r="B8" s="10">
        <f>Bestände!G17</f>
        <v>28683.5</v>
      </c>
      <c r="C8" s="10"/>
      <c r="D8" s="10">
        <f>Bestände!E17</f>
        <v>26826.990909090913</v>
      </c>
      <c r="E8" s="10"/>
      <c r="F8" s="9">
        <f>Bestände!H17</f>
        <v>1856.5090909090914</v>
      </c>
      <c r="G8" s="9"/>
      <c r="H8" s="8">
        <f>Bestände!I17</f>
        <v>6.9203031275489518E-2</v>
      </c>
      <c r="I8" s="8"/>
    </row>
    <row r="10" spans="2:9" ht="7.5" customHeight="1" x14ac:dyDescent="0.25"/>
    <row r="11" spans="2:9" ht="21.75" customHeight="1" x14ac:dyDescent="0.25">
      <c r="B11" s="7" t="s">
        <v>6</v>
      </c>
      <c r="C11" s="7"/>
      <c r="D11" s="7"/>
      <c r="E11" s="7"/>
      <c r="F11" s="7"/>
      <c r="G11" s="7"/>
      <c r="H11" s="7"/>
      <c r="I11" s="7"/>
    </row>
    <row r="13" spans="2:9" ht="15" customHeight="1" x14ac:dyDescent="0.25">
      <c r="B13" s="16" t="s">
        <v>7</v>
      </c>
      <c r="C13" s="16" t="s">
        <v>8</v>
      </c>
      <c r="E13" s="16" t="s">
        <v>7</v>
      </c>
      <c r="F13" s="16" t="s">
        <v>9</v>
      </c>
    </row>
    <row r="14" spans="2:9" ht="13.5" customHeight="1" x14ac:dyDescent="0.25">
      <c r="B14" s="17" t="str">
        <f>Bestände!B9</f>
        <v>BTC</v>
      </c>
      <c r="C14" s="18">
        <f>Bestände!G9</f>
        <v>10512</v>
      </c>
      <c r="E14" s="17" t="str">
        <f>Bestände!B9</f>
        <v>BTC</v>
      </c>
      <c r="F14" s="19">
        <f>Bestände!I9</f>
        <v>2.5791153136801356E-2</v>
      </c>
    </row>
    <row r="15" spans="2:9" ht="13.5" customHeight="1" x14ac:dyDescent="0.25">
      <c r="B15" s="20" t="str">
        <f>Bestände!B10</f>
        <v>ETH</v>
      </c>
      <c r="C15" s="21">
        <f>Bestände!G10</f>
        <v>9048.0000000000018</v>
      </c>
      <c r="E15" s="20" t="str">
        <f>Bestände!B10</f>
        <v>ETH</v>
      </c>
      <c r="F15" s="22">
        <f>Bestände!I10</f>
        <v>3.6592351579864062E-2</v>
      </c>
    </row>
    <row r="16" spans="2:9" ht="13.5" customHeight="1" x14ac:dyDescent="0.25">
      <c r="B16" s="17" t="str">
        <f>Bestände!B11</f>
        <v>BNB</v>
      </c>
      <c r="C16" s="18">
        <f>Bestände!G11</f>
        <v>2448</v>
      </c>
      <c r="E16" s="17" t="str">
        <f>Bestände!B11</f>
        <v>BNB</v>
      </c>
      <c r="F16" s="19">
        <f>Bestände!I11</f>
        <v>0.11521115211152116</v>
      </c>
    </row>
    <row r="17" spans="2:6" ht="13.5" customHeight="1" x14ac:dyDescent="0.25">
      <c r="B17" s="20" t="str">
        <f>Bestände!B12</f>
        <v>SOL</v>
      </c>
      <c r="C17" s="21">
        <f>Bestände!G12</f>
        <v>2115</v>
      </c>
      <c r="E17" s="20" t="str">
        <f>Bestände!B12</f>
        <v>SOL</v>
      </c>
      <c r="F17" s="22">
        <f>Bestände!I12</f>
        <v>0.19316870528502184</v>
      </c>
    </row>
    <row r="18" spans="2:6" ht="13.5" customHeight="1" x14ac:dyDescent="0.25">
      <c r="B18" s="17" t="str">
        <f>Bestände!B13</f>
        <v>XRP</v>
      </c>
      <c r="C18" s="18">
        <f>Bestände!G13</f>
        <v>985.99999999999989</v>
      </c>
      <c r="E18" s="17" t="str">
        <f>Bestände!B13</f>
        <v>XRP</v>
      </c>
      <c r="F18" s="19">
        <f>Bestände!I13</f>
        <v>0.18126272912423622</v>
      </c>
    </row>
    <row r="19" spans="2:6" ht="13.5" customHeight="1" x14ac:dyDescent="0.25">
      <c r="B19" s="20" t="str">
        <f>Bestände!B14</f>
        <v>LINK</v>
      </c>
      <c r="C19" s="21">
        <f>Bestände!G14</f>
        <v>1032</v>
      </c>
      <c r="E19" s="20" t="str">
        <f>Bestände!B14</f>
        <v>LINK</v>
      </c>
      <c r="F19" s="22">
        <f>Bestände!I14</f>
        <v>0.15837916713435854</v>
      </c>
    </row>
    <row r="20" spans="2:6" ht="13.5" customHeight="1" x14ac:dyDescent="0.25">
      <c r="B20" s="17" t="str">
        <f>Bestände!B15</f>
        <v>AVAX</v>
      </c>
      <c r="C20" s="18">
        <f>Bestände!G15</f>
        <v>1552.5</v>
      </c>
      <c r="E20" s="17" t="str">
        <f>Bestände!B15</f>
        <v>AVAX</v>
      </c>
      <c r="F20" s="19">
        <f>Bestände!I15</f>
        <v>0.19129834254143643</v>
      </c>
    </row>
    <row r="21" spans="2:6" ht="13.5" customHeight="1" x14ac:dyDescent="0.25">
      <c r="B21" s="20" t="str">
        <f>Bestände!B16</f>
        <v>DOGE</v>
      </c>
      <c r="C21" s="21">
        <f>Bestände!G16</f>
        <v>990</v>
      </c>
      <c r="E21" s="20" t="str">
        <f>Bestände!B16</f>
        <v>DOGE</v>
      </c>
      <c r="F21" s="22">
        <f>Bestände!I16</f>
        <v>0.15897916178880819</v>
      </c>
    </row>
    <row r="24" spans="2:6" ht="12.75" customHeight="1" x14ac:dyDescent="0.25"/>
    <row r="25" spans="2:6" ht="12.75" customHeight="1" x14ac:dyDescent="0.25"/>
    <row r="26" spans="2:6" ht="12.75" customHeight="1" x14ac:dyDescent="0.25"/>
    <row r="27" spans="2:6" ht="12.75" customHeight="1" x14ac:dyDescent="0.25"/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spans="2:9" ht="12.75" customHeight="1" x14ac:dyDescent="0.25"/>
    <row r="34" spans="2:9" ht="12.75" customHeight="1" x14ac:dyDescent="0.25"/>
    <row r="35" spans="2:9" ht="12.75" customHeight="1" x14ac:dyDescent="0.25"/>
    <row r="36" spans="2:9" ht="12.75" customHeight="1" x14ac:dyDescent="0.25"/>
    <row r="37" spans="2:9" ht="12.75" customHeight="1" x14ac:dyDescent="0.25"/>
    <row r="38" spans="2:9" ht="12.75" customHeight="1" x14ac:dyDescent="0.25"/>
    <row r="39" spans="2:9" ht="12.75" customHeight="1" x14ac:dyDescent="0.25"/>
    <row r="40" spans="2:9" ht="12.75" customHeight="1" x14ac:dyDescent="0.25"/>
    <row r="41" spans="2:9" ht="12.75" customHeight="1" x14ac:dyDescent="0.25"/>
    <row r="43" spans="2:9" x14ac:dyDescent="0.25">
      <c r="B43" s="6" t="s">
        <v>10</v>
      </c>
      <c r="C43" s="6"/>
      <c r="D43" s="6"/>
      <c r="E43" s="6"/>
      <c r="F43" s="6"/>
      <c r="G43" s="6"/>
      <c r="H43" s="6"/>
      <c r="I43" s="6"/>
    </row>
  </sheetData>
  <mergeCells count="13">
    <mergeCell ref="B43:I43"/>
    <mergeCell ref="B8:C8"/>
    <mergeCell ref="D8:E8"/>
    <mergeCell ref="F8:G8"/>
    <mergeCell ref="H8:I8"/>
    <mergeCell ref="B11:I11"/>
    <mergeCell ref="B2:I2"/>
    <mergeCell ref="B3:I3"/>
    <mergeCell ref="B5:I5"/>
    <mergeCell ref="B7:C7"/>
    <mergeCell ref="D7:E7"/>
    <mergeCell ref="F7:G7"/>
    <mergeCell ref="H7:I7"/>
  </mergeCells>
  <conditionalFormatting sqref="F8">
    <cfRule type="cellIs" dxfId="6" priority="2" operator="lessThan">
      <formula>0</formula>
    </cfRule>
  </conditionalFormatting>
  <conditionalFormatting sqref="H8">
    <cfRule type="cellIs" dxfId="5" priority="3" operator="lessThan">
      <formula>0</formula>
    </cfRule>
  </conditionalFormatting>
  <pageMargins left="0.4" right="0.4" top="1" bottom="1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65C66"/>
    <pageSetUpPr fitToPage="1"/>
  </sheetPr>
  <dimension ref="B2:J44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8.7109375" defaultRowHeight="15" x14ac:dyDescent="0.25"/>
  <cols>
    <col min="1" max="1" width="2" customWidth="1"/>
    <col min="2" max="2" width="9.5703125" customWidth="1"/>
    <col min="3" max="3" width="12" customWidth="1"/>
    <col min="4" max="4" width="11" customWidth="1"/>
    <col min="5" max="7" width="12" customWidth="1"/>
    <col min="8" max="8" width="12.42578125" customWidth="1"/>
    <col min="9" max="9" width="9.5703125" customWidth="1"/>
    <col min="10" max="10" width="15" customWidth="1"/>
    <col min="11" max="11" width="2" customWidth="1"/>
  </cols>
  <sheetData>
    <row r="2" spans="2:9" ht="31.5" customHeight="1" x14ac:dyDescent="0.25">
      <c r="B2" s="5" t="s">
        <v>11</v>
      </c>
      <c r="C2" s="5"/>
      <c r="D2" s="5"/>
      <c r="E2" s="5"/>
      <c r="F2" s="5"/>
      <c r="G2" s="5"/>
      <c r="H2" s="5"/>
      <c r="I2" s="5"/>
    </row>
    <row r="3" spans="2:9" ht="15.75" customHeight="1" x14ac:dyDescent="0.25">
      <c r="B3" s="4" t="s">
        <v>12</v>
      </c>
      <c r="C3" s="4"/>
      <c r="D3" s="4"/>
      <c r="E3" s="4"/>
      <c r="F3" s="4"/>
      <c r="G3" s="4"/>
      <c r="H3" s="4"/>
      <c r="I3" s="4"/>
    </row>
    <row r="4" spans="2:9" ht="1.5" customHeight="1" x14ac:dyDescent="0.25">
      <c r="B4" s="15"/>
      <c r="C4" s="15"/>
      <c r="D4" s="15"/>
      <c r="E4" s="15"/>
      <c r="F4" s="15"/>
      <c r="G4" s="15"/>
      <c r="H4" s="15"/>
      <c r="I4" s="15"/>
    </row>
    <row r="6" spans="2:9" ht="21.75" customHeight="1" x14ac:dyDescent="0.25">
      <c r="B6" s="7" t="s">
        <v>13</v>
      </c>
      <c r="C6" s="7"/>
      <c r="D6" s="7"/>
      <c r="E6" s="7"/>
      <c r="F6" s="7"/>
      <c r="G6" s="7"/>
      <c r="H6" s="7"/>
      <c r="I6" s="7"/>
    </row>
    <row r="7" spans="2:9" ht="3.75" customHeight="1" x14ac:dyDescent="0.25"/>
    <row r="8" spans="2:9" ht="25.5" customHeight="1" x14ac:dyDescent="0.25">
      <c r="B8" s="23" t="s">
        <v>7</v>
      </c>
      <c r="C8" s="23" t="s">
        <v>14</v>
      </c>
      <c r="D8" s="23" t="s">
        <v>15</v>
      </c>
      <c r="E8" s="23" t="s">
        <v>16</v>
      </c>
      <c r="F8" s="23" t="s">
        <v>17</v>
      </c>
      <c r="G8" s="23" t="s">
        <v>8</v>
      </c>
      <c r="H8" s="23" t="s">
        <v>18</v>
      </c>
      <c r="I8" s="23" t="s">
        <v>9</v>
      </c>
    </row>
    <row r="9" spans="2:9" ht="16.5" customHeight="1" x14ac:dyDescent="0.25">
      <c r="B9" s="24" t="s">
        <v>19</v>
      </c>
      <c r="C9" s="25">
        <f t="shared" ref="C9:C16" si="0">SUMIF($C$22:$C$41,B9,$I$22:$I$41)</f>
        <v>0.18</v>
      </c>
      <c r="D9" s="26">
        <f t="shared" ref="D9:D16" si="1">IF(SUMIFS($E$22:$E$41,$C$22:$C$41,B9,$D$22:$D$41,"Kauf")=0,0,(SUMIFS($G$22:$G$41,$C$22:$C$41,B9,$D$22:$D$41,"Kauf")+SUMIFS($H$22:$H$41,$C$22:$C$41,B9,$D$22:$D$41,"Kauf"))/SUMIFS($E$22:$E$41,$C$22:$C$41,B9,$D$22:$D$41,"Kauf"))</f>
        <v>56931.666666666672</v>
      </c>
      <c r="E9" s="27">
        <f t="shared" ref="E9:E16" si="2">C9*D9</f>
        <v>10247.700000000001</v>
      </c>
      <c r="F9" s="28">
        <v>58400</v>
      </c>
      <c r="G9" s="27">
        <f t="shared" ref="G9:G16" si="3">C9*F9</f>
        <v>10512</v>
      </c>
      <c r="H9" s="27">
        <f t="shared" ref="H9:H16" si="4">G9-E9</f>
        <v>264.29999999999927</v>
      </c>
      <c r="I9" s="29">
        <f t="shared" ref="I9:I17" si="5">IF(E9=0,0,H9/E9)</f>
        <v>2.5791153136801356E-2</v>
      </c>
    </row>
    <row r="10" spans="2:9" ht="16.5" customHeight="1" x14ac:dyDescent="0.25">
      <c r="B10" s="30" t="s">
        <v>20</v>
      </c>
      <c r="C10" s="31">
        <f t="shared" si="0"/>
        <v>2.9000000000000004</v>
      </c>
      <c r="D10" s="32">
        <f t="shared" si="1"/>
        <v>3009.8620689655172</v>
      </c>
      <c r="E10" s="33">
        <f t="shared" si="2"/>
        <v>8728.6</v>
      </c>
      <c r="F10" s="28">
        <v>3120</v>
      </c>
      <c r="G10" s="33">
        <f t="shared" si="3"/>
        <v>9048.0000000000018</v>
      </c>
      <c r="H10" s="33">
        <f t="shared" si="4"/>
        <v>319.40000000000146</v>
      </c>
      <c r="I10" s="34">
        <f t="shared" si="5"/>
        <v>3.6592351579864062E-2</v>
      </c>
    </row>
    <row r="11" spans="2:9" ht="16.5" customHeight="1" x14ac:dyDescent="0.25">
      <c r="B11" s="24" t="s">
        <v>21</v>
      </c>
      <c r="C11" s="25">
        <f t="shared" si="0"/>
        <v>4</v>
      </c>
      <c r="D11" s="26">
        <f t="shared" si="1"/>
        <v>548.77499999999998</v>
      </c>
      <c r="E11" s="27">
        <f t="shared" si="2"/>
        <v>2195.1</v>
      </c>
      <c r="F11" s="28">
        <v>612</v>
      </c>
      <c r="G11" s="27">
        <f t="shared" si="3"/>
        <v>2448</v>
      </c>
      <c r="H11" s="27">
        <f t="shared" si="4"/>
        <v>252.90000000000009</v>
      </c>
      <c r="I11" s="29">
        <f t="shared" si="5"/>
        <v>0.11521115211152116</v>
      </c>
    </row>
    <row r="12" spans="2:9" ht="16.5" customHeight="1" x14ac:dyDescent="0.25">
      <c r="B12" s="30" t="s">
        <v>22</v>
      </c>
      <c r="C12" s="31">
        <f t="shared" si="0"/>
        <v>15</v>
      </c>
      <c r="D12" s="32">
        <f t="shared" si="1"/>
        <v>118.17272727272729</v>
      </c>
      <c r="E12" s="33">
        <f t="shared" si="2"/>
        <v>1772.5909090909092</v>
      </c>
      <c r="F12" s="28">
        <v>141</v>
      </c>
      <c r="G12" s="33">
        <f t="shared" si="3"/>
        <v>2115</v>
      </c>
      <c r="H12" s="33">
        <f t="shared" si="4"/>
        <v>342.40909090909076</v>
      </c>
      <c r="I12" s="34">
        <f t="shared" si="5"/>
        <v>0.19316870528502184</v>
      </c>
    </row>
    <row r="13" spans="2:9" ht="16.5" customHeight="1" x14ac:dyDescent="0.25">
      <c r="B13" s="24" t="s">
        <v>23</v>
      </c>
      <c r="C13" s="25">
        <f t="shared" si="0"/>
        <v>1700</v>
      </c>
      <c r="D13" s="26">
        <f t="shared" si="1"/>
        <v>0.49099999999999999</v>
      </c>
      <c r="E13" s="27">
        <f t="shared" si="2"/>
        <v>834.69999999999993</v>
      </c>
      <c r="F13" s="28">
        <v>0.57999999999999996</v>
      </c>
      <c r="G13" s="27">
        <f t="shared" si="3"/>
        <v>985.99999999999989</v>
      </c>
      <c r="H13" s="27">
        <f t="shared" si="4"/>
        <v>151.29999999999995</v>
      </c>
      <c r="I13" s="29">
        <f t="shared" si="5"/>
        <v>0.18126272912423622</v>
      </c>
    </row>
    <row r="14" spans="2:9" ht="16.5" customHeight="1" x14ac:dyDescent="0.25">
      <c r="B14" s="30" t="s">
        <v>24</v>
      </c>
      <c r="C14" s="31">
        <f t="shared" si="0"/>
        <v>60</v>
      </c>
      <c r="D14" s="32">
        <f t="shared" si="1"/>
        <v>14.848333333333333</v>
      </c>
      <c r="E14" s="33">
        <f t="shared" si="2"/>
        <v>890.9</v>
      </c>
      <c r="F14" s="28">
        <v>17.2</v>
      </c>
      <c r="G14" s="33">
        <f t="shared" si="3"/>
        <v>1032</v>
      </c>
      <c r="H14" s="33">
        <f t="shared" si="4"/>
        <v>141.10000000000002</v>
      </c>
      <c r="I14" s="34">
        <f t="shared" si="5"/>
        <v>0.15837916713435854</v>
      </c>
    </row>
    <row r="15" spans="2:9" ht="16.5" customHeight="1" x14ac:dyDescent="0.25">
      <c r="B15" s="24" t="s">
        <v>25</v>
      </c>
      <c r="C15" s="25">
        <f t="shared" si="0"/>
        <v>45</v>
      </c>
      <c r="D15" s="26">
        <f t="shared" si="1"/>
        <v>28.96</v>
      </c>
      <c r="E15" s="27">
        <f t="shared" si="2"/>
        <v>1303.2</v>
      </c>
      <c r="F15" s="28">
        <v>34.5</v>
      </c>
      <c r="G15" s="27">
        <f t="shared" si="3"/>
        <v>1552.5</v>
      </c>
      <c r="H15" s="27">
        <f t="shared" si="4"/>
        <v>249.29999999999995</v>
      </c>
      <c r="I15" s="29">
        <f t="shared" si="5"/>
        <v>0.19129834254143643</v>
      </c>
    </row>
    <row r="16" spans="2:9" ht="16.5" customHeight="1" x14ac:dyDescent="0.25">
      <c r="B16" s="30" t="s">
        <v>26</v>
      </c>
      <c r="C16" s="31">
        <f t="shared" si="0"/>
        <v>6000</v>
      </c>
      <c r="D16" s="32">
        <f t="shared" si="1"/>
        <v>0.14236666666666667</v>
      </c>
      <c r="E16" s="33">
        <f t="shared" si="2"/>
        <v>854.2</v>
      </c>
      <c r="F16" s="28">
        <v>0.16500000000000001</v>
      </c>
      <c r="G16" s="33">
        <f t="shared" si="3"/>
        <v>990</v>
      </c>
      <c r="H16" s="33">
        <f t="shared" si="4"/>
        <v>135.79999999999995</v>
      </c>
      <c r="I16" s="34">
        <f t="shared" si="5"/>
        <v>0.15897916178880819</v>
      </c>
    </row>
    <row r="17" spans="2:10" ht="21.75" customHeight="1" x14ac:dyDescent="0.25">
      <c r="B17" s="35" t="s">
        <v>27</v>
      </c>
      <c r="C17" s="36"/>
      <c r="D17" s="36"/>
      <c r="E17" s="37">
        <f>SUM(E9:E16)</f>
        <v>26826.990909090913</v>
      </c>
      <c r="F17" s="36"/>
      <c r="G17" s="37">
        <f>SUM(G9:G16)</f>
        <v>28683.5</v>
      </c>
      <c r="H17" s="37">
        <f>SUM(H9:H16)</f>
        <v>1856.5090909090914</v>
      </c>
      <c r="I17" s="38">
        <f t="shared" si="5"/>
        <v>6.9203031275489518E-2</v>
      </c>
    </row>
    <row r="18" spans="2:10" ht="6" customHeight="1" x14ac:dyDescent="0.25"/>
    <row r="19" spans="2:10" ht="3.75" customHeight="1" x14ac:dyDescent="0.25"/>
    <row r="20" spans="2:10" ht="21.75" customHeight="1" x14ac:dyDescent="0.25">
      <c r="B20" s="7" t="s">
        <v>28</v>
      </c>
      <c r="C20" s="7"/>
      <c r="D20" s="7"/>
      <c r="E20" s="7"/>
      <c r="F20" s="7"/>
      <c r="G20" s="7"/>
      <c r="H20" s="7"/>
      <c r="I20" s="7"/>
    </row>
    <row r="21" spans="2:10" ht="25.5" customHeight="1" x14ac:dyDescent="0.25">
      <c r="B21" s="23" t="s">
        <v>29</v>
      </c>
      <c r="C21" s="23" t="s">
        <v>7</v>
      </c>
      <c r="D21" s="23" t="s">
        <v>30</v>
      </c>
      <c r="E21" s="23" t="s">
        <v>14</v>
      </c>
      <c r="F21" s="23" t="s">
        <v>31</v>
      </c>
      <c r="G21" s="23" t="s">
        <v>8</v>
      </c>
      <c r="H21" s="23" t="s">
        <v>32</v>
      </c>
      <c r="I21" s="23" t="s">
        <v>33</v>
      </c>
      <c r="J21" s="23" t="s">
        <v>34</v>
      </c>
    </row>
    <row r="22" spans="2:10" ht="15.75" customHeight="1" x14ac:dyDescent="0.25">
      <c r="B22" s="39" t="s">
        <v>35</v>
      </c>
      <c r="C22" s="40" t="s">
        <v>19</v>
      </c>
      <c r="D22" s="40" t="s">
        <v>36</v>
      </c>
      <c r="E22" s="41">
        <v>0.12</v>
      </c>
      <c r="F22" s="42">
        <v>55200</v>
      </c>
      <c r="G22" s="18">
        <f t="shared" ref="G22:G33" si="6">E22*F22</f>
        <v>6624</v>
      </c>
      <c r="H22" s="42">
        <v>9.9</v>
      </c>
      <c r="I22" s="43">
        <f t="shared" ref="I22:I41" si="7">IF(D22="Verkauf",-E22,IF(D22="Kauf",E22,0))</f>
        <v>0.12</v>
      </c>
      <c r="J22" s="44" t="s">
        <v>37</v>
      </c>
    </row>
    <row r="23" spans="2:10" ht="15.75" customHeight="1" x14ac:dyDescent="0.25">
      <c r="B23" s="45" t="s">
        <v>38</v>
      </c>
      <c r="C23" s="46" t="s">
        <v>20</v>
      </c>
      <c r="D23" s="46" t="s">
        <v>36</v>
      </c>
      <c r="E23" s="47">
        <v>1.8</v>
      </c>
      <c r="F23" s="48">
        <v>2980</v>
      </c>
      <c r="G23" s="21">
        <f t="shared" si="6"/>
        <v>5364</v>
      </c>
      <c r="H23" s="48">
        <v>5.4</v>
      </c>
      <c r="I23" s="49">
        <f t="shared" si="7"/>
        <v>1.8</v>
      </c>
      <c r="J23" s="50" t="s">
        <v>39</v>
      </c>
    </row>
    <row r="24" spans="2:10" ht="15.75" customHeight="1" x14ac:dyDescent="0.25">
      <c r="B24" s="39" t="s">
        <v>40</v>
      </c>
      <c r="C24" s="40" t="s">
        <v>21</v>
      </c>
      <c r="D24" s="40" t="s">
        <v>36</v>
      </c>
      <c r="E24" s="41">
        <v>4</v>
      </c>
      <c r="F24" s="42">
        <v>548</v>
      </c>
      <c r="G24" s="18">
        <f t="shared" si="6"/>
        <v>2192</v>
      </c>
      <c r="H24" s="42">
        <v>3.1</v>
      </c>
      <c r="I24" s="43">
        <f t="shared" si="7"/>
        <v>4</v>
      </c>
      <c r="J24" s="44" t="s">
        <v>41</v>
      </c>
    </row>
    <row r="25" spans="2:10" ht="15.75" customHeight="1" x14ac:dyDescent="0.25">
      <c r="B25" s="45" t="s">
        <v>42</v>
      </c>
      <c r="C25" s="46" t="s">
        <v>22</v>
      </c>
      <c r="D25" s="46" t="s">
        <v>36</v>
      </c>
      <c r="E25" s="47">
        <v>22</v>
      </c>
      <c r="F25" s="48">
        <v>118</v>
      </c>
      <c r="G25" s="21">
        <f t="shared" si="6"/>
        <v>2596</v>
      </c>
      <c r="H25" s="48">
        <v>3.8</v>
      </c>
      <c r="I25" s="49">
        <f t="shared" si="7"/>
        <v>22</v>
      </c>
      <c r="J25" s="50" t="s">
        <v>43</v>
      </c>
    </row>
    <row r="26" spans="2:10" ht="15.75" customHeight="1" x14ac:dyDescent="0.25">
      <c r="B26" s="39" t="s">
        <v>44</v>
      </c>
      <c r="C26" s="40" t="s">
        <v>23</v>
      </c>
      <c r="D26" s="40" t="s">
        <v>36</v>
      </c>
      <c r="E26" s="41">
        <v>2500</v>
      </c>
      <c r="F26" s="42">
        <v>0.49</v>
      </c>
      <c r="G26" s="18">
        <f t="shared" si="6"/>
        <v>1225</v>
      </c>
      <c r="H26" s="42">
        <v>2.5</v>
      </c>
      <c r="I26" s="43">
        <f t="shared" si="7"/>
        <v>2500</v>
      </c>
      <c r="J26" s="44" t="s">
        <v>45</v>
      </c>
    </row>
    <row r="27" spans="2:10" ht="15.75" customHeight="1" x14ac:dyDescent="0.25">
      <c r="B27" s="45" t="s">
        <v>46</v>
      </c>
      <c r="C27" s="46" t="s">
        <v>20</v>
      </c>
      <c r="D27" s="46" t="s">
        <v>36</v>
      </c>
      <c r="E27" s="47">
        <v>1.1000000000000001</v>
      </c>
      <c r="F27" s="48">
        <v>3050</v>
      </c>
      <c r="G27" s="21">
        <f t="shared" si="6"/>
        <v>3355.0000000000005</v>
      </c>
      <c r="H27" s="48">
        <v>4.2</v>
      </c>
      <c r="I27" s="49">
        <f t="shared" si="7"/>
        <v>1.1000000000000001</v>
      </c>
      <c r="J27" s="50" t="s">
        <v>39</v>
      </c>
    </row>
    <row r="28" spans="2:10" ht="15.75" customHeight="1" x14ac:dyDescent="0.25">
      <c r="B28" s="39" t="s">
        <v>47</v>
      </c>
      <c r="C28" s="40" t="s">
        <v>24</v>
      </c>
      <c r="D28" s="40" t="s">
        <v>36</v>
      </c>
      <c r="E28" s="41">
        <v>60</v>
      </c>
      <c r="F28" s="42">
        <v>14.8</v>
      </c>
      <c r="G28" s="18">
        <f t="shared" si="6"/>
        <v>888</v>
      </c>
      <c r="H28" s="42">
        <v>2.9</v>
      </c>
      <c r="I28" s="43">
        <f t="shared" si="7"/>
        <v>60</v>
      </c>
      <c r="J28" s="44" t="s">
        <v>41</v>
      </c>
    </row>
    <row r="29" spans="2:10" ht="15.75" customHeight="1" x14ac:dyDescent="0.25">
      <c r="B29" s="45" t="s">
        <v>48</v>
      </c>
      <c r="C29" s="46" t="s">
        <v>22</v>
      </c>
      <c r="D29" s="46" t="s">
        <v>49</v>
      </c>
      <c r="E29" s="47">
        <v>7</v>
      </c>
      <c r="F29" s="48">
        <v>156</v>
      </c>
      <c r="G29" s="21">
        <f t="shared" si="6"/>
        <v>1092</v>
      </c>
      <c r="H29" s="48">
        <v>3.2</v>
      </c>
      <c r="I29" s="49">
        <f t="shared" si="7"/>
        <v>-7</v>
      </c>
      <c r="J29" s="50" t="s">
        <v>50</v>
      </c>
    </row>
    <row r="30" spans="2:10" ht="15.75" customHeight="1" x14ac:dyDescent="0.25">
      <c r="B30" s="39" t="s">
        <v>51</v>
      </c>
      <c r="C30" s="40" t="s">
        <v>25</v>
      </c>
      <c r="D30" s="40" t="s">
        <v>36</v>
      </c>
      <c r="E30" s="41">
        <v>45</v>
      </c>
      <c r="F30" s="42">
        <v>28.9</v>
      </c>
      <c r="G30" s="18">
        <f t="shared" si="6"/>
        <v>1300.5</v>
      </c>
      <c r="H30" s="42">
        <v>2.7</v>
      </c>
      <c r="I30" s="43">
        <f t="shared" si="7"/>
        <v>45</v>
      </c>
      <c r="J30" s="44" t="s">
        <v>41</v>
      </c>
    </row>
    <row r="31" spans="2:10" ht="15.75" customHeight="1" x14ac:dyDescent="0.25">
      <c r="B31" s="45" t="s">
        <v>52</v>
      </c>
      <c r="C31" s="46" t="s">
        <v>19</v>
      </c>
      <c r="D31" s="46" t="s">
        <v>36</v>
      </c>
      <c r="E31" s="47">
        <v>0.06</v>
      </c>
      <c r="F31" s="48">
        <v>60100</v>
      </c>
      <c r="G31" s="21">
        <f t="shared" si="6"/>
        <v>3606</v>
      </c>
      <c r="H31" s="48">
        <v>7.8</v>
      </c>
      <c r="I31" s="49">
        <f t="shared" si="7"/>
        <v>0.06</v>
      </c>
      <c r="J31" s="50" t="s">
        <v>53</v>
      </c>
    </row>
    <row r="32" spans="2:10" ht="15.75" customHeight="1" x14ac:dyDescent="0.25">
      <c r="B32" s="39" t="s">
        <v>54</v>
      </c>
      <c r="C32" s="40" t="s">
        <v>23</v>
      </c>
      <c r="D32" s="40" t="s">
        <v>49</v>
      </c>
      <c r="E32" s="41">
        <v>800</v>
      </c>
      <c r="F32" s="42">
        <v>0.55000000000000004</v>
      </c>
      <c r="G32" s="18">
        <f t="shared" si="6"/>
        <v>440.00000000000006</v>
      </c>
      <c r="H32" s="42">
        <v>1.6</v>
      </c>
      <c r="I32" s="43">
        <f t="shared" si="7"/>
        <v>-800</v>
      </c>
      <c r="J32" s="44" t="s">
        <v>45</v>
      </c>
    </row>
    <row r="33" spans="2:10" ht="15.75" customHeight="1" x14ac:dyDescent="0.25">
      <c r="B33" s="45" t="s">
        <v>55</v>
      </c>
      <c r="C33" s="46" t="s">
        <v>26</v>
      </c>
      <c r="D33" s="46" t="s">
        <v>36</v>
      </c>
      <c r="E33" s="47">
        <v>6000</v>
      </c>
      <c r="F33" s="48">
        <v>0.14199999999999999</v>
      </c>
      <c r="G33" s="21">
        <f t="shared" si="6"/>
        <v>851.99999999999989</v>
      </c>
      <c r="H33" s="48">
        <v>2.2000000000000002</v>
      </c>
      <c r="I33" s="49">
        <f t="shared" si="7"/>
        <v>6000</v>
      </c>
      <c r="J33" s="50" t="s">
        <v>56</v>
      </c>
    </row>
    <row r="34" spans="2:10" ht="15.75" customHeight="1" x14ac:dyDescent="0.25">
      <c r="B34" s="39"/>
      <c r="C34" s="40"/>
      <c r="D34" s="40"/>
      <c r="E34" s="41"/>
      <c r="F34" s="42"/>
      <c r="G34" s="18" t="str">
        <f t="shared" ref="G34:G41" si="8">IF(AND(E34&lt;&gt;"",F34&lt;&gt;""),E34*F34,"")</f>
        <v/>
      </c>
      <c r="H34" s="42"/>
      <c r="I34" s="43">
        <f t="shared" si="7"/>
        <v>0</v>
      </c>
      <c r="J34" s="44"/>
    </row>
    <row r="35" spans="2:10" ht="15.75" customHeight="1" x14ac:dyDescent="0.25">
      <c r="B35" s="45"/>
      <c r="C35" s="46"/>
      <c r="D35" s="46"/>
      <c r="E35" s="47"/>
      <c r="F35" s="48"/>
      <c r="G35" s="21" t="str">
        <f t="shared" si="8"/>
        <v/>
      </c>
      <c r="H35" s="48"/>
      <c r="I35" s="49">
        <f t="shared" si="7"/>
        <v>0</v>
      </c>
      <c r="J35" s="50"/>
    </row>
    <row r="36" spans="2:10" ht="15.75" customHeight="1" x14ac:dyDescent="0.25">
      <c r="B36" s="39"/>
      <c r="C36" s="40"/>
      <c r="D36" s="40"/>
      <c r="E36" s="41"/>
      <c r="F36" s="42"/>
      <c r="G36" s="18" t="str">
        <f t="shared" si="8"/>
        <v/>
      </c>
      <c r="H36" s="42"/>
      <c r="I36" s="43">
        <f t="shared" si="7"/>
        <v>0</v>
      </c>
      <c r="J36" s="44"/>
    </row>
    <row r="37" spans="2:10" ht="15.75" customHeight="1" x14ac:dyDescent="0.25">
      <c r="B37" s="45"/>
      <c r="C37" s="46"/>
      <c r="D37" s="46"/>
      <c r="E37" s="47"/>
      <c r="F37" s="48"/>
      <c r="G37" s="21" t="str">
        <f t="shared" si="8"/>
        <v/>
      </c>
      <c r="H37" s="48"/>
      <c r="I37" s="49">
        <f t="shared" si="7"/>
        <v>0</v>
      </c>
      <c r="J37" s="50"/>
    </row>
    <row r="38" spans="2:10" ht="15.75" customHeight="1" x14ac:dyDescent="0.25">
      <c r="B38" s="39"/>
      <c r="C38" s="40"/>
      <c r="D38" s="40"/>
      <c r="E38" s="41"/>
      <c r="F38" s="42"/>
      <c r="G38" s="18" t="str">
        <f t="shared" si="8"/>
        <v/>
      </c>
      <c r="H38" s="42"/>
      <c r="I38" s="43">
        <f t="shared" si="7"/>
        <v>0</v>
      </c>
      <c r="J38" s="44"/>
    </row>
    <row r="39" spans="2:10" ht="15.75" customHeight="1" x14ac:dyDescent="0.25">
      <c r="B39" s="45"/>
      <c r="C39" s="46"/>
      <c r="D39" s="46"/>
      <c r="E39" s="47"/>
      <c r="F39" s="48"/>
      <c r="G39" s="21" t="str">
        <f t="shared" si="8"/>
        <v/>
      </c>
      <c r="H39" s="48"/>
      <c r="I39" s="49">
        <f t="shared" si="7"/>
        <v>0</v>
      </c>
      <c r="J39" s="50"/>
    </row>
    <row r="40" spans="2:10" ht="15.75" customHeight="1" x14ac:dyDescent="0.25">
      <c r="B40" s="39"/>
      <c r="C40" s="40"/>
      <c r="D40" s="40"/>
      <c r="E40" s="41"/>
      <c r="F40" s="42"/>
      <c r="G40" s="18" t="str">
        <f t="shared" si="8"/>
        <v/>
      </c>
      <c r="H40" s="42"/>
      <c r="I40" s="43">
        <f t="shared" si="7"/>
        <v>0</v>
      </c>
      <c r="J40" s="44"/>
    </row>
    <row r="41" spans="2:10" ht="15.75" customHeight="1" x14ac:dyDescent="0.25">
      <c r="B41" s="45"/>
      <c r="C41" s="46"/>
      <c r="D41" s="46"/>
      <c r="E41" s="47"/>
      <c r="F41" s="48"/>
      <c r="G41" s="21" t="str">
        <f t="shared" si="8"/>
        <v/>
      </c>
      <c r="H41" s="48"/>
      <c r="I41" s="49">
        <f t="shared" si="7"/>
        <v>0</v>
      </c>
      <c r="J41" s="50"/>
    </row>
    <row r="42" spans="2:10" ht="19.5" customHeight="1" x14ac:dyDescent="0.25">
      <c r="B42" s="3" t="s">
        <v>57</v>
      </c>
      <c r="C42" s="3"/>
      <c r="D42" s="3"/>
      <c r="E42" s="3"/>
      <c r="F42" s="3"/>
      <c r="G42" s="51">
        <f>SUM(G22:G41)</f>
        <v>29534.5</v>
      </c>
      <c r="H42" s="51">
        <f>SUM(H22:H41)</f>
        <v>49.300000000000004</v>
      </c>
      <c r="I42" s="52"/>
      <c r="J42" s="52"/>
    </row>
    <row r="44" spans="2:10" x14ac:dyDescent="0.25">
      <c r="B44" s="6" t="s">
        <v>58</v>
      </c>
      <c r="C44" s="6"/>
      <c r="D44" s="6"/>
      <c r="E44" s="6"/>
      <c r="F44" s="6"/>
      <c r="G44" s="6"/>
      <c r="H44" s="6"/>
      <c r="I44" s="6"/>
      <c r="J44" s="6"/>
    </row>
  </sheetData>
  <mergeCells count="6">
    <mergeCell ref="B44:J44"/>
    <mergeCell ref="B2:I2"/>
    <mergeCell ref="B3:I3"/>
    <mergeCell ref="B6:I6"/>
    <mergeCell ref="B20:I20"/>
    <mergeCell ref="B42:F42"/>
  </mergeCells>
  <conditionalFormatting sqref="D22:D41">
    <cfRule type="expression" dxfId="4" priority="7">
      <formula>$D22="Kauf"</formula>
    </cfRule>
    <cfRule type="expression" dxfId="3" priority="8">
      <formula>$D22="Verkauf"</formula>
    </cfRule>
    <cfRule type="expression" dxfId="2" priority="9">
      <formula>$D22="Transfer"</formula>
    </cfRule>
  </conditionalFormatting>
  <conditionalFormatting sqref="G9:G16">
    <cfRule type="dataBar" priority="2">
      <dataBar>
        <cfvo type="num" val="0"/>
        <cfvo type="max"/>
        <color rgb="FFC9A86A"/>
      </dataBar>
      <extLst>
        <ext xmlns:x14="http://schemas.microsoft.com/office/spreadsheetml/2009/9/main" uri="{B025F937-C7B1-47D3-B67F-A62EFF666E3E}">
          <x14:id>{4581332A-FA38-4069-9642-B7DB94DDA652}</x14:id>
        </ext>
      </extLst>
    </cfRule>
  </conditionalFormatting>
  <conditionalFormatting sqref="H9:I16">
    <cfRule type="cellIs" dxfId="1" priority="3" operator="greaterThan">
      <formula>0</formula>
    </cfRule>
    <cfRule type="cellIs" dxfId="0" priority="4" operator="lessThan">
      <formula>0</formula>
    </cfRule>
  </conditionalFormatting>
  <dataValidations count="4">
    <dataValidation type="decimal" operator="greaterThanOrEqual" allowBlank="1" errorTitle="Ungültig" error="Kurs darf nicht negativ sein." sqref="F9:F16" xr:uid="{00000000-0002-0000-0100-000000000000}">
      <formula1>0</formula1>
      <formula2>0</formula2>
    </dataValidation>
    <dataValidation type="list" allowBlank="1" promptTitle="Typ" prompt="Kauf, Verkauf oder Transfer." sqref="D22:D41" xr:uid="{00000000-0002-0000-0100-000001000000}">
      <formula1>"Kauf,Verkauf,Transfer"</formula1>
      <formula2>0</formula2>
    </dataValidation>
    <dataValidation type="list" allowBlank="1" promptTitle="Coin" prompt="Coin wählen oder eigenes eintragen." sqref="C22:C41" xr:uid="{00000000-0002-0000-0100-000002000000}">
      <formula1>"BTC,ETH,BNB,SOL,XRP,LINK,AVAX,DOGE,ADA,DOT,Sonstige"</formula1>
      <formula2>0</formula2>
    </dataValidation>
    <dataValidation type="decimal" operator="greaterThanOrEqual" allowBlank="1" errorTitle="Ungültig" error="Menge darf nicht negativ sein." sqref="E22:E41" xr:uid="{00000000-0002-0000-0100-000003000000}">
      <formula1>0</formula1>
      <formula2>0</formula2>
    </dataValidation>
  </dataValidations>
  <pageMargins left="0.4" right="0.4" top="1" bottom="1" header="0.511811023622047" footer="0.511811023622047"/>
  <pageSetup fitToHeight="0" orientation="portrait" horizontalDpi="300" verticalDpi="300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81332A-FA38-4069-9642-B7DB94DDA652}">
            <x14:dataBar axisPosition="none">
              <x14:cfvo type="num">
                <xm:f>0</xm:f>
              </x14:cfvo>
              <x14:cfvo type="max"/>
              <x14:negativeFillColor rgb="FFC9A86A"/>
            </x14:dataBar>
          </x14:cfRule>
          <xm:sqref>G9:G16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A3F47"/>
    <pageSetUpPr fitToPage="1"/>
  </sheetPr>
  <dimension ref="B2:C24"/>
  <sheetViews>
    <sheetView showGridLines="0" zoomScaleNormal="100" workbookViewId="0"/>
  </sheetViews>
  <sheetFormatPr baseColWidth="10" defaultColWidth="8.7109375" defaultRowHeight="15" x14ac:dyDescent="0.25"/>
  <cols>
    <col min="1" max="1" width="2.140625" customWidth="1"/>
    <col min="2" max="2" width="4" customWidth="1"/>
    <col min="3" max="3" width="94" customWidth="1"/>
    <col min="4" max="4" width="2.140625" customWidth="1"/>
  </cols>
  <sheetData>
    <row r="2" spans="2:3" ht="31.5" customHeight="1" x14ac:dyDescent="0.25">
      <c r="B2" s="2" t="s">
        <v>59</v>
      </c>
      <c r="C2" s="2"/>
    </row>
    <row r="3" spans="2:3" ht="1.5" customHeight="1" x14ac:dyDescent="0.25">
      <c r="B3" s="15"/>
      <c r="C3" s="15"/>
    </row>
    <row r="5" spans="2:3" ht="43.5" customHeight="1" x14ac:dyDescent="0.25">
      <c r="B5" s="1" t="s">
        <v>60</v>
      </c>
      <c r="C5" s="1"/>
    </row>
    <row r="7" spans="2:3" ht="21.75" customHeight="1" x14ac:dyDescent="0.25">
      <c r="B7" s="53" t="s">
        <v>61</v>
      </c>
      <c r="C7" s="54" t="s">
        <v>62</v>
      </c>
    </row>
    <row r="8" spans="2:3" ht="39.75" customHeight="1" x14ac:dyDescent="0.25">
      <c r="B8" s="55"/>
      <c r="C8" s="56" t="s">
        <v>63</v>
      </c>
    </row>
    <row r="9" spans="2:3" ht="21.75" customHeight="1" x14ac:dyDescent="0.25">
      <c r="B9" s="53" t="s">
        <v>64</v>
      </c>
      <c r="C9" s="54" t="s">
        <v>65</v>
      </c>
    </row>
    <row r="10" spans="2:3" ht="39.75" customHeight="1" x14ac:dyDescent="0.25">
      <c r="B10" s="55"/>
      <c r="C10" s="56" t="s">
        <v>66</v>
      </c>
    </row>
    <row r="11" spans="2:3" ht="21.75" customHeight="1" x14ac:dyDescent="0.25">
      <c r="B11" s="53" t="s">
        <v>67</v>
      </c>
      <c r="C11" s="54" t="s">
        <v>68</v>
      </c>
    </row>
    <row r="12" spans="2:3" ht="39.75" customHeight="1" x14ac:dyDescent="0.25">
      <c r="B12" s="55"/>
      <c r="C12" s="56" t="s">
        <v>69</v>
      </c>
    </row>
    <row r="13" spans="2:3" ht="21.75" customHeight="1" x14ac:dyDescent="0.25">
      <c r="B13" s="53" t="s">
        <v>70</v>
      </c>
      <c r="C13" s="54" t="s">
        <v>71</v>
      </c>
    </row>
    <row r="14" spans="2:3" ht="39.75" customHeight="1" x14ac:dyDescent="0.25">
      <c r="B14" s="55"/>
      <c r="C14" s="56" t="s">
        <v>72</v>
      </c>
    </row>
    <row r="15" spans="2:3" ht="7.5" customHeight="1" x14ac:dyDescent="0.25"/>
    <row r="16" spans="2:3" ht="21.75" customHeight="1" x14ac:dyDescent="0.25">
      <c r="B16" s="63" t="s">
        <v>73</v>
      </c>
      <c r="C16" s="63"/>
    </row>
    <row r="17" spans="2:3" ht="21" customHeight="1" x14ac:dyDescent="0.25">
      <c r="B17" s="57"/>
      <c r="C17" s="58" t="s">
        <v>74</v>
      </c>
    </row>
    <row r="18" spans="2:3" ht="21" customHeight="1" x14ac:dyDescent="0.25">
      <c r="B18" s="59"/>
      <c r="C18" s="58" t="s">
        <v>75</v>
      </c>
    </row>
    <row r="19" spans="2:3" ht="21" customHeight="1" x14ac:dyDescent="0.25">
      <c r="B19" s="60"/>
      <c r="C19" s="58" t="s">
        <v>76</v>
      </c>
    </row>
    <row r="20" spans="2:3" ht="21" customHeight="1" x14ac:dyDescent="0.25">
      <c r="B20" s="61"/>
      <c r="C20" s="58" t="s">
        <v>77</v>
      </c>
    </row>
    <row r="21" spans="2:3" ht="21" customHeight="1" x14ac:dyDescent="0.25">
      <c r="B21" s="62"/>
      <c r="C21" s="58" t="s">
        <v>78</v>
      </c>
    </row>
    <row r="23" spans="2:3" ht="15" customHeight="1" x14ac:dyDescent="0.25">
      <c r="B23" s="64" t="s">
        <v>79</v>
      </c>
      <c r="C23" s="64"/>
    </row>
    <row r="24" spans="2:3" x14ac:dyDescent="0.25">
      <c r="B24" s="64"/>
      <c r="C24" s="64"/>
    </row>
  </sheetData>
  <mergeCells count="4">
    <mergeCell ref="B2:C2"/>
    <mergeCell ref="B5:C5"/>
    <mergeCell ref="B16:C16"/>
    <mergeCell ref="B23:C24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Dashboard</vt:lpstr>
      <vt:lpstr>Bestände</vt:lpstr>
      <vt:lpstr>Anleitung</vt:lpstr>
      <vt:lpstr>Anleitung!Druckbereich</vt:lpstr>
      <vt:lpstr>Bestände!Druckbereich</vt:lpstr>
      <vt:lpstr>Dashboard!Druckbereich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Krypto-Portfolio – Vorlage</dc:title>
  <dc:subject>Kryptowährungs-Portfolio</dc:subject>
  <dc:creator>Vorlage</dc:creator>
  <dc:description>Excel-Vorlage für ein Krypto-Portfolio mit Diagrammen</dc:description>
  <cp:lastModifiedBy>Sergio Jiménez Canales</cp:lastModifiedBy>
  <cp:revision>2</cp:revision>
  <dcterms:created xsi:type="dcterms:W3CDTF">2026-06-20T08:10:16Z</dcterms:created>
  <dcterms:modified xsi:type="dcterms:W3CDTF">2026-06-20T08:21:46Z</dcterms:modified>
  <dc:language>en-US</dc:language>
</cp:coreProperties>
</file>