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sergi\Documents\SEO\SEO\AA_Webs\Excel Aleman\Generador\Generador vertical\"/>
    </mc:Choice>
  </mc:AlternateContent>
  <xr:revisionPtr revIDLastSave="0" documentId="13_ncr:1_{4D2EDA92-1F68-472E-A2E5-2A7704421BD8}" xr6:coauthVersionLast="47" xr6:coauthVersionMax="47" xr10:uidLastSave="{00000000-0000-0000-0000-000000000000}"/>
  <bookViews>
    <workbookView xWindow="-120" yWindow="-120" windowWidth="29040" windowHeight="15720" tabRatio="500" xr2:uid="{00000000-000D-0000-FFFF-FFFF00000000}"/>
  </bookViews>
  <sheets>
    <sheet name="Kostenvergleich" sheetId="1" r:id="rId1"/>
    <sheet name="Anleitung" sheetId="2" r:id="rId2"/>
  </sheets>
  <definedNames>
    <definedName name="_xlnm.Print_Area" localSheetId="1">Anleitung!$A$1:$D$28</definedName>
    <definedName name="_xlnm.Print_Area" localSheetId="0">Kostenvergleich!$A$1:$H$52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46" i="1" l="1"/>
  <c r="G47" i="1" s="1"/>
  <c r="F46" i="1"/>
  <c r="F47" i="1" s="1"/>
  <c r="E46" i="1"/>
  <c r="E47" i="1" s="1"/>
  <c r="D46" i="1"/>
  <c r="D47" i="1" s="1"/>
  <c r="C45" i="1"/>
  <c r="G38" i="1"/>
  <c r="F38" i="1"/>
  <c r="E38" i="1"/>
  <c r="D38" i="1"/>
  <c r="D35" i="1"/>
  <c r="C35" i="1"/>
  <c r="F34" i="1"/>
  <c r="E34" i="1"/>
  <c r="D34" i="1"/>
  <c r="C34" i="1"/>
  <c r="F33" i="1"/>
  <c r="F50" i="1" s="1"/>
  <c r="E33" i="1"/>
  <c r="E50" i="1" s="1"/>
  <c r="D33" i="1"/>
  <c r="D50" i="1" s="1"/>
  <c r="C33" i="1"/>
  <c r="C50" i="1" s="1"/>
  <c r="F18" i="1"/>
  <c r="E18" i="1"/>
  <c r="D18" i="1"/>
  <c r="C18" i="1"/>
  <c r="B12" i="1"/>
  <c r="F6" i="1"/>
  <c r="B51" i="1" l="1"/>
  <c r="F13" i="1"/>
  <c r="F12" i="1"/>
  <c r="E35" i="1"/>
  <c r="D12" i="1"/>
  <c r="F35" i="1"/>
  <c r="B13" i="1"/>
  <c r="D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B17" authorId="0" shapeId="0" xr:uid="{00000000-0006-0000-0000-000001000000}">
      <text>
        <r>
          <rPr>
            <sz val="10"/>
            <rFont val="Arial"/>
            <family val="2"/>
          </rPr>
          <t>Hier die Namen der zu vergleichenden Anbieter oder Varianten eintragen. Die Tabellenüberschrift darunter übernimmt diese Namen automatisch.</t>
        </r>
      </text>
    </comment>
    <comment ref="B33" authorId="0" shapeId="0" xr:uid="{00000000-0006-0000-0000-000002000000}">
      <text>
        <r>
          <rPr>
            <sz val="10"/>
            <rFont val="Arial"/>
            <family val="2"/>
          </rPr>
          <t>Summe aller einmaligen und laufenden Kostenpositionen je Option. Tipp: Bei mehrjähriger Betrachtung laufende Kosten mit der Nutzungsdauer multiplizieren.</t>
        </r>
      </text>
    </comment>
    <comment ref="B46" authorId="0" shapeId="0" xr:uid="{00000000-0006-0000-0000-000003000000}">
      <text>
        <r>
          <rPr>
            <sz val="10"/>
            <rFont val="Arial"/>
            <family val="2"/>
          </rPr>
          <t>Gewichteter Nutzwert = Summe aus (Punktzahl × Gewichtung) über alle Kriterien. Bildet weiche Faktoren ab, die sich nicht in Euro ausdrücken lassen.</t>
        </r>
      </text>
    </comment>
    <comment ref="B50" authorId="0" shapeId="0" xr:uid="{00000000-0006-0000-0000-000004000000}">
      <text>
        <r>
          <rPr>
            <sz val="10"/>
            <rFont val="Arial"/>
            <family val="2"/>
          </rPr>
          <t>Kosten-Nutzen-Index setzt den qualitativen Nutzwert ins Verhältnis zu den Gesamtkosten. Je höher der Wert, desto mehr Nutzen pro eingesetztem Euro.</t>
        </r>
      </text>
    </comment>
  </commentList>
</comments>
</file>

<file path=xl/sharedStrings.xml><?xml version="1.0" encoding="utf-8"?>
<sst xmlns="http://schemas.openxmlformats.org/spreadsheetml/2006/main" count="91" uniqueCount="91">
  <si>
    <t>KOSTENVERGLEICH</t>
  </si>
  <si>
    <t>Anbieter- und Variantenvergleich  ·  Entscheidungsgrundlage mit gewichteter Bewertung</t>
  </si>
  <si>
    <t>Projekt / Vorhaben:</t>
  </si>
  <si>
    <t>Beschaffung Bürotechnik – Standort Nord</t>
  </si>
  <si>
    <t>Bewertungsdatum:</t>
  </si>
  <si>
    <t>Verantwortlich:</t>
  </si>
  <si>
    <t>M. Brandt, Einkauf</t>
  </si>
  <si>
    <t>Geschäftsjahr:</t>
  </si>
  <si>
    <t>2026</t>
  </si>
  <si>
    <t>Abteilung / Kostenstelle:</t>
  </si>
  <si>
    <t>Verwaltung / KST 4200</t>
  </si>
  <si>
    <t>Währung:</t>
  </si>
  <si>
    <t>Euro (€)</t>
  </si>
  <si>
    <t>ENTSCHEIDUNGS-ÜBERSICHT</t>
  </si>
  <si>
    <t>GÜNSTIGSTE OPTION</t>
  </si>
  <si>
    <t>KOSTENSPANNWEITE</t>
  </si>
  <si>
    <t>EMPFEHLUNG (KOSTEN-NUTZEN)</t>
  </si>
  <si>
    <t>Vergleichsoptionen ▸</t>
  </si>
  <si>
    <t>Anbieter Alpha</t>
  </si>
  <si>
    <t>Anbieter Beta</t>
  </si>
  <si>
    <t>Anbieter Gamma</t>
  </si>
  <si>
    <t>Eigenlösung</t>
  </si>
  <si>
    <t>Kostenposition</t>
  </si>
  <si>
    <t>Anmerkung</t>
  </si>
  <si>
    <t>EINMALIGE KOSTEN (Anschaffung &amp; Einführung)</t>
  </si>
  <si>
    <t>Anschaffung / Kaufpreis</t>
  </si>
  <si>
    <t>Netto-Listenpreis</t>
  </si>
  <si>
    <t>Lieferung &amp; Installation</t>
  </si>
  <si>
    <t>inkl. Einrichtung</t>
  </si>
  <si>
    <t>Schulung &amp; Einarbeitung</t>
  </si>
  <si>
    <t>Mitarbeiterschulung</t>
  </si>
  <si>
    <t>Migration / Umstellung</t>
  </si>
  <si>
    <t>Datenübernahme</t>
  </si>
  <si>
    <t>LAUFENDE KOSTEN (jährlich, GJ 2026)</t>
  </si>
  <si>
    <t>Wartung &amp; Support (p.a.)</t>
  </si>
  <si>
    <t>Servicevertrag</t>
  </si>
  <si>
    <t>Lizenz- / Nutzungsgebühr</t>
  </si>
  <si>
    <t>12 Monate</t>
  </si>
  <si>
    <t>Verbrauch &amp; Material</t>
  </si>
  <si>
    <t>Schätzwert/Jahr</t>
  </si>
  <si>
    <t>Energie / Betrieb</t>
  </si>
  <si>
    <t>Stromkosten p.a.</t>
  </si>
  <si>
    <t>WEITERE KOSTEN</t>
  </si>
  <si>
    <t>Versicherung (p.a.)</t>
  </si>
  <si>
    <t>Sachversicherung</t>
  </si>
  <si>
    <t>Ausfall- / Risikopuffer</t>
  </si>
  <si>
    <t>kalkulatorisch</t>
  </si>
  <si>
    <t>GESAMTKOSTEN (Summe aller Positionen)</t>
  </si>
  <si>
    <t>Mehrkosten ggü. günstigster Option</t>
  </si>
  <si>
    <t>Rang nach Gesamtkosten (1 = günstigste)</t>
  </si>
  <si>
    <t>QUALITATIVE BEWERTUNG  (gewichtete Nutzwertanalyse, Skala 1–10)</t>
  </si>
  <si>
    <t>Bewertungskriterium</t>
  </si>
  <si>
    <t>Gewicht</t>
  </si>
  <si>
    <t>Qualität &amp; Leistungsfähigkeit</t>
  </si>
  <si>
    <t>Servicequalität &amp; Support</t>
  </si>
  <si>
    <t>Benutzerfreundlichkeit</t>
  </si>
  <si>
    <t>Zukunftssicherheit / Skalierbarkeit</t>
  </si>
  <si>
    <t>Lieferzeit &amp; Termintreue</t>
  </si>
  <si>
    <t>Vertragsbedingungen / Flexibilität</t>
  </si>
  <si>
    <t>Summe Gewichtung (muss 100 % ergeben)</t>
  </si>
  <si>
    <t>GEWICHTETER NUTZWERT (max. 10)</t>
  </si>
  <si>
    <t>Rang nach Nutzwert (1 = beste Bewertung)</t>
  </si>
  <si>
    <t>GESAMTERGEBNIS  ·  Kosten-Nutzen-Bewertung</t>
  </si>
  <si>
    <t>Kosten-Nutzen-Index (Nutzwert je 1.000 €)</t>
  </si>
  <si>
    <t>höher = effizienter</t>
  </si>
  <si>
    <t>ANLEITUNG &amp; HINWEISE</t>
  </si>
  <si>
    <t>Diese Vorlage unterstützt Sie dabei, mehrere Anbieter, Angebote oder Lösungsvarianten strukturiert gegenüberzustellen – sowohl nach reinen Kosten als auch nach qualitativen Kriterien. So treffen Sie eine nachvollziehbare und dokumentierte Entscheidung.</t>
  </si>
  <si>
    <t>1</t>
  </si>
  <si>
    <t>Optionen benennen</t>
  </si>
  <si>
    <t>Tragen Sie in Zeile 17 die Namen der zu vergleichenden Anbieter oder Varianten ein (Felder „Anbieter Alpha“ usw. überschreiben). Es sind vier Optionen vorgesehen.</t>
  </si>
  <si>
    <t>2</t>
  </si>
  <si>
    <t>Kosten erfassen</t>
  </si>
  <si>
    <t>Geben Sie in den blau markierten Feldern alle anfallenden Kosten je Position und Option ein (netto, in Euro). Positionen, die nicht anfallen, mit 0 belegen. Die Gesamtkosten werden automatisch summiert.</t>
  </si>
  <si>
    <t>3</t>
  </si>
  <si>
    <t>Günstigste Option erkennen</t>
  </si>
  <si>
    <t>Die Zeile „Gesamtkosten“ hebt die günstigste Option automatisch grün und die teuerste rot hervor. Die Zeilen darunter zeigen Mehrkosten und Rangfolge.</t>
  </si>
  <si>
    <t>4</t>
  </si>
  <si>
    <t>Kriterien gewichten</t>
  </si>
  <si>
    <t>Im Abschnitt „Qualitative Bewertung“ legen Sie die Gewichtung je Kriterium fest (Spalte „Gewicht“). Die Summe muss 100 % ergeben – die Kontrollzelle wird sonst rot.</t>
  </si>
  <si>
    <t>5</t>
  </si>
  <si>
    <t>Optionen bewerten</t>
  </si>
  <si>
    <t>Vergeben Sie je Kriterium und Option Punkte von 1 (schlecht) bis 10 (sehr gut). Der gewichtete Nutzwert wird automatisch berechnet.</t>
  </si>
  <si>
    <t>6</t>
  </si>
  <si>
    <t>Empfehlung ablesen</t>
  </si>
  <si>
    <t>Das „Gesamtergebnis“ verbindet Kosten und Nutzwert zum Kosten-Nutzen-Index. Die Übersicht oben nennt die günstigste Option sowie die Empfehlung mit dem besten Preis-Leistungs-Verhältnis.</t>
  </si>
  <si>
    <t>LEGENDE &amp; KONVENTIONEN</t>
  </si>
  <si>
    <t>Blaue Schrift = Eingabefelder. Diese Werte passen Sie an Ihren Fall an.</t>
  </si>
  <si>
    <t>Schwarze/dunkle Schrift = automatische Berechnungen. Bitte nicht überschreiben.</t>
  </si>
  <si>
    <t>Grün hinterlegt = beste Option (günstigste Kosten bzw. höchster Nutzwert).</t>
  </si>
  <si>
    <t>Rot hinterlegt = ungünstigste Option oder fehlerhafte Gewichtungssumme.</t>
  </si>
  <si>
    <t>Hinweis: Alle Zahlen, Anbieternamen und Projektangaben in dieser Vorlage sind frei erfundene Beispielwerte zur Veranschaulichung. Ersetzen Sie sie vollständig durch Ihre eigenen Daten. Für mehrjährige Betrachtungen multiplizieren Sie die laufenden Kosten mit der geplanten Nutzungsdauer oder ergänzen Sie weitere Zeilen.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</si>
</sst>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7]#,##0&quot; €&quot;;[Red]\-#,##0&quot; €&quot;;\–"/>
    <numFmt numFmtId="165" formatCode="[$-407]#,##0.00&quot; €&quot;;[Red]\-#,##0.00&quot; €&quot;;\–"/>
    <numFmt numFmtId="166" formatCode="[$-407]0.0\ %"/>
    <numFmt numFmtId="167" formatCode="[$-407]0.00"/>
    <numFmt numFmtId="168" formatCode="[$-407]0.000"/>
  </numFmts>
  <fonts count="28" x14ac:knownFonts="1">
    <font>
      <sz val="11"/>
      <color theme="1"/>
      <name val="Calibri"/>
      <family val="2"/>
      <charset val="1"/>
    </font>
    <font>
      <b/>
      <sz val="26"/>
      <color rgb="FFFFFFFF"/>
      <name val="Calibri"/>
      <charset val="1"/>
    </font>
    <font>
      <sz val="11"/>
      <color rgb="FFD7E0EC"/>
      <name val="Calibri"/>
      <charset val="1"/>
    </font>
    <font>
      <b/>
      <sz val="10"/>
      <color rgb="FF5B7794"/>
      <name val="Calibri"/>
      <charset val="1"/>
    </font>
    <font>
      <sz val="10"/>
      <color rgb="FF2B2B2B"/>
      <name val="Calibri"/>
      <charset val="1"/>
    </font>
    <font>
      <b/>
      <sz val="12"/>
      <color rgb="FFFFFFFF"/>
      <name val="Calibri"/>
      <charset val="1"/>
    </font>
    <font>
      <b/>
      <sz val="9"/>
      <color rgb="FFFFFFFF"/>
      <name val="Calibri"/>
      <charset val="1"/>
    </font>
    <font>
      <b/>
      <sz val="13"/>
      <color rgb="FF1F3A5F"/>
      <name val="Calibri"/>
      <charset val="1"/>
    </font>
    <font>
      <b/>
      <sz val="13"/>
      <color rgb="FF9E3030"/>
      <name val="Calibri"/>
      <charset val="1"/>
    </font>
    <font>
      <b/>
      <sz val="13"/>
      <color rgb="FF2E6B33"/>
      <name val="Calibri"/>
      <charset val="1"/>
    </font>
    <font>
      <i/>
      <sz val="9"/>
      <color rgb="FF5B7794"/>
      <name val="Calibri"/>
      <charset val="1"/>
    </font>
    <font>
      <b/>
      <i/>
      <sz val="10"/>
      <color rgb="FF5B7794"/>
      <name val="Calibri"/>
      <charset val="1"/>
    </font>
    <font>
      <b/>
      <sz val="11"/>
      <color rgb="FF0000FF"/>
      <name val="Calibri"/>
      <charset val="1"/>
    </font>
    <font>
      <b/>
      <sz val="11"/>
      <color rgb="FFFFFFFF"/>
      <name val="Calibri"/>
      <charset val="1"/>
    </font>
    <font>
      <b/>
      <sz val="10"/>
      <color rgb="FFFFFFFF"/>
      <name val="Calibri"/>
      <charset val="1"/>
    </font>
    <font>
      <b/>
      <sz val="10"/>
      <color rgb="FF1F3A5F"/>
      <name val="Calibri"/>
      <charset val="1"/>
    </font>
    <font>
      <sz val="10"/>
      <color rgb="FF0000FF"/>
      <name val="Calibri"/>
      <charset val="1"/>
    </font>
    <font>
      <i/>
      <sz val="9"/>
      <color rgb="FF5A6675"/>
      <name val="Calibri"/>
      <charset val="1"/>
    </font>
    <font>
      <i/>
      <sz val="10"/>
      <color rgb="FF5B7794"/>
      <name val="Calibri"/>
      <charset val="1"/>
    </font>
    <font>
      <sz val="10"/>
      <color rgb="FF5B7794"/>
      <name val="Calibri"/>
      <charset val="1"/>
    </font>
    <font>
      <b/>
      <sz val="10"/>
      <color rgb="FF0000FF"/>
      <name val="Calibri"/>
      <charset val="1"/>
    </font>
    <font>
      <sz val="10"/>
      <name val="Arial"/>
      <family val="2"/>
    </font>
    <font>
      <b/>
      <sz val="20"/>
      <color rgb="FFFFFFFF"/>
      <name val="Calibri"/>
      <charset val="1"/>
    </font>
    <font>
      <sz val="11"/>
      <color rgb="FF2B2B2B"/>
      <name val="Calibri"/>
      <charset val="1"/>
    </font>
    <font>
      <b/>
      <sz val="14"/>
      <color rgb="FFFFFFFF"/>
      <name val="Calibri"/>
      <charset val="1"/>
    </font>
    <font>
      <b/>
      <sz val="12"/>
      <color rgb="FF1F3A5F"/>
      <name val="Calibri"/>
      <charset val="1"/>
    </font>
    <font>
      <sz val="10.5"/>
      <color rgb="FF3A3A3A"/>
      <name val="Calibri"/>
      <charset val="1"/>
    </font>
    <font>
      <i/>
      <sz val="10"/>
      <color rgb="FF1F3A5F"/>
      <name val="Calibri"/>
      <charset val="1"/>
    </font>
  </fonts>
  <fills count="13">
    <fill>
      <patternFill patternType="none"/>
    </fill>
    <fill>
      <patternFill patternType="gray125"/>
    </fill>
    <fill>
      <patternFill patternType="solid">
        <fgColor rgb="FF1F3A5F"/>
        <bgColor rgb="FF152A47"/>
      </patternFill>
    </fill>
    <fill>
      <patternFill patternType="solid">
        <fgColor rgb="FFC8A24B"/>
        <bgColor rgb="FFFF9900"/>
      </patternFill>
    </fill>
    <fill>
      <patternFill patternType="solid">
        <fgColor rgb="FFFFFDF5"/>
        <bgColor rgb="FFFFFFFF"/>
      </patternFill>
    </fill>
    <fill>
      <patternFill patternType="solid">
        <fgColor rgb="FF2E5C8A"/>
        <bgColor rgb="FF5A6675"/>
      </patternFill>
    </fill>
    <fill>
      <patternFill patternType="solid">
        <fgColor rgb="FF152A47"/>
        <bgColor rgb="FF2B2B2B"/>
      </patternFill>
    </fill>
    <fill>
      <patternFill patternType="solid">
        <fgColor rgb="FFF4F6F9"/>
        <bgColor rgb="FFFFFDF5"/>
      </patternFill>
    </fill>
    <fill>
      <patternFill patternType="solid">
        <fgColor rgb="FFE3F0E3"/>
        <bgColor rgb="FFF4F6F9"/>
      </patternFill>
    </fill>
    <fill>
      <patternFill patternType="solid">
        <fgColor rgb="FFEFE3C2"/>
        <bgColor rgb="FFF7E4E4"/>
      </patternFill>
    </fill>
    <fill>
      <patternFill patternType="solid">
        <fgColor rgb="FF0000FF"/>
        <bgColor rgb="FF0000FF"/>
      </patternFill>
    </fill>
    <fill>
      <patternFill patternType="solid">
        <fgColor rgb="FF2E6B33"/>
        <bgColor rgb="FF2E5C8A"/>
      </patternFill>
    </fill>
    <fill>
      <patternFill patternType="solid">
        <fgColor rgb="FF9E3030"/>
        <bgColor rgb="FF993366"/>
      </patternFill>
    </fill>
  </fills>
  <borders count="10">
    <border>
      <left/>
      <right/>
      <top/>
      <bottom/>
      <diagonal/>
    </border>
    <border>
      <left/>
      <right/>
      <top/>
      <bottom style="thin">
        <color rgb="FFC9D2DC"/>
      </bottom>
      <diagonal/>
    </border>
    <border>
      <left style="thin">
        <color rgb="FF5B7794"/>
      </left>
      <right style="thin">
        <color rgb="FF5B7794"/>
      </right>
      <top style="thin">
        <color rgb="FF5B7794"/>
      </top>
      <bottom style="thin">
        <color rgb="FF5B7794"/>
      </bottom>
      <diagonal/>
    </border>
    <border>
      <left style="thin">
        <color rgb="FFC8A24B"/>
      </left>
      <right style="thin">
        <color rgb="FFC8A24B"/>
      </right>
      <top style="thin">
        <color rgb="FFC8A24B"/>
      </top>
      <bottom style="thin">
        <color rgb="FFC8A24B"/>
      </bottom>
      <diagonal/>
    </border>
    <border>
      <left style="thin">
        <color rgb="FF2E5C8A"/>
      </left>
      <right style="thin">
        <color rgb="FF2E5C8A"/>
      </right>
      <top style="thin">
        <color rgb="FF2E5C8A"/>
      </top>
      <bottom style="thin">
        <color rgb="FF2E5C8A"/>
      </bottom>
      <diagonal/>
    </border>
    <border>
      <left/>
      <right/>
      <top style="thin">
        <color rgb="FFC8A24B"/>
      </top>
      <bottom style="thin">
        <color rgb="FFC8A24B"/>
      </bottom>
      <diagonal/>
    </border>
    <border>
      <left style="thin">
        <color rgb="FFC9D2DC"/>
      </left>
      <right style="thin">
        <color rgb="FFC9D2DC"/>
      </right>
      <top style="thin">
        <color rgb="FFC9D2DC"/>
      </top>
      <bottom style="thin">
        <color rgb="FFC9D2DC"/>
      </bottom>
      <diagonal/>
    </border>
    <border>
      <left style="thin">
        <color rgb="FF152A47"/>
      </left>
      <right style="thin">
        <color rgb="FF152A47"/>
      </right>
      <top style="thin">
        <color rgb="FF152A47"/>
      </top>
      <bottom style="thin">
        <color rgb="FF152A47"/>
      </bottom>
      <diagonal/>
    </border>
    <border>
      <left style="medium">
        <color rgb="FFC8A24B"/>
      </left>
      <right/>
      <top style="medium">
        <color rgb="FFC8A24B"/>
      </top>
      <bottom style="medium">
        <color rgb="FFC8A24B"/>
      </bottom>
      <diagonal/>
    </border>
    <border>
      <left style="thin">
        <color rgb="FFC8A24B"/>
      </left>
      <right/>
      <top style="thin">
        <color rgb="FFC8A24B"/>
      </top>
      <bottom/>
      <diagonal/>
    </border>
  </borders>
  <cellStyleXfs count="1">
    <xf numFmtId="0" fontId="0" fillId="0" borderId="0"/>
  </cellStyleXfs>
  <cellXfs count="57">
    <xf numFmtId="0" fontId="0" fillId="0" borderId="0" xfId="0"/>
    <xf numFmtId="0" fontId="9" fillId="8" borderId="8" xfId="0" applyFont="1" applyFill="1" applyBorder="1" applyAlignment="1">
      <alignment horizontal="center" vertical="center"/>
    </xf>
    <xf numFmtId="0" fontId="5" fillId="2" borderId="0" xfId="0" applyFont="1" applyFill="1" applyAlignment="1">
      <alignment horizontal="left" vertical="center" indent="1"/>
    </xf>
    <xf numFmtId="0" fontId="15" fillId="9" borderId="5" xfId="0" applyFont="1" applyFill="1" applyBorder="1" applyAlignment="1">
      <alignment horizontal="left" vertical="center" indent="1"/>
    </xf>
    <xf numFmtId="0" fontId="10" fillId="8" borderId="2"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9" fillId="8" borderId="2" xfId="0" applyFont="1" applyFill="1" applyBorder="1" applyAlignment="1">
      <alignment horizontal="center" vertical="center" wrapText="1"/>
    </xf>
    <xf numFmtId="164" fontId="8" fillId="7" borderId="2" xfId="0" applyNumberFormat="1" applyFont="1" applyFill="1" applyBorder="1" applyAlignment="1">
      <alignment horizontal="center" vertical="center" wrapText="1"/>
    </xf>
    <xf numFmtId="0" fontId="7" fillId="7"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5" fillId="5" borderId="0" xfId="0" applyFont="1" applyFill="1" applyAlignment="1">
      <alignment horizontal="left" vertical="center" indent="1"/>
    </xf>
    <xf numFmtId="0" fontId="4" fillId="4" borderId="1" xfId="0" applyFont="1" applyFill="1" applyBorder="1" applyAlignment="1">
      <alignment horizontal="left" vertical="center" indent="1"/>
    </xf>
    <xf numFmtId="0" fontId="2" fillId="2" borderId="0" xfId="0" applyFont="1" applyFill="1" applyAlignment="1">
      <alignment horizontal="left" vertical="center" indent="1"/>
    </xf>
    <xf numFmtId="0" fontId="1" fillId="2" borderId="0" xfId="0" applyFont="1" applyFill="1" applyAlignment="1">
      <alignment horizontal="left" vertical="center" indent="1"/>
    </xf>
    <xf numFmtId="0" fontId="0" fillId="3" borderId="0" xfId="0" applyFill="1"/>
    <xf numFmtId="0" fontId="3" fillId="0" borderId="0" xfId="0" applyFont="1" applyAlignment="1">
      <alignment horizontal="left" vertical="center" wrapText="1"/>
    </xf>
    <xf numFmtId="0" fontId="3" fillId="0" borderId="0" xfId="0" applyFont="1" applyAlignment="1">
      <alignment horizontal="right" vertical="center"/>
    </xf>
    <xf numFmtId="49" fontId="4"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11" fillId="0" borderId="0" xfId="0" applyFont="1" applyAlignment="1">
      <alignment horizontal="right" vertical="center"/>
    </xf>
    <xf numFmtId="0" fontId="12" fillId="4" borderId="3" xfId="0" applyFont="1" applyFill="1" applyBorder="1" applyAlignment="1">
      <alignment horizontal="center" vertical="center" wrapText="1"/>
    </xf>
    <xf numFmtId="0" fontId="13" fillId="5" borderId="4" xfId="0" applyFont="1" applyFill="1" applyBorder="1" applyAlignment="1">
      <alignment horizontal="left" vertical="center" indent="1"/>
    </xf>
    <xf numFmtId="0" fontId="14" fillId="5" borderId="4" xfId="0" applyFont="1" applyFill="1" applyBorder="1" applyAlignment="1">
      <alignment horizontal="center" vertical="center" wrapText="1"/>
    </xf>
    <xf numFmtId="0" fontId="4" fillId="0" borderId="6" xfId="0" applyFont="1" applyBorder="1" applyAlignment="1">
      <alignment horizontal="left" vertical="center" indent="1"/>
    </xf>
    <xf numFmtId="165" fontId="16" fillId="4" borderId="6" xfId="0" applyNumberFormat="1" applyFont="1" applyFill="1" applyBorder="1" applyAlignment="1">
      <alignment horizontal="right" vertical="center"/>
    </xf>
    <xf numFmtId="0" fontId="17" fillId="0" borderId="6" xfId="0" applyFont="1" applyBorder="1" applyAlignment="1">
      <alignment horizontal="left" vertical="center" indent="1"/>
    </xf>
    <xf numFmtId="0" fontId="13" fillId="2" borderId="7" xfId="0" applyFont="1" applyFill="1" applyBorder="1" applyAlignment="1">
      <alignment horizontal="left" vertical="center" indent="1"/>
    </xf>
    <xf numFmtId="165" fontId="13" fillId="2" borderId="7" xfId="0" applyNumberFormat="1" applyFont="1" applyFill="1" applyBorder="1" applyAlignment="1">
      <alignment horizontal="right" vertical="center"/>
    </xf>
    <xf numFmtId="0" fontId="0" fillId="2" borderId="7" xfId="0" applyFill="1" applyBorder="1"/>
    <xf numFmtId="0" fontId="18" fillId="0" borderId="6" xfId="0" applyFont="1" applyBorder="1" applyAlignment="1">
      <alignment horizontal="left" vertical="center" indent="1"/>
    </xf>
    <xf numFmtId="165" fontId="19" fillId="7" borderId="6" xfId="0" applyNumberFormat="1" applyFont="1" applyFill="1" applyBorder="1" applyAlignment="1">
      <alignment horizontal="right" vertical="center"/>
    </xf>
    <xf numFmtId="0" fontId="0" fillId="0" borderId="6" xfId="0" applyBorder="1"/>
    <xf numFmtId="1" fontId="15" fillId="7" borderId="6" xfId="0" applyNumberFormat="1" applyFont="1" applyFill="1" applyBorder="1" applyAlignment="1">
      <alignment horizontal="center" vertical="center" wrapText="1"/>
    </xf>
    <xf numFmtId="0" fontId="14" fillId="2" borderId="7" xfId="0" applyFont="1" applyFill="1" applyBorder="1" applyAlignment="1">
      <alignment horizontal="left" vertical="center" indent="1"/>
    </xf>
    <xf numFmtId="0" fontId="14"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166" fontId="20" fillId="4" borderId="6" xfId="0" applyNumberFormat="1" applyFont="1" applyFill="1" applyBorder="1" applyAlignment="1">
      <alignment horizontal="center" vertical="center" wrapText="1"/>
    </xf>
    <xf numFmtId="1" fontId="16" fillId="4" borderId="6" xfId="0" applyNumberFormat="1" applyFont="1" applyFill="1" applyBorder="1" applyAlignment="1">
      <alignment horizontal="center" vertical="center" wrapText="1"/>
    </xf>
    <xf numFmtId="0" fontId="10" fillId="0" borderId="6" xfId="0" applyFont="1" applyBorder="1" applyAlignment="1">
      <alignment horizontal="left" vertical="center" indent="1"/>
    </xf>
    <xf numFmtId="166" fontId="15" fillId="9" borderId="3" xfId="0" applyNumberFormat="1" applyFont="1" applyFill="1" applyBorder="1" applyAlignment="1">
      <alignment horizontal="center" vertical="center" wrapText="1"/>
    </xf>
    <xf numFmtId="0" fontId="0" fillId="7" borderId="6" xfId="0" applyFill="1" applyBorder="1"/>
    <xf numFmtId="0" fontId="0" fillId="5" borderId="4" xfId="0" applyFill="1" applyBorder="1"/>
    <xf numFmtId="167" fontId="13" fillId="5" borderId="4" xfId="0" applyNumberFormat="1" applyFont="1" applyFill="1" applyBorder="1" applyAlignment="1">
      <alignment horizontal="center" vertical="center" wrapText="1"/>
    </xf>
    <xf numFmtId="168" fontId="15" fillId="7" borderId="6" xfId="0" applyNumberFormat="1" applyFont="1" applyFill="1" applyBorder="1" applyAlignment="1">
      <alignment horizontal="center" vertical="center" wrapText="1"/>
    </xf>
    <xf numFmtId="0" fontId="24" fillId="5" borderId="4" xfId="0" applyFont="1" applyFill="1" applyBorder="1" applyAlignment="1">
      <alignment horizontal="center" vertical="center"/>
    </xf>
    <xf numFmtId="0" fontId="25" fillId="0" borderId="0" xfId="0" applyFont="1" applyAlignment="1">
      <alignment horizontal="left" vertical="center" indent="1"/>
    </xf>
    <xf numFmtId="0" fontId="0" fillId="7" borderId="0" xfId="0" applyFill="1"/>
    <xf numFmtId="0" fontId="26" fillId="0" borderId="0" xfId="0" applyFont="1" applyAlignment="1">
      <alignment horizontal="left" vertical="top" wrapText="1"/>
    </xf>
    <xf numFmtId="0" fontId="0" fillId="10" borderId="6" xfId="0" applyFill="1" applyBorder="1"/>
    <xf numFmtId="0" fontId="26" fillId="0" borderId="0" xfId="0" applyFont="1" applyAlignment="1">
      <alignment horizontal="left" vertical="center" indent="1"/>
    </xf>
    <xf numFmtId="0" fontId="0" fillId="2" borderId="6" xfId="0" applyFill="1" applyBorder="1"/>
    <xf numFmtId="0" fontId="0" fillId="11" borderId="6" xfId="0" applyFill="1" applyBorder="1"/>
    <xf numFmtId="0" fontId="0" fillId="12" borderId="6" xfId="0" applyFill="1" applyBorder="1"/>
    <xf numFmtId="0" fontId="22" fillId="2" borderId="0" xfId="0" applyFont="1" applyFill="1" applyAlignment="1">
      <alignment horizontal="left" vertical="center" indent="1"/>
    </xf>
    <xf numFmtId="0" fontId="23" fillId="0" borderId="0" xfId="0" applyFont="1" applyAlignment="1">
      <alignment horizontal="left" vertical="top" wrapText="1"/>
    </xf>
    <xf numFmtId="0" fontId="27" fillId="9" borderId="9" xfId="0" applyFont="1" applyFill="1" applyBorder="1" applyAlignment="1">
      <alignment horizontal="left" vertical="top" wrapText="1"/>
    </xf>
  </cellXfs>
  <cellStyles count="1">
    <cellStyle name="Standard" xfId="0" builtinId="0"/>
  </cellStyles>
  <dxfs count="8">
    <dxf>
      <font>
        <b/>
        <color rgb="FF2E6B33"/>
        <name val="Calibri"/>
        <charset val="1"/>
      </font>
      <fill>
        <patternFill>
          <bgColor rgb="FFE3F0E3"/>
        </patternFill>
      </fill>
    </dxf>
    <dxf>
      <font>
        <b/>
        <color rgb="FF2E6B33"/>
        <name val="Calibri"/>
        <charset val="1"/>
      </font>
      <fill>
        <patternFill>
          <bgColor rgb="FFE3F0E3"/>
        </patternFill>
      </fill>
    </dxf>
    <dxf>
      <font>
        <b/>
        <color rgb="FF2E6B33"/>
        <name val="Calibri"/>
        <charset val="1"/>
      </font>
      <fill>
        <patternFill>
          <bgColor rgb="FFE3F0E3"/>
        </patternFill>
      </fill>
    </dxf>
    <dxf>
      <font>
        <b/>
        <color rgb="FF2E6B33"/>
        <name val="Calibri"/>
        <charset val="1"/>
      </font>
      <fill>
        <patternFill>
          <bgColor rgb="FFE3F0E3"/>
        </patternFill>
      </fill>
    </dxf>
    <dxf>
      <font>
        <b/>
        <color rgb="FF9E3030"/>
        <name val="Calibri"/>
        <charset val="1"/>
      </font>
      <fill>
        <patternFill>
          <bgColor rgb="FFF7E4E4"/>
        </patternFill>
      </fill>
    </dxf>
    <dxf>
      <font>
        <b/>
        <color rgb="FF2E6B33"/>
        <name val="Calibri"/>
        <charset val="1"/>
      </font>
      <fill>
        <patternFill>
          <bgColor rgb="FFE3F0E3"/>
        </patternFill>
      </fill>
    </dxf>
    <dxf>
      <font>
        <b/>
        <color rgb="FF2E6B33"/>
        <name val="Calibri"/>
        <charset val="1"/>
      </font>
      <fill>
        <patternFill>
          <bgColor rgb="FFE3F0E3"/>
        </patternFill>
      </fill>
    </dxf>
    <dxf>
      <font>
        <b/>
        <color rgb="FF9E3030"/>
        <name val="Calibri"/>
        <charset val="1"/>
      </font>
      <fill>
        <patternFill>
          <bgColor rgb="FFF7E4E4"/>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2E6B33"/>
      <rgbColor rgb="FF000080"/>
      <rgbColor rgb="FF808000"/>
      <rgbColor rgb="FF800080"/>
      <rgbColor rgb="FF008080"/>
      <rgbColor rgb="FFC0C0C0"/>
      <rgbColor rgb="FF5B7794"/>
      <rgbColor rgb="FF9999FF"/>
      <rgbColor rgb="FF993366"/>
      <rgbColor rgb="FFFFFDF5"/>
      <rgbColor rgb="FFF4F6F9"/>
      <rgbColor rgb="FF660066"/>
      <rgbColor rgb="FFFF8080"/>
      <rgbColor rgb="FF2E5C8A"/>
      <rgbColor rgb="FFC9D2DC"/>
      <rgbColor rgb="FF000080"/>
      <rgbColor rgb="FFFF00FF"/>
      <rgbColor rgb="FFFFFF00"/>
      <rgbColor rgb="FF00FFFF"/>
      <rgbColor rgb="FF800080"/>
      <rgbColor rgb="FF800000"/>
      <rgbColor rgb="FF008080"/>
      <rgbColor rgb="FF0000FF"/>
      <rgbColor rgb="FF00CCFF"/>
      <rgbColor rgb="FFD7E0EC"/>
      <rgbColor rgb="FFE3F0E3"/>
      <rgbColor rgb="FFF7E4E4"/>
      <rgbColor rgb="FF99CCFF"/>
      <rgbColor rgb="FFFF99CC"/>
      <rgbColor rgb="FFCC99FF"/>
      <rgbColor rgb="FFEFE3C2"/>
      <rgbColor rgb="FF3366FF"/>
      <rgbColor rgb="FF33CCCC"/>
      <rgbColor rgb="FF99CC00"/>
      <rgbColor rgb="FFFFCC00"/>
      <rgbColor rgb="FFFF9900"/>
      <rgbColor rgb="FFFF6600"/>
      <rgbColor rgb="FF5A6675"/>
      <rgbColor rgb="FFC8A24B"/>
      <rgbColor rgb="FF152A47"/>
      <rgbColor rgb="FF339966"/>
      <rgbColor rgb="FF003300"/>
      <rgbColor rgb="FF2B2B2B"/>
      <rgbColor rgb="FF9E3030"/>
      <rgbColor rgb="FF993366"/>
      <rgbColor rgb="FF1F3A5F"/>
      <rgbColor rgb="FF3A3A3A"/>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F3A5F"/>
    <pageSetUpPr fitToPage="1"/>
  </sheetPr>
  <dimension ref="B1:G51"/>
  <sheetViews>
    <sheetView showGridLines="0" tabSelected="1" zoomScaleNormal="100" workbookViewId="0">
      <pane xSplit="1" ySplit="17" topLeftCell="B18" activePane="bottomRight" state="frozen"/>
      <selection pane="topRight" activeCell="B1" sqref="B1"/>
      <selection pane="bottomLeft" activeCell="A18" sqref="A18"/>
      <selection pane="bottomRight" activeCell="V23" sqref="V23"/>
    </sheetView>
  </sheetViews>
  <sheetFormatPr baseColWidth="10" defaultColWidth="8.7109375" defaultRowHeight="15" x14ac:dyDescent="0.25"/>
  <cols>
    <col min="1" max="1" width="0.5703125" customWidth="1"/>
    <col min="2" max="2" width="38.85546875" customWidth="1"/>
    <col min="3" max="3" width="14.42578125" customWidth="1"/>
    <col min="4" max="4" width="13.28515625" bestFit="1" customWidth="1"/>
    <col min="5" max="5" width="16.28515625" bestFit="1" customWidth="1"/>
    <col min="6" max="6" width="13.140625" bestFit="1" customWidth="1"/>
    <col min="7" max="7" width="17.140625" bestFit="1" customWidth="1"/>
    <col min="8" max="8" width="2.42578125" customWidth="1"/>
  </cols>
  <sheetData>
    <row r="1" spans="2:7" ht="5.25" customHeight="1" x14ac:dyDescent="0.25"/>
    <row r="2" spans="2:7" ht="39.75" customHeight="1" x14ac:dyDescent="0.25">
      <c r="B2" s="14" t="s">
        <v>0</v>
      </c>
      <c r="C2" s="14"/>
      <c r="D2" s="14"/>
      <c r="E2" s="14"/>
      <c r="F2" s="14"/>
      <c r="G2" s="14"/>
    </row>
    <row r="3" spans="2:7" ht="19.5" customHeight="1" x14ac:dyDescent="0.25">
      <c r="B3" s="13" t="s">
        <v>1</v>
      </c>
      <c r="C3" s="13"/>
      <c r="D3" s="13"/>
      <c r="E3" s="13"/>
      <c r="F3" s="13"/>
      <c r="G3" s="13"/>
    </row>
    <row r="4" spans="2:7" ht="3.75" customHeight="1" x14ac:dyDescent="0.25">
      <c r="B4" s="15"/>
      <c r="C4" s="15"/>
      <c r="D4" s="15"/>
      <c r="E4" s="15"/>
      <c r="F4" s="15"/>
      <c r="G4" s="15"/>
    </row>
    <row r="5" spans="2:7" ht="10.5" customHeight="1" x14ac:dyDescent="0.25"/>
    <row r="6" spans="2:7" ht="18.75" customHeight="1" x14ac:dyDescent="0.25">
      <c r="B6" s="16" t="s">
        <v>2</v>
      </c>
      <c r="C6" s="12" t="s">
        <v>3</v>
      </c>
      <c r="D6" s="12"/>
      <c r="E6" s="17" t="s">
        <v>4</v>
      </c>
      <c r="F6" s="18" t="str">
        <f ca="1">TEXT(TODAY(),"DD.MM.YYYY")</f>
        <v>20.06.YYYY</v>
      </c>
    </row>
    <row r="7" spans="2:7" ht="18.75" customHeight="1" x14ac:dyDescent="0.25">
      <c r="B7" s="16" t="s">
        <v>5</v>
      </c>
      <c r="C7" s="12" t="s">
        <v>6</v>
      </c>
      <c r="D7" s="12"/>
      <c r="E7" s="17" t="s">
        <v>7</v>
      </c>
      <c r="F7" s="19" t="s">
        <v>8</v>
      </c>
    </row>
    <row r="8" spans="2:7" ht="18.75" customHeight="1" x14ac:dyDescent="0.25">
      <c r="B8" s="16" t="s">
        <v>9</v>
      </c>
      <c r="C8" s="12" t="s">
        <v>10</v>
      </c>
      <c r="D8" s="12"/>
      <c r="E8" s="17" t="s">
        <v>11</v>
      </c>
      <c r="F8" s="19" t="s">
        <v>12</v>
      </c>
    </row>
    <row r="9" spans="2:7" ht="7.5" customHeight="1" x14ac:dyDescent="0.25"/>
    <row r="10" spans="2:7" ht="24" customHeight="1" x14ac:dyDescent="0.25">
      <c r="B10" s="11" t="s">
        <v>13</v>
      </c>
      <c r="C10" s="11"/>
      <c r="D10" s="11"/>
      <c r="E10" s="11"/>
      <c r="F10" s="11"/>
      <c r="G10" s="11"/>
    </row>
    <row r="11" spans="2:7" ht="15.75" customHeight="1" x14ac:dyDescent="0.25">
      <c r="B11" s="10" t="s">
        <v>14</v>
      </c>
      <c r="C11" s="10"/>
      <c r="D11" s="10" t="s">
        <v>15</v>
      </c>
      <c r="E11" s="10"/>
      <c r="F11" s="9" t="s">
        <v>16</v>
      </c>
      <c r="G11" s="9"/>
    </row>
    <row r="12" spans="2:7" ht="30" customHeight="1" x14ac:dyDescent="0.25">
      <c r="B12" s="8" t="str">
        <f>INDEX(C17:F17,MATCH(MIN(C33:F33),C33:F33,0))</f>
        <v>Eigenlösung</v>
      </c>
      <c r="C12" s="8"/>
      <c r="D12" s="7">
        <f>MAX(C33:F33)-MIN(C33:F33)</f>
        <v>2490</v>
      </c>
      <c r="E12" s="7"/>
      <c r="F12" s="6" t="str">
        <f>INDEX(C17:F17,MATCH(MAX(C50:F50),C50:F50,0))</f>
        <v>Anbieter Beta</v>
      </c>
      <c r="G12" s="6"/>
    </row>
    <row r="13" spans="2:7" ht="18" customHeight="1" x14ac:dyDescent="0.25">
      <c r="B13" s="5" t="str">
        <f>"Gesamtkosten: "&amp;SUBSTITUTE(TEXT(MIN(C33:F33),"#,##0"),",",".")&amp;" €"</f>
        <v>Gesamtkosten: 19140.0 €</v>
      </c>
      <c r="C13" s="5"/>
      <c r="D13" s="5" t="str">
        <f>"max. Einsparpotenzial: "&amp;SUBSTITUTE(TEXT(1-MIN(C33:F33)/MAX(C33:F33),"0.0"),".",",")&amp;" %"</f>
        <v>max. Einsparpotenzial: 00 %</v>
      </c>
      <c r="E13" s="5"/>
      <c r="F13" s="4" t="str">
        <f>"Nutzwert: "&amp;SUBSTITUTE(TEXT(INDEX(D46:G46,MATCH(MAX(C50:F50),C50:F50,0)),"0.00"),".",",")&amp;" / 10"</f>
        <v>Nutzwert: 008 / 10</v>
      </c>
      <c r="G13" s="4"/>
    </row>
    <row r="14" spans="2:7" ht="6.75" customHeight="1" x14ac:dyDescent="0.25"/>
    <row r="15" spans="2:7" ht="6.75" customHeight="1" x14ac:dyDescent="0.25"/>
    <row r="16" spans="2:7" ht="7.5" customHeight="1" x14ac:dyDescent="0.25"/>
    <row r="17" spans="2:7" ht="24" customHeight="1" x14ac:dyDescent="0.25">
      <c r="B17" s="20" t="s">
        <v>17</v>
      </c>
      <c r="C17" s="21" t="s">
        <v>18</v>
      </c>
      <c r="D17" s="21" t="s">
        <v>19</v>
      </c>
      <c r="E17" s="21" t="s">
        <v>20</v>
      </c>
      <c r="F17" s="21" t="s">
        <v>21</v>
      </c>
    </row>
    <row r="18" spans="2:7" ht="21.75" customHeight="1" x14ac:dyDescent="0.25">
      <c r="B18" s="22" t="s">
        <v>22</v>
      </c>
      <c r="C18" s="23" t="str">
        <f>C17</f>
        <v>Anbieter Alpha</v>
      </c>
      <c r="D18" s="23" t="str">
        <f>D17</f>
        <v>Anbieter Beta</v>
      </c>
      <c r="E18" s="23" t="str">
        <f>E17</f>
        <v>Anbieter Gamma</v>
      </c>
      <c r="F18" s="23" t="str">
        <f>F17</f>
        <v>Eigenlösung</v>
      </c>
      <c r="G18" s="23" t="s">
        <v>23</v>
      </c>
    </row>
    <row r="19" spans="2:7" ht="19.5" customHeight="1" x14ac:dyDescent="0.25">
      <c r="B19" s="3" t="s">
        <v>24</v>
      </c>
      <c r="C19" s="3"/>
      <c r="D19" s="3"/>
      <c r="E19" s="3"/>
      <c r="F19" s="3"/>
      <c r="G19" s="3"/>
    </row>
    <row r="20" spans="2:7" ht="18" customHeight="1" x14ac:dyDescent="0.25">
      <c r="B20" s="24" t="s">
        <v>25</v>
      </c>
      <c r="C20" s="25">
        <v>12500</v>
      </c>
      <c r="D20" s="25">
        <v>11800</v>
      </c>
      <c r="E20" s="25">
        <v>13200</v>
      </c>
      <c r="F20" s="25">
        <v>9500</v>
      </c>
      <c r="G20" s="26" t="s">
        <v>26</v>
      </c>
    </row>
    <row r="21" spans="2:7" ht="18" customHeight="1" x14ac:dyDescent="0.25">
      <c r="B21" s="24" t="s">
        <v>27</v>
      </c>
      <c r="C21" s="25">
        <v>850</v>
      </c>
      <c r="D21" s="25">
        <v>1200</v>
      </c>
      <c r="E21" s="25">
        <v>600</v>
      </c>
      <c r="F21" s="25">
        <v>1500</v>
      </c>
      <c r="G21" s="26" t="s">
        <v>28</v>
      </c>
    </row>
    <row r="22" spans="2:7" ht="18" customHeight="1" x14ac:dyDescent="0.25">
      <c r="B22" s="24" t="s">
        <v>29</v>
      </c>
      <c r="C22" s="25">
        <v>1200</v>
      </c>
      <c r="D22" s="25">
        <v>900</v>
      </c>
      <c r="E22" s="25">
        <v>1500</v>
      </c>
      <c r="F22" s="25">
        <v>2000</v>
      </c>
      <c r="G22" s="26" t="s">
        <v>30</v>
      </c>
    </row>
    <row r="23" spans="2:7" ht="18" customHeight="1" x14ac:dyDescent="0.25">
      <c r="B23" s="24" t="s">
        <v>31</v>
      </c>
      <c r="C23" s="25">
        <v>600</v>
      </c>
      <c r="D23" s="25">
        <v>750</v>
      </c>
      <c r="E23" s="25">
        <v>500</v>
      </c>
      <c r="F23" s="25">
        <v>1800</v>
      </c>
      <c r="G23" s="26" t="s">
        <v>32</v>
      </c>
    </row>
    <row r="24" spans="2:7" ht="19.5" customHeight="1" x14ac:dyDescent="0.25">
      <c r="B24" s="3" t="s">
        <v>33</v>
      </c>
      <c r="C24" s="3"/>
      <c r="D24" s="3"/>
      <c r="E24" s="3"/>
      <c r="F24" s="3"/>
      <c r="G24" s="3"/>
    </row>
    <row r="25" spans="2:7" ht="18" customHeight="1" x14ac:dyDescent="0.25">
      <c r="B25" s="24" t="s">
        <v>34</v>
      </c>
      <c r="C25" s="25">
        <v>1800</v>
      </c>
      <c r="D25" s="25">
        <v>1450</v>
      </c>
      <c r="E25" s="25">
        <v>2100</v>
      </c>
      <c r="F25" s="25">
        <v>1200</v>
      </c>
      <c r="G25" s="26" t="s">
        <v>35</v>
      </c>
    </row>
    <row r="26" spans="2:7" ht="18" customHeight="1" x14ac:dyDescent="0.25">
      <c r="B26" s="24" t="s">
        <v>36</v>
      </c>
      <c r="C26" s="25">
        <v>2400</v>
      </c>
      <c r="D26" s="25">
        <v>2900</v>
      </c>
      <c r="E26" s="25">
        <v>1900</v>
      </c>
      <c r="F26" s="25">
        <v>0</v>
      </c>
      <c r="G26" s="26" t="s">
        <v>37</v>
      </c>
    </row>
    <row r="27" spans="2:7" ht="18" customHeight="1" x14ac:dyDescent="0.25">
      <c r="B27" s="24" t="s">
        <v>38</v>
      </c>
      <c r="C27" s="25">
        <v>950</v>
      </c>
      <c r="D27" s="25">
        <v>1100</v>
      </c>
      <c r="E27" s="25">
        <v>880</v>
      </c>
      <c r="F27" s="25">
        <v>1350</v>
      </c>
      <c r="G27" s="26" t="s">
        <v>39</v>
      </c>
    </row>
    <row r="28" spans="2:7" ht="18" customHeight="1" x14ac:dyDescent="0.25">
      <c r="B28" s="24" t="s">
        <v>40</v>
      </c>
      <c r="C28" s="25">
        <v>420</v>
      </c>
      <c r="D28" s="25">
        <v>480</v>
      </c>
      <c r="E28" s="25">
        <v>390</v>
      </c>
      <c r="F28" s="25">
        <v>650</v>
      </c>
      <c r="G28" s="26" t="s">
        <v>41</v>
      </c>
    </row>
    <row r="29" spans="2:7" ht="19.5" customHeight="1" x14ac:dyDescent="0.25">
      <c r="B29" s="3" t="s">
        <v>42</v>
      </c>
      <c r="C29" s="3"/>
      <c r="D29" s="3"/>
      <c r="E29" s="3"/>
      <c r="F29" s="3"/>
      <c r="G29" s="3"/>
    </row>
    <row r="30" spans="2:7" ht="18" customHeight="1" x14ac:dyDescent="0.25">
      <c r="B30" s="24" t="s">
        <v>43</v>
      </c>
      <c r="C30" s="25">
        <v>180</v>
      </c>
      <c r="D30" s="25">
        <v>200</v>
      </c>
      <c r="E30" s="25">
        <v>160</v>
      </c>
      <c r="F30" s="25">
        <v>240</v>
      </c>
      <c r="G30" s="26" t="s">
        <v>44</v>
      </c>
    </row>
    <row r="31" spans="2:7" ht="18" customHeight="1" x14ac:dyDescent="0.25">
      <c r="B31" s="24" t="s">
        <v>45</v>
      </c>
      <c r="C31" s="25">
        <v>500</v>
      </c>
      <c r="D31" s="25">
        <v>650</v>
      </c>
      <c r="E31" s="25">
        <v>400</v>
      </c>
      <c r="F31" s="25">
        <v>900</v>
      </c>
      <c r="G31" s="26" t="s">
        <v>46</v>
      </c>
    </row>
    <row r="32" spans="2:7" ht="3.75" customHeight="1" x14ac:dyDescent="0.25"/>
    <row r="33" spans="2:7" ht="24" customHeight="1" x14ac:dyDescent="0.25">
      <c r="B33" s="27" t="s">
        <v>47</v>
      </c>
      <c r="C33" s="28">
        <f>C20+C21+C22+C23+C25+C26+C27+C28+C30+C31</f>
        <v>21400</v>
      </c>
      <c r="D33" s="28">
        <f>D20+D21+D22+D23+D25+D26+D27+D28+D30+D31</f>
        <v>21430</v>
      </c>
      <c r="E33" s="28">
        <f>E20+E21+E22+E23+E25+E26+E27+E28+E30+E31</f>
        <v>21630</v>
      </c>
      <c r="F33" s="28">
        <f>F20+F21+F22+F23+F25+F26+F27+F28+F30+F31</f>
        <v>19140</v>
      </c>
      <c r="G33" s="29"/>
    </row>
    <row r="34" spans="2:7" ht="18" customHeight="1" x14ac:dyDescent="0.25">
      <c r="B34" s="30" t="s">
        <v>48</v>
      </c>
      <c r="C34" s="31">
        <f>C33-MIN($C$33:$F$33)</f>
        <v>2260</v>
      </c>
      <c r="D34" s="31">
        <f>D33-MIN($C$33:$F$33)</f>
        <v>2290</v>
      </c>
      <c r="E34" s="31">
        <f>E33-MIN($C$33:$F$33)</f>
        <v>2490</v>
      </c>
      <c r="F34" s="31">
        <f>F33-MIN($C$33:$F$33)</f>
        <v>0</v>
      </c>
      <c r="G34" s="32"/>
    </row>
    <row r="35" spans="2:7" ht="18" customHeight="1" x14ac:dyDescent="0.25">
      <c r="B35" s="30" t="s">
        <v>49</v>
      </c>
      <c r="C35" s="33">
        <f>RANK(C33,$C$33:$F$33,1)</f>
        <v>2</v>
      </c>
      <c r="D35" s="33">
        <f>RANK(D33,$C$33:$F$33,1)</f>
        <v>3</v>
      </c>
      <c r="E35" s="33">
        <f>RANK(E33,$C$33:$F$33,1)</f>
        <v>4</v>
      </c>
      <c r="F35" s="33">
        <f>RANK(F33,$C$33:$F$33,1)</f>
        <v>1</v>
      </c>
      <c r="G35" s="32"/>
    </row>
    <row r="36" spans="2:7" ht="12" customHeight="1" x14ac:dyDescent="0.25"/>
    <row r="37" spans="2:7" ht="24" customHeight="1" x14ac:dyDescent="0.25">
      <c r="B37" s="11" t="s">
        <v>50</v>
      </c>
      <c r="C37" s="11"/>
      <c r="D37" s="11"/>
      <c r="E37" s="11"/>
      <c r="F37" s="11"/>
      <c r="G37" s="11"/>
    </row>
    <row r="38" spans="2:7" ht="24" customHeight="1" x14ac:dyDescent="0.25">
      <c r="B38" s="34" t="s">
        <v>51</v>
      </c>
      <c r="C38" s="35" t="s">
        <v>52</v>
      </c>
      <c r="D38" s="36" t="str">
        <f>C17</f>
        <v>Anbieter Alpha</v>
      </c>
      <c r="E38" s="36" t="str">
        <f>D17</f>
        <v>Anbieter Beta</v>
      </c>
      <c r="F38" s="36" t="str">
        <f>E17</f>
        <v>Anbieter Gamma</v>
      </c>
      <c r="G38" s="36" t="str">
        <f>F17</f>
        <v>Eigenlösung</v>
      </c>
    </row>
    <row r="39" spans="2:7" ht="18" customHeight="1" x14ac:dyDescent="0.25">
      <c r="B39" s="24" t="s">
        <v>53</v>
      </c>
      <c r="C39" s="37">
        <v>0.25</v>
      </c>
      <c r="D39" s="38">
        <v>8</v>
      </c>
      <c r="E39" s="38">
        <v>7</v>
      </c>
      <c r="F39" s="38">
        <v>9</v>
      </c>
      <c r="G39" s="38">
        <v>6</v>
      </c>
    </row>
    <row r="40" spans="2:7" ht="18" customHeight="1" x14ac:dyDescent="0.25">
      <c r="B40" s="24" t="s">
        <v>54</v>
      </c>
      <c r="C40" s="37">
        <v>0.2</v>
      </c>
      <c r="D40" s="38">
        <v>7</v>
      </c>
      <c r="E40" s="38">
        <v>9</v>
      </c>
      <c r="F40" s="38">
        <v>6</v>
      </c>
      <c r="G40" s="38">
        <v>5</v>
      </c>
    </row>
    <row r="41" spans="2:7" ht="18" customHeight="1" x14ac:dyDescent="0.25">
      <c r="B41" s="24" t="s">
        <v>55</v>
      </c>
      <c r="C41" s="37">
        <v>0.15</v>
      </c>
      <c r="D41" s="38">
        <v>9</v>
      </c>
      <c r="E41" s="38">
        <v>7</v>
      </c>
      <c r="F41" s="38">
        <v>8</v>
      </c>
      <c r="G41" s="38">
        <v>7</v>
      </c>
    </row>
    <row r="42" spans="2:7" ht="18" customHeight="1" x14ac:dyDescent="0.25">
      <c r="B42" s="24" t="s">
        <v>56</v>
      </c>
      <c r="C42" s="37">
        <v>0.15</v>
      </c>
      <c r="D42" s="38">
        <v>7</v>
      </c>
      <c r="E42" s="38">
        <v>8</v>
      </c>
      <c r="F42" s="38">
        <v>7</v>
      </c>
      <c r="G42" s="38">
        <v>6</v>
      </c>
    </row>
    <row r="43" spans="2:7" ht="18" customHeight="1" x14ac:dyDescent="0.25">
      <c r="B43" s="24" t="s">
        <v>57</v>
      </c>
      <c r="C43" s="37">
        <v>0.1</v>
      </c>
      <c r="D43" s="38">
        <v>8</v>
      </c>
      <c r="E43" s="38">
        <v>6</v>
      </c>
      <c r="F43" s="38">
        <v>9</v>
      </c>
      <c r="G43" s="38">
        <v>9</v>
      </c>
    </row>
    <row r="44" spans="2:7" ht="18" customHeight="1" x14ac:dyDescent="0.25">
      <c r="B44" s="24" t="s">
        <v>58</v>
      </c>
      <c r="C44" s="37">
        <v>0.15</v>
      </c>
      <c r="D44" s="38">
        <v>6</v>
      </c>
      <c r="E44" s="38">
        <v>8</v>
      </c>
      <c r="F44" s="38">
        <v>7</v>
      </c>
      <c r="G44" s="38">
        <v>9</v>
      </c>
    </row>
    <row r="45" spans="2:7" ht="15.75" customHeight="1" x14ac:dyDescent="0.25">
      <c r="B45" s="39" t="s">
        <v>59</v>
      </c>
      <c r="C45" s="40">
        <f>SUM(C39:C44)</f>
        <v>1</v>
      </c>
      <c r="D45" s="41"/>
      <c r="E45" s="41"/>
      <c r="F45" s="41"/>
      <c r="G45" s="41"/>
    </row>
    <row r="46" spans="2:7" ht="21.75" customHeight="1" x14ac:dyDescent="0.25">
      <c r="B46" s="22" t="s">
        <v>60</v>
      </c>
      <c r="C46" s="42"/>
      <c r="D46" s="43">
        <f>SUMPRODUCT(D39:D44,$C$39:$C$44)</f>
        <v>7.5</v>
      </c>
      <c r="E46" s="43">
        <f>SUMPRODUCT(E39:E44,$C$39:$C$44)</f>
        <v>7.6000000000000005</v>
      </c>
      <c r="F46" s="43">
        <f>SUMPRODUCT(F39:F44,$C$39:$C$44)</f>
        <v>7.65</v>
      </c>
      <c r="G46" s="43">
        <f>SUMPRODUCT(G39:G44,$C$39:$C$44)</f>
        <v>6.6999999999999993</v>
      </c>
    </row>
    <row r="47" spans="2:7" ht="18" customHeight="1" x14ac:dyDescent="0.25">
      <c r="B47" s="30" t="s">
        <v>61</v>
      </c>
      <c r="D47" s="33">
        <f>RANK(D46,$D$46:$G$46,0)</f>
        <v>3</v>
      </c>
      <c r="E47" s="33">
        <f>RANK(E46,$D$46:$G$46,0)</f>
        <v>2</v>
      </c>
      <c r="F47" s="33">
        <f>RANK(F46,$D$46:$G$46,0)</f>
        <v>1</v>
      </c>
      <c r="G47" s="33">
        <f>RANK(G46,$D$46:$G$46,0)</f>
        <v>4</v>
      </c>
    </row>
    <row r="48" spans="2:7" ht="12" customHeight="1" x14ac:dyDescent="0.25"/>
    <row r="49" spans="2:7" ht="24" customHeight="1" x14ac:dyDescent="0.25">
      <c r="B49" s="2" t="s">
        <v>62</v>
      </c>
      <c r="C49" s="2"/>
      <c r="D49" s="2"/>
      <c r="E49" s="2"/>
      <c r="F49" s="2"/>
      <c r="G49" s="2"/>
    </row>
    <row r="50" spans="2:7" ht="18" customHeight="1" x14ac:dyDescent="0.25">
      <c r="B50" s="24" t="s">
        <v>63</v>
      </c>
      <c r="C50" s="44">
        <f>IF(C33=0,0,D46/(C33/1000))</f>
        <v>0.35046728971962621</v>
      </c>
      <c r="D50" s="44">
        <f>IF(D33=0,0,E46/(D33/1000))</f>
        <v>0.35464302379841345</v>
      </c>
      <c r="E50" s="44">
        <f>IF(E33=0,0,F46/(E33/1000))</f>
        <v>0.35367545076282941</v>
      </c>
      <c r="F50" s="44">
        <f>IF(F33=0,0,G46/(F33/1000))</f>
        <v>0.35005224660397072</v>
      </c>
      <c r="G50" s="26" t="s">
        <v>64</v>
      </c>
    </row>
    <row r="51" spans="2:7" ht="30" customHeight="1" x14ac:dyDescent="0.25">
      <c r="B51" s="1" t="str">
        <f>"EMPFEHLUNG (bestes Kosten-Nutzen-Verhältnis):  "&amp;INDEX(C17:F17,MATCH(MAX(C50:F50),C50:F50,0))</f>
        <v>EMPFEHLUNG (bestes Kosten-Nutzen-Verhältnis):  Anbieter Beta</v>
      </c>
      <c r="C51" s="1"/>
      <c r="D51" s="1"/>
      <c r="E51" s="1"/>
      <c r="F51" s="1"/>
      <c r="G51" s="1"/>
    </row>
  </sheetData>
  <mergeCells count="21">
    <mergeCell ref="B29:G29"/>
    <mergeCell ref="B37:G37"/>
    <mergeCell ref="B49:G49"/>
    <mergeCell ref="B51:G51"/>
    <mergeCell ref="B13:C13"/>
    <mergeCell ref="D13:E13"/>
    <mergeCell ref="F13:G13"/>
    <mergeCell ref="B19:G19"/>
    <mergeCell ref="B24:G24"/>
    <mergeCell ref="B10:G10"/>
    <mergeCell ref="B11:C11"/>
    <mergeCell ref="D11:E11"/>
    <mergeCell ref="F11:G11"/>
    <mergeCell ref="B12:C12"/>
    <mergeCell ref="D12:E12"/>
    <mergeCell ref="F12:G12"/>
    <mergeCell ref="B2:G2"/>
    <mergeCell ref="B3:G3"/>
    <mergeCell ref="C6:D6"/>
    <mergeCell ref="C7:D7"/>
    <mergeCell ref="C8:D8"/>
  </mergeCells>
  <conditionalFormatting sqref="C45">
    <cfRule type="cellIs" dxfId="7" priority="7" operator="notEqual">
      <formula>1</formula>
    </cfRule>
    <cfRule type="cellIs" dxfId="6" priority="8" operator="equal">
      <formula>1</formula>
    </cfRule>
  </conditionalFormatting>
  <conditionalFormatting sqref="C33:F33">
    <cfRule type="expression" dxfId="5" priority="2">
      <formula>C33=MIN(C33:F33)</formula>
    </cfRule>
    <cfRule type="expression" dxfId="4" priority="3">
      <formula>C33=MAX(C33:F33)</formula>
    </cfRule>
  </conditionalFormatting>
  <conditionalFormatting sqref="C35:F35">
    <cfRule type="cellIs" dxfId="3" priority="5" operator="equal">
      <formula>1</formula>
    </cfRule>
  </conditionalFormatting>
  <conditionalFormatting sqref="C50:F50">
    <cfRule type="expression" dxfId="2" priority="13">
      <formula>C50=MAX(C50:F50)</formula>
    </cfRule>
  </conditionalFormatting>
  <conditionalFormatting sqref="D39:D44">
    <cfRule type="dataBar" priority="9">
      <dataBar>
        <cfvo type="num" val="0"/>
        <cfvo type="num" val="10"/>
        <color rgb="FF2E5C8A"/>
      </dataBar>
      <extLst>
        <ext xmlns:x14="http://schemas.microsoft.com/office/spreadsheetml/2009/9/main" uri="{B025F937-C7B1-47D3-B67F-A62EFF666E3E}">
          <x14:id>{80778290-2D71-41D2-BEA9-30D6DDFA7100}</x14:id>
        </ext>
      </extLst>
    </cfRule>
  </conditionalFormatting>
  <conditionalFormatting sqref="D46:G46">
    <cfRule type="expression" dxfId="1" priority="4">
      <formula>D46=MAX(D46:G46)</formula>
    </cfRule>
  </conditionalFormatting>
  <conditionalFormatting sqref="D47:G47">
    <cfRule type="cellIs" dxfId="0" priority="6" operator="equal">
      <formula>1</formula>
    </cfRule>
  </conditionalFormatting>
  <conditionalFormatting sqref="E39:E44">
    <cfRule type="dataBar" priority="10">
      <dataBar>
        <cfvo type="num" val="0"/>
        <cfvo type="num" val="10"/>
        <color rgb="FF2E5C8A"/>
      </dataBar>
      <extLst>
        <ext xmlns:x14="http://schemas.microsoft.com/office/spreadsheetml/2009/9/main" uri="{B025F937-C7B1-47D3-B67F-A62EFF666E3E}">
          <x14:id>{A9B6AAA0-C3B4-4B96-821B-DC60ABDD1A57}</x14:id>
        </ext>
      </extLst>
    </cfRule>
  </conditionalFormatting>
  <conditionalFormatting sqref="F39:F44">
    <cfRule type="dataBar" priority="11">
      <dataBar>
        <cfvo type="num" val="0"/>
        <cfvo type="num" val="10"/>
        <color rgb="FF2E5C8A"/>
      </dataBar>
      <extLst>
        <ext xmlns:x14="http://schemas.microsoft.com/office/spreadsheetml/2009/9/main" uri="{B025F937-C7B1-47D3-B67F-A62EFF666E3E}">
          <x14:id>{5B66F021-D0EA-4A7A-B738-463A4957E0A5}</x14:id>
        </ext>
      </extLst>
    </cfRule>
  </conditionalFormatting>
  <conditionalFormatting sqref="G39:G44">
    <cfRule type="dataBar" priority="12">
      <dataBar>
        <cfvo type="num" val="0"/>
        <cfvo type="num" val="10"/>
        <color rgb="FF2E5C8A"/>
      </dataBar>
      <extLst>
        <ext xmlns:x14="http://schemas.microsoft.com/office/spreadsheetml/2009/9/main" uri="{B025F937-C7B1-47D3-B67F-A62EFF666E3E}">
          <x14:id>{78B965FF-CDC8-436E-9D94-8A9B864D5040}</x14:id>
        </ext>
      </extLst>
    </cfRule>
  </conditionalFormatting>
  <dataValidations count="3">
    <dataValidation type="whole" allowBlank="1" errorTitle="Ungültige Punktzahl" error="Bitte eine ganze Zahl zwischen 1 und 10 eingeben." promptTitle="Punktbewertung" prompt="Bewertung von 1 (schlecht) bis 10 (sehr gut)." sqref="D39:G44" xr:uid="{00000000-0002-0000-0000-000000000000}">
      <formula1>1</formula1>
      <formula2>10</formula2>
    </dataValidation>
    <dataValidation type="decimal" allowBlank="1" errorTitle="Ungültige Gewichtung" error="Bitte einen Wert zwischen 0 % und 100 % eingeben." promptTitle="Gewichtung" prompt="Gewichtung als Prozentwert. Summe aller Kriterien = 100 %." sqref="C39:C44" xr:uid="{00000000-0002-0000-0000-000001000000}">
      <formula1>0</formula1>
      <formula2>1</formula2>
    </dataValidation>
    <dataValidation type="decimal" operator="greaterThanOrEqual" allowBlank="1" errorTitle="Ungültiger Betrag" error="Kosten dürfen nicht negativ sein." promptTitle="Kostenbetrag" prompt="Betrag in Euro (netto). 0 eingeben, falls nicht anfallend." sqref="C19:F31" xr:uid="{00000000-0002-0000-0000-000002000000}">
      <formula1>0</formula1>
      <formula2>0</formula2>
    </dataValidation>
  </dataValidations>
  <pageMargins left="0.4" right="0.4" top="0.5" bottom="0.5" header="0.511811023622047" footer="0.511811023622047"/>
  <pageSetup fitToHeight="0" orientation="portrait" horizontalDpi="300" verticalDpi="300"/>
  <legacyDrawing r:id="rId1"/>
  <extLst>
    <ext xmlns:x14="http://schemas.microsoft.com/office/spreadsheetml/2009/9/main" uri="{78C0D931-6437-407d-A8EE-F0AAD7539E65}">
      <x14:conditionalFormattings>
        <x14:conditionalFormatting xmlns:xm="http://schemas.microsoft.com/office/excel/2006/main">
          <x14:cfRule type="dataBar" id="{80778290-2D71-41D2-BEA9-30D6DDFA7100}">
            <x14:dataBar axisPosition="none">
              <x14:cfvo type="num">
                <xm:f>0</xm:f>
              </x14:cfvo>
              <x14:cfvo type="num">
                <xm:f>10</xm:f>
              </x14:cfvo>
              <x14:negativeFillColor rgb="FF2E5C8A"/>
            </x14:dataBar>
          </x14:cfRule>
          <xm:sqref>D39:D44</xm:sqref>
        </x14:conditionalFormatting>
        <x14:conditionalFormatting xmlns:xm="http://schemas.microsoft.com/office/excel/2006/main">
          <x14:cfRule type="dataBar" id="{A9B6AAA0-C3B4-4B96-821B-DC60ABDD1A57}">
            <x14:dataBar axisPosition="none">
              <x14:cfvo type="num">
                <xm:f>0</xm:f>
              </x14:cfvo>
              <x14:cfvo type="num">
                <xm:f>10</xm:f>
              </x14:cfvo>
              <x14:negativeFillColor rgb="FF2E5C8A"/>
            </x14:dataBar>
          </x14:cfRule>
          <xm:sqref>E39:E44</xm:sqref>
        </x14:conditionalFormatting>
        <x14:conditionalFormatting xmlns:xm="http://schemas.microsoft.com/office/excel/2006/main">
          <x14:cfRule type="dataBar" id="{5B66F021-D0EA-4A7A-B738-463A4957E0A5}">
            <x14:dataBar axisPosition="none">
              <x14:cfvo type="num">
                <xm:f>0</xm:f>
              </x14:cfvo>
              <x14:cfvo type="num">
                <xm:f>10</xm:f>
              </x14:cfvo>
              <x14:negativeFillColor rgb="FF2E5C8A"/>
            </x14:dataBar>
          </x14:cfRule>
          <xm:sqref>F39:F44</xm:sqref>
        </x14:conditionalFormatting>
        <x14:conditionalFormatting xmlns:xm="http://schemas.microsoft.com/office/excel/2006/main">
          <x14:cfRule type="dataBar" id="{78B965FF-CDC8-436E-9D94-8A9B864D5040}">
            <x14:dataBar axisPosition="none">
              <x14:cfvo type="num">
                <xm:f>0</xm:f>
              </x14:cfvo>
              <x14:cfvo type="num">
                <xm:f>10</xm:f>
              </x14:cfvo>
              <x14:negativeFillColor rgb="FF2E5C8A"/>
            </x14:dataBar>
          </x14:cfRule>
          <xm:sqref>G39:G44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8A24B"/>
    <pageSetUpPr fitToPage="1"/>
  </sheetPr>
  <dimension ref="B2:C28"/>
  <sheetViews>
    <sheetView showGridLines="0" zoomScaleNormal="100" workbookViewId="0"/>
  </sheetViews>
  <sheetFormatPr baseColWidth="10" defaultColWidth="8.7109375" defaultRowHeight="15" x14ac:dyDescent="0.25"/>
  <cols>
    <col min="1" max="1" width="2.42578125" customWidth="1"/>
    <col min="2" max="2" width="4" customWidth="1"/>
    <col min="3" max="3" width="100" customWidth="1"/>
    <col min="4" max="4" width="2.42578125" customWidth="1"/>
  </cols>
  <sheetData>
    <row r="2" spans="2:3" ht="36" customHeight="1" x14ac:dyDescent="0.25">
      <c r="B2" s="54" t="s">
        <v>65</v>
      </c>
      <c r="C2" s="54"/>
    </row>
    <row r="3" spans="2:3" ht="3.75" customHeight="1" x14ac:dyDescent="0.25">
      <c r="B3" s="15"/>
      <c r="C3" s="15"/>
    </row>
    <row r="5" spans="2:3" ht="48" customHeight="1" x14ac:dyDescent="0.25">
      <c r="B5" s="55" t="s">
        <v>66</v>
      </c>
      <c r="C5" s="55"/>
    </row>
    <row r="7" spans="2:3" ht="21.75" customHeight="1" x14ac:dyDescent="0.25">
      <c r="B7" s="45" t="s">
        <v>67</v>
      </c>
      <c r="C7" s="46" t="s">
        <v>68</v>
      </c>
    </row>
    <row r="8" spans="2:3" ht="42" customHeight="1" x14ac:dyDescent="0.25">
      <c r="B8" s="47"/>
      <c r="C8" s="48" t="s">
        <v>69</v>
      </c>
    </row>
    <row r="9" spans="2:3" ht="21.75" customHeight="1" x14ac:dyDescent="0.25">
      <c r="B9" s="45" t="s">
        <v>70</v>
      </c>
      <c r="C9" s="46" t="s">
        <v>71</v>
      </c>
    </row>
    <row r="10" spans="2:3" ht="42" customHeight="1" x14ac:dyDescent="0.25">
      <c r="B10" s="47"/>
      <c r="C10" s="48" t="s">
        <v>72</v>
      </c>
    </row>
    <row r="11" spans="2:3" ht="21.75" customHeight="1" x14ac:dyDescent="0.25">
      <c r="B11" s="45" t="s">
        <v>73</v>
      </c>
      <c r="C11" s="46" t="s">
        <v>74</v>
      </c>
    </row>
    <row r="12" spans="2:3" ht="42" customHeight="1" x14ac:dyDescent="0.25">
      <c r="B12" s="47"/>
      <c r="C12" s="48" t="s">
        <v>75</v>
      </c>
    </row>
    <row r="13" spans="2:3" ht="21.75" customHeight="1" x14ac:dyDescent="0.25">
      <c r="B13" s="45" t="s">
        <v>76</v>
      </c>
      <c r="C13" s="46" t="s">
        <v>77</v>
      </c>
    </row>
    <row r="14" spans="2:3" ht="42" customHeight="1" x14ac:dyDescent="0.25">
      <c r="B14" s="47"/>
      <c r="C14" s="48" t="s">
        <v>78</v>
      </c>
    </row>
    <row r="15" spans="2:3" ht="21.75" customHeight="1" x14ac:dyDescent="0.25">
      <c r="B15" s="45" t="s">
        <v>79</v>
      </c>
      <c r="C15" s="46" t="s">
        <v>80</v>
      </c>
    </row>
    <row r="16" spans="2:3" ht="42" customHeight="1" x14ac:dyDescent="0.25">
      <c r="B16" s="47"/>
      <c r="C16" s="48" t="s">
        <v>81</v>
      </c>
    </row>
    <row r="17" spans="2:3" ht="21.75" customHeight="1" x14ac:dyDescent="0.25">
      <c r="B17" s="45" t="s">
        <v>82</v>
      </c>
      <c r="C17" s="46" t="s">
        <v>83</v>
      </c>
    </row>
    <row r="18" spans="2:3" ht="42" customHeight="1" x14ac:dyDescent="0.25">
      <c r="B18" s="47"/>
      <c r="C18" s="48" t="s">
        <v>84</v>
      </c>
    </row>
    <row r="19" spans="2:3" ht="9.75" customHeight="1" x14ac:dyDescent="0.25"/>
    <row r="20" spans="2:3" ht="21.75" customHeight="1" x14ac:dyDescent="0.25">
      <c r="B20" s="2" t="s">
        <v>85</v>
      </c>
      <c r="C20" s="2"/>
    </row>
    <row r="21" spans="2:3" ht="21.75" customHeight="1" x14ac:dyDescent="0.25">
      <c r="B21" s="49"/>
      <c r="C21" s="50" t="s">
        <v>86</v>
      </c>
    </row>
    <row r="22" spans="2:3" ht="21.75" customHeight="1" x14ac:dyDescent="0.25">
      <c r="B22" s="51"/>
      <c r="C22" s="50" t="s">
        <v>87</v>
      </c>
    </row>
    <row r="23" spans="2:3" ht="21.75" customHeight="1" x14ac:dyDescent="0.25">
      <c r="B23" s="52"/>
      <c r="C23" s="50" t="s">
        <v>88</v>
      </c>
    </row>
    <row r="24" spans="2:3" ht="21.75" customHeight="1" x14ac:dyDescent="0.25">
      <c r="B24" s="53"/>
      <c r="C24" s="50" t="s">
        <v>89</v>
      </c>
    </row>
    <row r="26" spans="2:3" ht="15" customHeight="1" x14ac:dyDescent="0.25">
      <c r="B26" s="56" t="s">
        <v>90</v>
      </c>
      <c r="C26" s="56"/>
    </row>
    <row r="27" spans="2:3" ht="15" customHeight="1" x14ac:dyDescent="0.25">
      <c r="B27" s="56"/>
      <c r="C27" s="56"/>
    </row>
    <row r="28" spans="2:3" ht="15" customHeight="1" x14ac:dyDescent="0.25">
      <c r="B28" s="56"/>
      <c r="C28" s="56"/>
    </row>
  </sheetData>
  <mergeCells count="4">
    <mergeCell ref="B2:C2"/>
    <mergeCell ref="B5:C5"/>
    <mergeCell ref="B20:C20"/>
    <mergeCell ref="B26:C28"/>
  </mergeCells>
  <pageMargins left="0.75" right="0.75" top="1" bottom="1"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Kostenvergleich</vt:lpstr>
      <vt:lpstr>Anleitung</vt:lpstr>
      <vt:lpstr>Anleitung!Druckbereich</vt:lpstr>
      <vt:lpstr>Kostenvergleich!Druckbereich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Kostenvergleich – Vorlage</dc:title>
  <dc:subject>Anbieter- und Variantenvergleich</dc:subject>
  <dc:creator>Vorlage</dc:creator>
  <dc:description>Vorlage zum Kostenvergleich mit gewichteter Bewertung</dc:description>
  <cp:lastModifiedBy>Sergio Jiménez Canales</cp:lastModifiedBy>
  <cp:revision>0</cp:revision>
  <dcterms:created xsi:type="dcterms:W3CDTF">2026-06-20T07:41:30Z</dcterms:created>
  <dcterms:modified xsi:type="dcterms:W3CDTF">2026-06-20T07:44:35Z</dcterms:modified>
  <dc:language>en-US</dc:language>
</cp:coreProperties>
</file>