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ergi\Documents\SEO\SEO\AA_Webs\Excel Aleman\Generador\"/>
    </mc:Choice>
  </mc:AlternateContent>
  <xr:revisionPtr revIDLastSave="0" documentId="13_ncr:1_{6C5B7B8D-FD24-44E3-B51C-9DCFD8226F13}" xr6:coauthVersionLast="47" xr6:coauthVersionMax="47" xr10:uidLastSave="{00000000-0000-0000-0000-000000000000}"/>
  <bookViews>
    <workbookView xWindow="690" yWindow="690" windowWidth="25500" windowHeight="13500" tabRatio="500" xr2:uid="{00000000-000D-0000-FFFF-FFFF00000000}"/>
  </bookViews>
  <sheets>
    <sheet name="Übersicht" sheetId="1" r:id="rId1"/>
    <sheet name="Konzept" sheetId="2" r:id="rId2"/>
    <sheet name="Maßnahmenplan" sheetId="3" r:id="rId3"/>
    <sheet name="Budget &amp; Risiken" sheetId="4"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29" i="4" l="1"/>
  <c r="G29" i="4" s="1"/>
  <c r="G28" i="4"/>
  <c r="F28" i="4"/>
  <c r="F27" i="4"/>
  <c r="G27" i="4" s="1"/>
  <c r="F26" i="4"/>
  <c r="G26" i="4" s="1"/>
  <c r="F25" i="4"/>
  <c r="G25" i="4" s="1"/>
  <c r="F24" i="4"/>
  <c r="G24" i="4" s="1"/>
  <c r="F23" i="4"/>
  <c r="G23" i="4" s="1"/>
  <c r="F22" i="4"/>
  <c r="G22" i="4" s="1"/>
  <c r="F21" i="4"/>
  <c r="G21" i="4" s="1"/>
  <c r="F20" i="4"/>
  <c r="G20" i="4" s="1"/>
  <c r="B21" i="1" s="1"/>
  <c r="E14" i="4"/>
  <c r="F14" i="4" s="1"/>
  <c r="D14" i="4"/>
  <c r="G14" i="4" s="1"/>
  <c r="G13" i="4"/>
  <c r="F13" i="4"/>
  <c r="G12" i="4"/>
  <c r="F12" i="4"/>
  <c r="G11" i="4"/>
  <c r="F11" i="4"/>
  <c r="G10" i="4"/>
  <c r="F10" i="4"/>
  <c r="G9" i="4"/>
  <c r="F9" i="4"/>
  <c r="G8" i="4"/>
  <c r="F8" i="4"/>
  <c r="G7" i="4"/>
  <c r="F7" i="4"/>
  <c r="L23" i="3"/>
  <c r="K23" i="3"/>
  <c r="M22" i="3"/>
  <c r="M21" i="3"/>
  <c r="M23" i="3" s="1"/>
  <c r="M20" i="3"/>
  <c r="M19" i="3"/>
  <c r="M18" i="3"/>
  <c r="M17" i="3"/>
  <c r="M16" i="3"/>
  <c r="M15" i="3"/>
  <c r="M14" i="3"/>
  <c r="M13" i="3"/>
  <c r="M12" i="3"/>
  <c r="M11" i="3"/>
  <c r="M10" i="3"/>
  <c r="M9" i="3"/>
  <c r="M8" i="3"/>
  <c r="E21" i="1"/>
  <c r="E18" i="1"/>
  <c r="B18" i="1"/>
  <c r="E15" i="1"/>
  <c r="B15" i="1"/>
</calcChain>
</file>

<file path=xl/sharedStrings.xml><?xml version="1.0" encoding="utf-8"?>
<sst xmlns="http://schemas.openxmlformats.org/spreadsheetml/2006/main" count="257" uniqueCount="202">
  <si>
    <t>KONZEPT 2026</t>
  </si>
  <si>
    <t>Strategisches Konzeptdokument – Planung, Steuerung und Kontrolle</t>
  </si>
  <si>
    <t>PROJEKTINFORMATIONEN</t>
  </si>
  <si>
    <t>Projekttitel</t>
  </si>
  <si>
    <t>Optimierung der internen Arbeitsprozesse</t>
  </si>
  <si>
    <t>Projektleitung</t>
  </si>
  <si>
    <t>Anna Berger</t>
  </si>
  <si>
    <t>Projektnummer</t>
  </si>
  <si>
    <t>KZ-2026-001</t>
  </si>
  <si>
    <t>Stellvertretung</t>
  </si>
  <si>
    <t>Markus Hoffmann</t>
  </si>
  <si>
    <t>Auftraggeber</t>
  </si>
  <si>
    <t>Beispiel AG</t>
  </si>
  <si>
    <t>Status</t>
  </si>
  <si>
    <t>In Bearbeitung</t>
  </si>
  <si>
    <t>Abteilung</t>
  </si>
  <si>
    <t>Strategie &amp; Organisation</t>
  </si>
  <si>
    <t>Version</t>
  </si>
  <si>
    <t>1.0</t>
  </si>
  <si>
    <t>Erstellt am</t>
  </si>
  <si>
    <t>Letzte Änderung</t>
  </si>
  <si>
    <t>KENNZAHLEN-DASHBOARD (automatisch berechnet)</t>
  </si>
  <si>
    <t>FORTSCHRITT GESAMT</t>
  </si>
  <si>
    <t>MASSNAHMEN ABGESCHLOSSEN</t>
  </si>
  <si>
    <t>BUDGET IST / PLAN</t>
  </si>
  <si>
    <t>MASSNAHMEN IN VERZUG</t>
  </si>
  <si>
    <t>RISIKEN HOCH/SEHR HOCH</t>
  </si>
  <si>
    <t>TAGE BIS PROJEKTENDE</t>
  </si>
  <si>
    <t>ZUSAMMENFASSUNG (Management Summary)</t>
  </si>
  <si>
    <t>Dieses Konzept beschreibt die strategische Initiative zur Optimierung der internen Arbeitsprozesse im Geschäftsjahr 2026. Ziel ist die Reduktion manueller Aufwände um mindestens 20 %, die Verbesserung der abteilungsübergreifenden Zusammenarbeit sowie die Etablierung einheitlicher Standards bis Q4 2026. Das Projekt wird in vier Phasen umgesetzt (Analyse, Konzeption, Umsetzung, Verankerung) und umfasst ein Gesamtbudget von 87.000 €. Der erwartete Return wird nach 18 Monaten erreicht.</t>
  </si>
  <si>
    <t>INHALT DER VORLAGE</t>
  </si>
  <si>
    <t>1.</t>
  </si>
  <si>
    <t>Übersicht</t>
  </si>
  <si>
    <t>Deckblatt, Projektinformationen, KPI-Dashboard, Management Summary</t>
  </si>
  <si>
    <t>2.</t>
  </si>
  <si>
    <t>Konzept</t>
  </si>
  <si>
    <t>Ausgangslage, Zielgruppen, Ziele (SMART), Strategie, Erfolgskriterien</t>
  </si>
  <si>
    <t>3.</t>
  </si>
  <si>
    <t>Maßnahmenplan</t>
  </si>
  <si>
    <t>Detaillierter Maßnahmenkatalog inkl. Gantt-Diagramm für 2026</t>
  </si>
  <si>
    <t>4.</t>
  </si>
  <si>
    <t>Budget &amp; Risiken</t>
  </si>
  <si>
    <t>Budgetverteilung nach Kategorien und Risikoregister mit Bewertung</t>
  </si>
  <si>
    <t>2. KONZEPT – Strategischer Rahmen</t>
  </si>
  <si>
    <t>2.1  Ausgangslage &amp; Hintergrund</t>
  </si>
  <si>
    <t>Beschreibung der Ausgangslage</t>
  </si>
  <si>
    <t>Die internen Arbeitsprozesse sind über Jahre organisch gewachsen. Mehrere Abteilungen arbeiten mit unterschiedlichen Tools, Dokumentationen sind uneinheitlich und manuelle Routinetätigkeiten binden erhebliche Ressourcen. Eine erste Vorstudie aus Q4 2025 identifizierte rund 35 redundante Teilprozesse.</t>
  </si>
  <si>
    <t>Anlass &amp; Auslöser</t>
  </si>
  <si>
    <t>Steigende Bearbeitungszeiten in Kernprozessen, Mitarbeiterfeedback aus der letzten Umfrage sowie strategische Entscheidung der Geschäftsleitung, die operative Effizienz bis Ende 2026 messbar zu steigern.</t>
  </si>
  <si>
    <t>Rahmenbedingungen</t>
  </si>
  <si>
    <t>Laufzeit 12 Monate (Jan–Dez 2026), Budgetrahmen 87.000 €, keine externe Großberatung vorgesehen, interne Kapazität ca. 1,5 FTE über den Projektzeitraum.</t>
  </si>
  <si>
    <t>2.2  Zielgruppen &amp; Stakeholder</t>
  </si>
  <si>
    <t>Primäre Zielgruppe</t>
  </si>
  <si>
    <t>Alle Mitarbeitenden in operativen Abteilungen (ca. 120 Personen), insbesondere Teamleitungen, die Prozessverantwortung tragen.</t>
  </si>
  <si>
    <t>Sekundäre Zielgruppe</t>
  </si>
  <si>
    <t>Geschäftsleitung, IT-Abteilung, Personalentwicklung, Betriebsrat.</t>
  </si>
  <si>
    <t>Wichtige Stakeholder</t>
  </si>
  <si>
    <t>Vorstand (Auftraggeber), CIO (technische Umsetzung), Bereichsleitungen (fachliche Mitwirkung), Betriebsrat (Mitbestimmung bei prozessualen Änderungen).</t>
  </si>
  <si>
    <t>2.3  Ziele (SMART)</t>
  </si>
  <si>
    <t>Hauptziel</t>
  </si>
  <si>
    <t>Reduktion manueller Aufwände in den fünf wichtigsten Kernprozessen um durchschnittlich mindestens 20 % bis 31.12.2026.</t>
  </si>
  <si>
    <t>Teilziel 1 – Spezifisch</t>
  </si>
  <si>
    <t>Vereinheitlichung von 35 redundanten Teilprozessen auf 12 Standardprozesse bis Ende Q3 2026.</t>
  </si>
  <si>
    <t>Teilziel 2 – Messbar</t>
  </si>
  <si>
    <t>Reduktion der Durchlaufzeit im Hauptprozess „Auftragsbearbeitung“ von 4,2 auf 3,0 Arbeitstage.</t>
  </si>
  <si>
    <t>Teilziel 3 – Attraktiv</t>
  </si>
  <si>
    <t>Steigerung der Mitarbeiterzufriedenheit mit internen Prozessen (Pulse-Umfrage) von 3,2 auf 4,0 von 5.</t>
  </si>
  <si>
    <t>Teilziel 4 – Realistisch</t>
  </si>
  <si>
    <t>Umsetzung mit bestehender Personalstruktur, ohne zusätzliche Vollzeitstellen.</t>
  </si>
  <si>
    <t>Teilziel 5 – Terminiert</t>
  </si>
  <si>
    <t>Vollständige Verankerung der neuen Standards in Schulung und Dokumentation bis 30.11.2026.</t>
  </si>
  <si>
    <t>2.4  Strategischer Ansatz</t>
  </si>
  <si>
    <t>Vorgehensmodell</t>
  </si>
  <si>
    <t>Vier-Phasen-Modell: (1) Analyse &amp; Ist-Aufnahme, (2) Soll-Konzeption, (3) Pilotierung &amp; Rollout, (4) Verankerung &amp; Schulung. Iteratives Vorgehen mit Feedbackschleifen.</t>
  </si>
  <si>
    <t>Methoden &amp; Werkzeuge</t>
  </si>
  <si>
    <t>Prozess-Mapping nach BPMN 2.0, Lean-Methoden (Wertstromanalyse, 5S), Design Thinking Workshops für die Soll-Konzeption, agile Quartalsplanung.</t>
  </si>
  <si>
    <t>Erfolgsfaktoren</t>
  </si>
  <si>
    <t>Aktive Einbindung der Fachbereiche, sichtbare Unterstützung durch die Geschäftsleitung, transparente Kommunikation, frühzeitige Pilotierung, Schulungskonzept.</t>
  </si>
  <si>
    <t>2.5  Erfolgskriterien &amp; Messgrößen</t>
  </si>
  <si>
    <t>Quantitative KPIs</t>
  </si>
  <si>
    <t>• Durchlaufzeit Kernprozesse (Tage)
• Anzahl manueller Schritte je Prozess
• Fehlerquote in Auftragsbearbeitung
• Budget-Abweichung (%)
• Anteil dokumentierter Standardprozesse (%)</t>
  </si>
  <si>
    <t>Qualitative KPIs</t>
  </si>
  <si>
    <t>• Mitarbeiterzufriedenheit (Pulse-Umfrage)
• Akzeptanz der neuen Standards (Stichprobenbefragung)
• Anzahl Verbesserungsvorschläge aus den Teams</t>
  </si>
  <si>
    <t>Messzeitpunkte</t>
  </si>
  <si>
    <t>Quartalsweise Erhebung mit Steuerungsmeeting; finale Erfolgsmessung im Januar 2027.</t>
  </si>
  <si>
    <t>3. MASSNAHMENPLAN 2026 – mit integriertem Zeitplan (Gantt)</t>
  </si>
  <si>
    <t>Hinweis: Phasen, Status und Priorität sind über Dropdown wählbar. Dauer, Abweichung und Gantt-Balken werden automatisch berechnet. Datenbereich: Zeilen 8–22.</t>
  </si>
  <si>
    <t>Maßnahme</t>
  </si>
  <si>
    <t>Termine</t>
  </si>
  <si>
    <t>Fortschritt</t>
  </si>
  <si>
    <t>Priorität</t>
  </si>
  <si>
    <t>Budget (€)</t>
  </si>
  <si>
    <t>Zeitplan 2026</t>
  </si>
  <si>
    <t>Nr.</t>
  </si>
  <si>
    <t>Phase</t>
  </si>
  <si>
    <t>Verantwortlich</t>
  </si>
  <si>
    <t>Start</t>
  </si>
  <si>
    <t>Ende</t>
  </si>
  <si>
    <t>%</t>
  </si>
  <si>
    <t>Plan</t>
  </si>
  <si>
    <t>Ist</t>
  </si>
  <si>
    <t>Abw.</t>
  </si>
  <si>
    <t>Jan</t>
  </si>
  <si>
    <t>Feb</t>
  </si>
  <si>
    <t>Mär</t>
  </si>
  <si>
    <t>Apr</t>
  </si>
  <si>
    <t>Mai</t>
  </si>
  <si>
    <t>Jun</t>
  </si>
  <si>
    <t>Jul</t>
  </si>
  <si>
    <t>Aug</t>
  </si>
  <si>
    <t>Sep</t>
  </si>
  <si>
    <t>Okt</t>
  </si>
  <si>
    <t>Nov</t>
  </si>
  <si>
    <t>Dez</t>
  </si>
  <si>
    <t>Analyse</t>
  </si>
  <si>
    <t>Kick-off-Workshop mit allen Stakeholdern durchführen</t>
  </si>
  <si>
    <t>Abgeschlossen</t>
  </si>
  <si>
    <t>Hoch</t>
  </si>
  <si>
    <t>Ist-Aufnahme der bestehenden Prozesse</t>
  </si>
  <si>
    <t>Stakeholder-Interviews und Mitarbeiterumfrage</t>
  </si>
  <si>
    <t>Julia Krämer</t>
  </si>
  <si>
    <t>Mittel</t>
  </si>
  <si>
    <t>Analysebericht und Handlungsempfehlungen verfassen</t>
  </si>
  <si>
    <t>Konzeption</t>
  </si>
  <si>
    <t>Soll-Prozesse mit Fachbereichen modellieren</t>
  </si>
  <si>
    <t>Toolauswahl und technische Machbarkeit prüfen</t>
  </si>
  <si>
    <t>IT-Abteilung</t>
  </si>
  <si>
    <t>Rollen- und Berechtigungskonzept erarbeiten</t>
  </si>
  <si>
    <t>Geplant</t>
  </si>
  <si>
    <t>Soll-Konzept abstimmen und freigeben lassen</t>
  </si>
  <si>
    <t>Umsetzung</t>
  </si>
  <si>
    <t>Pilotierung in zwei Abteilungen vorbereiten</t>
  </si>
  <si>
    <t>Pilotbetrieb durchführen und auswerten</t>
  </si>
  <si>
    <t>Anpassungen aus Pilotphase einarbeiten</t>
  </si>
  <si>
    <t>Vollständiger Rollout in alle Abteilungen</t>
  </si>
  <si>
    <t>Verankerung</t>
  </si>
  <si>
    <t>Schulungsmaterial und Dokumentation erstellen</t>
  </si>
  <si>
    <t>Mitarbeiterschulungen durchführen</t>
  </si>
  <si>
    <t>Personal-Team</t>
  </si>
  <si>
    <t>Projektabschluss, Lessons Learned, Übergabe</t>
  </si>
  <si>
    <t>Verzögert</t>
  </si>
  <si>
    <t>Niedrig</t>
  </si>
  <si>
    <t>GESAMT</t>
  </si>
  <si>
    <t>4. BUDGET &amp; RISIKEN</t>
  </si>
  <si>
    <t>4.1 BUDGETÜBERSICHT NACH KATEGORIEN</t>
  </si>
  <si>
    <t>Kostenkategorie</t>
  </si>
  <si>
    <t>Budget Plan</t>
  </si>
  <si>
    <t>Budget Ist</t>
  </si>
  <si>
    <t>Abw. (%)</t>
  </si>
  <si>
    <t>Anmerkungen</t>
  </si>
  <si>
    <t>Personal (interne Ressourcen)</t>
  </si>
  <si>
    <t>Größter Posten; bisher im Plan</t>
  </si>
  <si>
    <t>Externe Dienstleistungen</t>
  </si>
  <si>
    <t>Beratung Prozessmodellierung Q1–Q2</t>
  </si>
  <si>
    <t>Software &amp; Lizenzen</t>
  </si>
  <si>
    <t>Lizenzkauf erfolgt erst nach Toolauswahl</t>
  </si>
  <si>
    <t>Schulung &amp; Weiterbildung</t>
  </si>
  <si>
    <t>Trainings ab Q3/Q4 vorgesehen</t>
  </si>
  <si>
    <t>Kommunikation &amp; Change-Management</t>
  </si>
  <si>
    <t>Workshops und Kommunikationsmaterial</t>
  </si>
  <si>
    <t>Reise- und Sachkosten</t>
  </si>
  <si>
    <t>Vorwiegend interne Termine</t>
  </si>
  <si>
    <t>Reserve / Puffer</t>
  </si>
  <si>
    <t>Wird bei Bedarf freigegeben</t>
  </si>
  <si>
    <t>4.2 RISIKOREGISTER MIT BEWERTUNG</t>
  </si>
  <si>
    <t>Bewertung: Eintrittswahrscheinlichkeit (W) × Auswirkung (A), jeweils Skala 1–5. Risikowert = W × A. Klassifizierung: 1–4 Niedrig · 5–9 Mittel · 10–14 Hoch · 15–25 Sehr hoch.</t>
  </si>
  <si>
    <t>Risikobeschreibung</t>
  </si>
  <si>
    <t>W (1-5)</t>
  </si>
  <si>
    <t>A (1-5)</t>
  </si>
  <si>
    <t>Risikowert</t>
  </si>
  <si>
    <t>Klasse</t>
  </si>
  <si>
    <t>Gegenmaßnahme / Verantwortlich</t>
  </si>
  <si>
    <t>R01</t>
  </si>
  <si>
    <t>Geringe Akzeptanz der neuen Prozesse bei Mitarbeitenden</t>
  </si>
  <si>
    <t>Frühzeitige Einbindung, Change-Kommunikation – Anna Berger</t>
  </si>
  <si>
    <t>R02</t>
  </si>
  <si>
    <t>Verzögerung durch Abhängigkeit von IT-Ressourcen</t>
  </si>
  <si>
    <t>Frühe Abstimmung mit CIO, Ressourcenzusage – Markus Hoffmann</t>
  </si>
  <si>
    <t>R03</t>
  </si>
  <si>
    <t>Budgetüberschreitung bei externen Dienstleistungen</t>
  </si>
  <si>
    <t>Festpreisangebote einholen, monatliches Controlling – Anna Berger</t>
  </si>
  <si>
    <t>R04</t>
  </si>
  <si>
    <t>Unklare Anforderungen aus Fachbereichen</t>
  </si>
  <si>
    <t>Verbindliche Anforderungsworkshops – Julia Krämer</t>
  </si>
  <si>
    <t>R05</t>
  </si>
  <si>
    <t>Krankheitsbedingte Ausfälle im Projektteam</t>
  </si>
  <si>
    <t>Stellvertreterregelung, Wissensdokumentation – Personal-Team</t>
  </si>
  <si>
    <t>R06</t>
  </si>
  <si>
    <t>Mangelnde Schulungsteilnahme der Mitarbeitenden</t>
  </si>
  <si>
    <t>Verbindliche Schulungspflicht abstimmen – Personal-Team</t>
  </si>
  <si>
    <t>R07</t>
  </si>
  <si>
    <t>Technische Inkompatibilität gewählter Tools mit Altsystemen</t>
  </si>
  <si>
    <t>Machbarkeitsprüfung in Phase 2 – IT-Abteilung</t>
  </si>
  <si>
    <t>R08</t>
  </si>
  <si>
    <t>Konflikte mit Betriebsrat bei Prozessänderungen</t>
  </si>
  <si>
    <t>Frühzeitige Konsultation, transparente Kommunikation – Anna Berger</t>
  </si>
  <si>
    <t>R09</t>
  </si>
  <si>
    <t>Verlust von Schlüsselpersonen während des Projekts</t>
  </si>
  <si>
    <t>Wissenstransfer, Doppelbesetzungen – Markus Hoffmann</t>
  </si>
  <si>
    <t>R10</t>
  </si>
  <si>
    <t>Unzureichende Datenqualität für Analyse</t>
  </si>
  <si>
    <t>Datenbereinigung vor Analyseschritt – Julia Krämer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</si>
</sst>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yy"/>
    <numFmt numFmtId="165" formatCode="0.0%"/>
    <numFmt numFmtId="166" formatCode="#,##0&quot; €&quot;;[Red]\(#,##0&quot; €)&quot;;\-"/>
    <numFmt numFmtId="167" formatCode="\+0.0%;\-0.0%;0.0%"/>
    <numFmt numFmtId="168" formatCode="#,##0&quot; €&quot;"/>
  </numFmts>
  <fonts count="20" x14ac:knownFonts="1">
    <font>
      <sz val="11"/>
      <color theme="1"/>
      <name val="Calibri"/>
      <family val="2"/>
      <charset val="1"/>
    </font>
    <font>
      <b/>
      <sz val="26"/>
      <color rgb="FFFFFFFF"/>
      <name val="Calibri"/>
      <charset val="1"/>
    </font>
    <font>
      <i/>
      <sz val="12"/>
      <color rgb="FFFFFFFF"/>
      <name val="Calibri"/>
      <charset val="1"/>
    </font>
    <font>
      <b/>
      <sz val="12"/>
      <color rgb="FFFFFFFF"/>
      <name val="Calibri"/>
      <charset val="1"/>
    </font>
    <font>
      <b/>
      <sz val="11"/>
      <color rgb="FF1F1F1F"/>
      <name val="Calibri"/>
      <charset val="1"/>
    </font>
    <font>
      <sz val="11"/>
      <color rgb="FF1F1F1F"/>
      <name val="Calibri"/>
      <charset val="1"/>
    </font>
    <font>
      <b/>
      <sz val="10"/>
      <color rgb="FF5A5A5A"/>
      <name val="Calibri"/>
      <charset val="1"/>
    </font>
    <font>
      <b/>
      <sz val="20"/>
      <color rgb="FF1F3A5F"/>
      <name val="Calibri"/>
      <charset val="1"/>
    </font>
    <font>
      <b/>
      <sz val="16"/>
      <color rgb="FF1F3A5F"/>
      <name val="Calibri"/>
      <charset val="1"/>
    </font>
    <font>
      <b/>
      <sz val="11"/>
      <color rgb="FF1F3A5F"/>
      <name val="Calibri"/>
      <charset val="1"/>
    </font>
    <font>
      <b/>
      <sz val="18"/>
      <color rgb="FFFFFFFF"/>
      <name val="Calibri"/>
      <charset val="1"/>
    </font>
    <font>
      <i/>
      <sz val="10"/>
      <color rgb="FF5A5A5A"/>
      <name val="Calibri"/>
      <charset val="1"/>
    </font>
    <font>
      <sz val="1"/>
      <color rgb="FFFFFFFF"/>
      <name val="Calibri"/>
      <charset val="1"/>
    </font>
    <font>
      <b/>
      <sz val="10"/>
      <color rgb="FFFFFFFF"/>
      <name val="Calibri"/>
      <charset val="1"/>
    </font>
    <font>
      <b/>
      <sz val="9"/>
      <color rgb="FFFFFFFF"/>
      <name val="Calibri"/>
      <charset val="1"/>
    </font>
    <font>
      <b/>
      <sz val="10"/>
      <color rgb="FF1F3A5F"/>
      <name val="Calibri"/>
      <charset val="1"/>
    </font>
    <font>
      <sz val="10"/>
      <color rgb="FF1F1F1F"/>
      <name val="Calibri"/>
      <charset val="1"/>
    </font>
    <font>
      <b/>
      <sz val="10"/>
      <color rgb="FF1F1F1F"/>
      <name val="Calibri"/>
      <charset val="1"/>
    </font>
    <font>
      <b/>
      <sz val="11"/>
      <color rgb="FFFFFFFF"/>
      <name val="Calibri"/>
      <charset val="1"/>
    </font>
    <font>
      <sz val="10"/>
      <color rgb="FF1F1F1F"/>
      <name val="Calibri"/>
      <family val="2"/>
    </font>
  </fonts>
  <fills count="6">
    <fill>
      <patternFill patternType="none"/>
    </fill>
    <fill>
      <patternFill patternType="gray125"/>
    </fill>
    <fill>
      <patternFill patternType="solid">
        <fgColor rgb="FF1F3A5F"/>
        <bgColor rgb="FF0D47A1"/>
      </patternFill>
    </fill>
    <fill>
      <patternFill patternType="solid">
        <fgColor rgb="FF2E5C8A"/>
        <bgColor rgb="FF1565C0"/>
      </patternFill>
    </fill>
    <fill>
      <patternFill patternType="solid">
        <fgColor rgb="FFEEF3F9"/>
        <bgColor rgb="FFFFFFFF"/>
      </patternFill>
    </fill>
    <fill>
      <patternFill patternType="solid">
        <fgColor rgb="FFFFFFFF"/>
        <bgColor rgb="FFEEF3F9"/>
      </patternFill>
    </fill>
  </fills>
  <borders count="4">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45">
    <xf numFmtId="0" fontId="0" fillId="0" borderId="0" xfId="0"/>
    <xf numFmtId="0" fontId="11" fillId="4" borderId="2" xfId="0" applyFont="1" applyFill="1" applyBorder="1" applyAlignment="1">
      <alignment horizontal="left" vertical="center" wrapText="1" indent="1"/>
    </xf>
    <xf numFmtId="0" fontId="18" fillId="2" borderId="2" xfId="0" applyFont="1" applyFill="1" applyBorder="1" applyAlignment="1">
      <alignment horizontal="right" vertical="center" indent="1"/>
    </xf>
    <xf numFmtId="0" fontId="3" fillId="3" borderId="0" xfId="0" applyFont="1" applyFill="1" applyAlignment="1">
      <alignment horizontal="center" vertical="center"/>
    </xf>
    <xf numFmtId="0" fontId="11" fillId="4" borderId="2" xfId="0" applyFont="1" applyFill="1" applyBorder="1" applyAlignment="1">
      <alignment horizontal="left" vertical="center" indent="1"/>
    </xf>
    <xf numFmtId="0" fontId="10" fillId="2" borderId="0" xfId="0" applyFont="1" applyFill="1" applyAlignment="1">
      <alignment horizontal="left" vertical="center" indent="1"/>
    </xf>
    <xf numFmtId="0" fontId="3" fillId="3" borderId="0" xfId="0" applyFont="1" applyFill="1" applyAlignment="1">
      <alignment horizontal="left" vertical="center" indent="1"/>
    </xf>
    <xf numFmtId="0" fontId="2" fillId="3" borderId="0" xfId="0" applyFont="1" applyFill="1" applyAlignment="1">
      <alignment horizontal="left" vertical="center" indent="1"/>
    </xf>
    <xf numFmtId="0" fontId="1" fillId="2" borderId="0" xfId="0" applyFont="1" applyFill="1" applyAlignment="1">
      <alignment horizontal="left" vertical="center" indent="1"/>
    </xf>
    <xf numFmtId="0" fontId="4" fillId="4" borderId="1" xfId="0" applyFont="1" applyFill="1" applyBorder="1" applyAlignment="1">
      <alignment horizontal="left" vertical="center" wrapText="1" indent="1"/>
    </xf>
    <xf numFmtId="0" fontId="5" fillId="5" borderId="1" xfId="0" applyFont="1" applyFill="1" applyBorder="1" applyAlignment="1">
      <alignment horizontal="left" vertical="center" wrapText="1" indent="1"/>
    </xf>
    <xf numFmtId="164" fontId="5" fillId="5" borderId="1" xfId="0" applyNumberFormat="1" applyFont="1" applyFill="1" applyBorder="1" applyAlignment="1">
      <alignment horizontal="left" vertical="center" wrapText="1" indent="1"/>
    </xf>
    <xf numFmtId="0" fontId="0" fillId="4" borderId="1" xfId="0" applyFill="1" applyBorder="1"/>
    <xf numFmtId="0" fontId="4" fillId="4" borderId="1" xfId="0" applyFont="1" applyFill="1" applyBorder="1" applyAlignment="1">
      <alignment horizontal="left" vertical="top" wrapText="1" indent="1"/>
    </xf>
    <xf numFmtId="0" fontId="5" fillId="5" borderId="1" xfId="0" applyFont="1" applyFill="1" applyBorder="1" applyAlignment="1">
      <alignment horizontal="left" vertical="top" wrapText="1" indent="1"/>
    </xf>
    <xf numFmtId="14" fontId="12" fillId="5" borderId="0" xfId="0" applyNumberFormat="1" applyFont="1" applyFill="1" applyAlignment="1">
      <alignment horizontal="center" vertical="center"/>
    </xf>
    <xf numFmtId="0" fontId="3" fillId="3" borderId="0" xfId="0" applyFont="1" applyFill="1" applyAlignment="1">
      <alignment horizontal="center" vertical="center"/>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5" fillId="0" borderId="1" xfId="0" applyFont="1" applyBorder="1" applyAlignment="1">
      <alignment horizontal="center" vertical="center"/>
    </xf>
    <xf numFmtId="0" fontId="13" fillId="0" borderId="1" xfId="0" applyFont="1" applyBorder="1" applyAlignment="1">
      <alignment horizontal="center" vertical="center"/>
    </xf>
    <xf numFmtId="0" fontId="16" fillId="0" borderId="1" xfId="0" applyFont="1" applyBorder="1" applyAlignment="1">
      <alignment horizontal="left" vertical="center" wrapText="1" indent="1"/>
    </xf>
    <xf numFmtId="0" fontId="16" fillId="0" borderId="1" xfId="0" applyFont="1" applyBorder="1" applyAlignment="1">
      <alignment horizontal="left" vertical="center" indent="1"/>
    </xf>
    <xf numFmtId="164" fontId="16" fillId="0" borderId="1" xfId="0" applyNumberFormat="1" applyFont="1" applyBorder="1" applyAlignment="1">
      <alignment horizontal="center" vertical="center"/>
    </xf>
    <xf numFmtId="0" fontId="17" fillId="0" borderId="1" xfId="0" applyFont="1" applyBorder="1" applyAlignment="1">
      <alignment horizontal="center" vertical="center"/>
    </xf>
    <xf numFmtId="9" fontId="16" fillId="0" borderId="1" xfId="0" applyNumberFormat="1" applyFont="1" applyBorder="1" applyAlignment="1">
      <alignment horizontal="center" vertical="center"/>
    </xf>
    <xf numFmtId="166" fontId="16" fillId="0" borderId="1" xfId="0" applyNumberFormat="1" applyFont="1" applyBorder="1" applyAlignment="1">
      <alignment horizontal="right" vertical="center" indent="1"/>
    </xf>
    <xf numFmtId="166" fontId="17" fillId="0" borderId="1" xfId="0" applyNumberFormat="1" applyFont="1" applyBorder="1" applyAlignment="1">
      <alignment horizontal="right" vertical="center" indent="1"/>
    </xf>
    <xf numFmtId="0" fontId="0" fillId="5" borderId="1" xfId="0" applyFill="1" applyBorder="1"/>
    <xf numFmtId="166" fontId="18" fillId="2" borderId="1" xfId="0" applyNumberFormat="1" applyFont="1" applyFill="1" applyBorder="1" applyAlignment="1">
      <alignment horizontal="right" vertical="center" indent="1"/>
    </xf>
    <xf numFmtId="0" fontId="0" fillId="2" borderId="1" xfId="0" applyFill="1" applyBorder="1"/>
    <xf numFmtId="167" fontId="17" fillId="0" borderId="1" xfId="0" applyNumberFormat="1" applyFont="1" applyBorder="1" applyAlignment="1">
      <alignment horizontal="center" vertical="center"/>
    </xf>
    <xf numFmtId="168" fontId="18" fillId="2" borderId="1" xfId="0" applyNumberFormat="1" applyFont="1" applyFill="1" applyBorder="1" applyAlignment="1">
      <alignment horizontal="right" vertical="center" indent="1"/>
    </xf>
    <xf numFmtId="167" fontId="18" fillId="2" borderId="1" xfId="0" applyNumberFormat="1" applyFont="1" applyFill="1" applyBorder="1" applyAlignment="1">
      <alignment horizontal="center" vertical="center"/>
    </xf>
    <xf numFmtId="0" fontId="18" fillId="2" borderId="1" xfId="0" applyFont="1" applyFill="1" applyBorder="1" applyAlignment="1">
      <alignment horizontal="center" vertical="center"/>
    </xf>
    <xf numFmtId="0" fontId="4" fillId="0" borderId="1" xfId="0" applyFont="1" applyBorder="1" applyAlignment="1">
      <alignment horizontal="center" vertical="center"/>
    </xf>
    <xf numFmtId="0" fontId="0" fillId="0" borderId="0" xfId="0" applyBorder="1"/>
    <xf numFmtId="0" fontId="6" fillId="4" borderId="3" xfId="0" applyFont="1" applyFill="1" applyBorder="1" applyAlignment="1">
      <alignment horizontal="center" vertical="center"/>
    </xf>
    <xf numFmtId="0" fontId="8" fillId="5" borderId="3" xfId="0" applyFont="1" applyFill="1" applyBorder="1" applyAlignment="1">
      <alignment horizontal="center" vertical="center"/>
    </xf>
    <xf numFmtId="165" fontId="7" fillId="5" borderId="3" xfId="0" applyNumberFormat="1" applyFont="1" applyFill="1" applyBorder="1" applyAlignment="1">
      <alignment horizontal="center" vertical="center"/>
    </xf>
    <xf numFmtId="0" fontId="7" fillId="5" borderId="3" xfId="0" applyFont="1" applyFill="1" applyBorder="1" applyAlignment="1">
      <alignment horizontal="center" vertical="center"/>
    </xf>
    <xf numFmtId="0" fontId="19" fillId="5" borderId="3" xfId="0" applyFont="1" applyFill="1" applyBorder="1" applyAlignment="1">
      <alignment horizontal="left" vertical="top" wrapText="1" indent="1"/>
    </xf>
    <xf numFmtId="0" fontId="9" fillId="4" borderId="3" xfId="0" applyFont="1" applyFill="1" applyBorder="1" applyAlignment="1">
      <alignment horizontal="center" vertical="center"/>
    </xf>
    <xf numFmtId="0" fontId="9" fillId="4" borderId="3" xfId="0" applyFont="1" applyFill="1" applyBorder="1" applyAlignment="1">
      <alignment horizontal="left" vertical="center" indent="1"/>
    </xf>
    <xf numFmtId="0" fontId="5" fillId="5" borderId="3" xfId="0" applyFont="1" applyFill="1" applyBorder="1" applyAlignment="1">
      <alignment horizontal="left" vertical="center" wrapText="1" indent="1"/>
    </xf>
  </cellXfs>
  <cellStyles count="1">
    <cellStyle name="Standard" xfId="0" builtinId="0"/>
  </cellStyles>
  <dxfs count="24">
    <dxf>
      <font>
        <b/>
        <sz val="10"/>
        <color rgb="FFB71C1C"/>
        <name val="Calibri"/>
        <charset val="1"/>
      </font>
      <fill>
        <patternFill>
          <bgColor rgb="FFFFCDD2"/>
        </patternFill>
      </fill>
    </dxf>
    <dxf>
      <font>
        <b/>
        <sz val="10"/>
        <color rgb="FFF57F17"/>
        <name val="Calibri"/>
        <charset val="1"/>
      </font>
      <fill>
        <patternFill>
          <bgColor rgb="FFFFE0B2"/>
        </patternFill>
      </fill>
    </dxf>
    <dxf>
      <font>
        <b/>
        <sz val="10"/>
        <color rgb="FFF57F17"/>
        <name val="Calibri"/>
        <charset val="1"/>
      </font>
      <fill>
        <patternFill>
          <bgColor rgb="FFFFF59D"/>
        </patternFill>
      </fill>
    </dxf>
    <dxf>
      <font>
        <b/>
        <sz val="10"/>
        <color rgb="FF2E7D32"/>
        <name val="Calibri"/>
        <charset val="1"/>
      </font>
      <fill>
        <patternFill>
          <bgColor rgb="FFC8E6C9"/>
        </patternFill>
      </fill>
    </dxf>
    <dxf>
      <font>
        <b/>
        <sz val="10"/>
        <color rgb="FFB71C1C"/>
        <name val="Calibri"/>
        <charset val="1"/>
      </font>
      <fill>
        <patternFill>
          <bgColor rgb="FFFFCDD2"/>
        </patternFill>
      </fill>
    </dxf>
    <dxf>
      <font>
        <b/>
        <sz val="10"/>
        <color rgb="FFF57F17"/>
        <name val="Calibri"/>
        <charset val="1"/>
      </font>
      <fill>
        <patternFill>
          <bgColor rgb="FFFFE0B2"/>
        </patternFill>
      </fill>
    </dxf>
    <dxf>
      <font>
        <b/>
        <sz val="10"/>
        <color rgb="FF616161"/>
        <name val="Calibri"/>
        <charset val="1"/>
      </font>
      <fill>
        <patternFill>
          <bgColor rgb="FFE0E0E0"/>
        </patternFill>
      </fill>
    </dxf>
    <dxf>
      <font>
        <b/>
        <sz val="10"/>
        <color rgb="FF2E7D32"/>
        <name val="Calibri"/>
        <charset val="1"/>
      </font>
      <fill>
        <patternFill>
          <bgColor rgb="FFC8E6C9"/>
        </patternFill>
      </fill>
    </dxf>
    <dxf>
      <fill>
        <patternFill>
          <bgColor rgb="FF2E5C8A"/>
        </patternFill>
      </fill>
    </dxf>
    <dxf>
      <font>
        <b/>
        <sz val="9"/>
        <color rgb="FFFFFFFF"/>
        <name val="Calibri"/>
        <charset val="1"/>
      </font>
      <fill>
        <patternFill>
          <bgColor rgb="FFF9A825"/>
        </patternFill>
      </fill>
    </dxf>
    <dxf>
      <font>
        <b/>
        <sz val="10"/>
        <color rgb="FF2E7D32"/>
        <name val="Calibri"/>
        <charset val="1"/>
      </font>
    </dxf>
    <dxf>
      <font>
        <b/>
        <sz val="10"/>
        <color rgb="FFB71C1C"/>
        <name val="Calibri"/>
        <charset val="1"/>
      </font>
    </dxf>
    <dxf>
      <font>
        <b/>
        <sz val="10"/>
        <color rgb="FF2E7D32"/>
        <name val="Calibri"/>
        <charset val="1"/>
      </font>
      <fill>
        <patternFill>
          <bgColor rgb="FFC8E6C9"/>
        </patternFill>
      </fill>
    </dxf>
    <dxf>
      <font>
        <b/>
        <sz val="10"/>
        <color rgb="FFF57F17"/>
        <name val="Calibri"/>
        <charset val="1"/>
      </font>
      <fill>
        <patternFill>
          <bgColor rgb="FFFFE0B2"/>
        </patternFill>
      </fill>
    </dxf>
    <dxf>
      <font>
        <b/>
        <sz val="10"/>
        <color rgb="FFB71C1C"/>
        <name val="Calibri"/>
        <charset val="1"/>
      </font>
      <fill>
        <patternFill>
          <bgColor rgb="FFFFCDD2"/>
        </patternFill>
      </fill>
    </dxf>
    <dxf>
      <font>
        <b/>
        <sz val="10"/>
        <color rgb="FF616161"/>
        <name val="Calibri"/>
        <charset val="1"/>
      </font>
      <fill>
        <patternFill>
          <bgColor rgb="FFE0E0E0"/>
        </patternFill>
      </fill>
    </dxf>
    <dxf>
      <font>
        <b/>
        <sz val="10"/>
        <color rgb="FFF57F17"/>
        <name val="Calibri"/>
        <charset val="1"/>
      </font>
      <fill>
        <patternFill>
          <bgColor rgb="FFFFE0B2"/>
        </patternFill>
      </fill>
    </dxf>
    <dxf>
      <font>
        <b/>
        <sz val="10"/>
        <color rgb="FFB71C1C"/>
        <name val="Calibri"/>
        <charset val="1"/>
      </font>
      <fill>
        <patternFill>
          <bgColor rgb="FFFFCDD2"/>
        </patternFill>
      </fill>
    </dxf>
    <dxf>
      <font>
        <b/>
        <sz val="10"/>
        <color rgb="FF0D47A1"/>
        <name val="Calibri"/>
        <charset val="1"/>
      </font>
      <fill>
        <patternFill>
          <bgColor rgb="FFBBDEFB"/>
        </patternFill>
      </fill>
    </dxf>
    <dxf>
      <font>
        <b/>
        <sz val="10"/>
        <color rgb="FF2E7D32"/>
        <name val="Calibri"/>
        <charset val="1"/>
      </font>
      <fill>
        <patternFill>
          <bgColor rgb="FFC8E6C9"/>
        </patternFill>
      </fill>
    </dxf>
    <dxf>
      <font>
        <b/>
        <sz val="10"/>
        <color rgb="FFE65100"/>
        <name val="Calibri"/>
        <charset val="1"/>
      </font>
      <fill>
        <patternFill>
          <bgColor rgb="FFFFE0B2"/>
        </patternFill>
      </fill>
    </dxf>
    <dxf>
      <font>
        <b/>
        <sz val="10"/>
        <color rgb="FF2E7D32"/>
        <name val="Calibri"/>
        <charset val="1"/>
      </font>
      <fill>
        <patternFill>
          <bgColor rgb="FFC8E6C9"/>
        </patternFill>
      </fill>
    </dxf>
    <dxf>
      <font>
        <b/>
        <sz val="10"/>
        <color rgb="FF6A1B9A"/>
        <name val="Calibri"/>
        <charset val="1"/>
      </font>
      <fill>
        <patternFill>
          <bgColor rgb="FFE1BEE7"/>
        </patternFill>
      </fill>
    </dxf>
    <dxf>
      <font>
        <b/>
        <sz val="10"/>
        <color rgb="FF1565C0"/>
        <name val="Calibri"/>
        <charset val="1"/>
      </font>
      <fill>
        <patternFill>
          <bgColor rgb="FFBBDEFB"/>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6A1B9A"/>
      <rgbColor rgb="FF2E5C8A"/>
      <rgbColor rgb="FFBFBFBF"/>
      <rgbColor rgb="FF5A5A5A"/>
      <rgbColor rgb="FF9999FF"/>
      <rgbColor rgb="FF993366"/>
      <rgbColor rgb="FFEEF3F9"/>
      <rgbColor rgb="FFE0E0E0"/>
      <rgbColor rgb="FF660066"/>
      <rgbColor rgb="FFF57F17"/>
      <rgbColor rgb="FF1565C0"/>
      <rgbColor rgb="FFBBDEFB"/>
      <rgbColor rgb="FF000080"/>
      <rgbColor rgb="FFFF00FF"/>
      <rgbColor rgb="FFFFFF00"/>
      <rgbColor rgb="FF00FFFF"/>
      <rgbColor rgb="FF800080"/>
      <rgbColor rgb="FF800000"/>
      <rgbColor rgb="FF008080"/>
      <rgbColor rgb="FF0000FF"/>
      <rgbColor rgb="FF00CCFF"/>
      <rgbColor rgb="FFCCFFFF"/>
      <rgbColor rgb="FFC8E6C9"/>
      <rgbColor rgb="FFFFF59D"/>
      <rgbColor rgb="FF99CCFF"/>
      <rgbColor rgb="FFFFCDD2"/>
      <rgbColor rgb="FFE1BEE7"/>
      <rgbColor rgb="FFFFE0B2"/>
      <rgbColor rgb="FF3366FF"/>
      <rgbColor rgb="FF33CCCC"/>
      <rgbColor rgb="FF99CC00"/>
      <rgbColor rgb="FFFFCC00"/>
      <rgbColor rgb="FFF9A825"/>
      <rgbColor rgb="FFE65100"/>
      <rgbColor rgb="FF616161"/>
      <rgbColor rgb="FF969696"/>
      <rgbColor rgb="FF1F3A5F"/>
      <rgbColor rgb="FF2E7D32"/>
      <rgbColor rgb="FF003300"/>
      <rgbColor rgb="FF333300"/>
      <rgbColor rgb="FFB71C1C"/>
      <rgbColor rgb="FF993366"/>
      <rgbColor rgb="FF0D47A1"/>
      <rgbColor rgb="FF1F1F1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34"/>
  <sheetViews>
    <sheetView showGridLines="0" tabSelected="1" zoomScaleNormal="100" workbookViewId="0">
      <selection activeCell="L30" sqref="L30"/>
    </sheetView>
  </sheetViews>
  <sheetFormatPr baseColWidth="10" defaultColWidth="8.7109375" defaultRowHeight="15" x14ac:dyDescent="0.25"/>
  <cols>
    <col min="1" max="1" width="2" customWidth="1"/>
    <col min="2" max="2" width="24" customWidth="1"/>
    <col min="3" max="3" width="28" customWidth="1"/>
    <col min="4" max="4" width="6" customWidth="1"/>
    <col min="5" max="5" width="24" customWidth="1"/>
    <col min="6" max="6" width="36.42578125" customWidth="1"/>
    <col min="7" max="7" width="2" customWidth="1"/>
  </cols>
  <sheetData>
    <row r="2" spans="2:6" ht="49.5" customHeight="1" x14ac:dyDescent="0.25">
      <c r="B2" s="8" t="s">
        <v>0</v>
      </c>
      <c r="C2" s="8"/>
      <c r="D2" s="8"/>
      <c r="E2" s="8"/>
      <c r="F2" s="8"/>
    </row>
    <row r="3" spans="2:6" ht="24" customHeight="1" x14ac:dyDescent="0.25">
      <c r="B3" s="7" t="s">
        <v>1</v>
      </c>
      <c r="C3" s="7"/>
      <c r="D3" s="7"/>
      <c r="E3" s="7"/>
      <c r="F3" s="7"/>
    </row>
    <row r="4" spans="2:6" ht="7.5" customHeight="1" x14ac:dyDescent="0.25"/>
    <row r="5" spans="2:6" ht="21.75" customHeight="1" x14ac:dyDescent="0.25">
      <c r="B5" s="6" t="s">
        <v>2</v>
      </c>
      <c r="C5" s="6"/>
      <c r="D5" s="6"/>
      <c r="E5" s="6"/>
      <c r="F5" s="6"/>
    </row>
    <row r="6" spans="2:6" ht="30" x14ac:dyDescent="0.25">
      <c r="B6" s="9" t="s">
        <v>3</v>
      </c>
      <c r="C6" s="10" t="s">
        <v>4</v>
      </c>
      <c r="E6" s="9" t="s">
        <v>5</v>
      </c>
      <c r="F6" s="10" t="s">
        <v>6</v>
      </c>
    </row>
    <row r="7" spans="2:6" ht="21.75" customHeight="1" x14ac:dyDescent="0.25">
      <c r="B7" s="9" t="s">
        <v>7</v>
      </c>
      <c r="C7" s="10" t="s">
        <v>8</v>
      </c>
      <c r="E7" s="9" t="s">
        <v>9</v>
      </c>
      <c r="F7" s="10" t="s">
        <v>10</v>
      </c>
    </row>
    <row r="8" spans="2:6" ht="21.75" customHeight="1" x14ac:dyDescent="0.25">
      <c r="B8" s="9" t="s">
        <v>11</v>
      </c>
      <c r="C8" s="10" t="s">
        <v>12</v>
      </c>
      <c r="E8" s="9" t="s">
        <v>13</v>
      </c>
      <c r="F8" s="10" t="s">
        <v>14</v>
      </c>
    </row>
    <row r="9" spans="2:6" ht="21.75" customHeight="1" x14ac:dyDescent="0.25">
      <c r="B9" s="9" t="s">
        <v>15</v>
      </c>
      <c r="C9" s="10" t="s">
        <v>16</v>
      </c>
      <c r="E9" s="9" t="s">
        <v>17</v>
      </c>
      <c r="F9" s="10" t="s">
        <v>18</v>
      </c>
    </row>
    <row r="10" spans="2:6" ht="21.75" customHeight="1" x14ac:dyDescent="0.25">
      <c r="B10" s="9" t="s">
        <v>19</v>
      </c>
      <c r="C10" s="11">
        <v>46037</v>
      </c>
      <c r="E10" s="9" t="s">
        <v>20</v>
      </c>
      <c r="F10" s="11">
        <v>46091</v>
      </c>
    </row>
    <row r="11" spans="2:6" ht="9.75" customHeight="1" x14ac:dyDescent="0.25"/>
    <row r="12" spans="2:6" ht="21.75" customHeight="1" x14ac:dyDescent="0.25">
      <c r="B12" s="6" t="s">
        <v>21</v>
      </c>
      <c r="C12" s="6"/>
      <c r="D12" s="6"/>
      <c r="E12" s="6"/>
      <c r="F12" s="6"/>
    </row>
    <row r="13" spans="2:6" ht="6" customHeight="1" x14ac:dyDescent="0.25"/>
    <row r="14" spans="2:6" ht="18" customHeight="1" x14ac:dyDescent="0.25">
      <c r="B14" s="37" t="s">
        <v>22</v>
      </c>
      <c r="C14" s="37"/>
      <c r="E14" s="37" t="s">
        <v>23</v>
      </c>
      <c r="F14" s="37"/>
    </row>
    <row r="15" spans="2:6" ht="42" customHeight="1" x14ac:dyDescent="0.25">
      <c r="B15" s="39">
        <f>IFERROR(AVERAGE(Maßnahmenplan!I8:I22),0)</f>
        <v>0.32333333333333331</v>
      </c>
      <c r="C15" s="39"/>
      <c r="D15" s="36"/>
      <c r="E15" s="40" t="str">
        <f>COUNTIF(Maßnahmenplan!H8:H22,"Abgeschlossen") &amp; " / " &amp; COUNTA(Maßnahmenplan!C8:C22)</f>
        <v>3 / 15</v>
      </c>
      <c r="F15" s="40"/>
    </row>
    <row r="16" spans="2:6" ht="7.5" customHeight="1" x14ac:dyDescent="0.25"/>
    <row r="17" spans="2:6" ht="18" customHeight="1" x14ac:dyDescent="0.25">
      <c r="B17" s="37" t="s">
        <v>24</v>
      </c>
      <c r="C17" s="37"/>
      <c r="E17" s="37" t="s">
        <v>25</v>
      </c>
      <c r="F17" s="37"/>
    </row>
    <row r="18" spans="2:6" ht="42" customHeight="1" x14ac:dyDescent="0.25">
      <c r="B18" s="38" t="str">
        <f>TEXT(SUM(Maßnahmenplan!L8:L22),"#,##0 €") &amp; "  /  " &amp; TEXT(SUM(Maßnahmenplan!K8:K22),"#,##0 €")</f>
        <v>27250,0 €  /  87000,0 €</v>
      </c>
      <c r="C18" s="38"/>
      <c r="E18" s="40">
        <f>COUNTIF(Maßnahmenplan!H8:H22,"Verzögert")</f>
        <v>1</v>
      </c>
      <c r="F18" s="40"/>
    </row>
    <row r="19" spans="2:6" ht="7.5" customHeight="1" x14ac:dyDescent="0.25"/>
    <row r="20" spans="2:6" ht="18" customHeight="1" x14ac:dyDescent="0.25">
      <c r="B20" s="37" t="s">
        <v>26</v>
      </c>
      <c r="C20" s="37"/>
      <c r="E20" s="37" t="s">
        <v>27</v>
      </c>
      <c r="F20" s="37"/>
    </row>
    <row r="21" spans="2:6" ht="42" customHeight="1" x14ac:dyDescent="0.25">
      <c r="B21" s="40">
        <f>COUNTIF('Budget &amp; Risiken'!G20:G29,"Hoch")+COUNTIF('Budget &amp; Risiken'!G20:G29,"Sehr hoch")</f>
        <v>3</v>
      </c>
      <c r="C21" s="40"/>
      <c r="E21" s="40">
        <f ca="1">MAX(0,DATE(2026,12,31)-TODAY())</f>
        <v>197</v>
      </c>
      <c r="F21" s="40"/>
    </row>
    <row r="22" spans="2:6" ht="9.75" customHeight="1" x14ac:dyDescent="0.25"/>
    <row r="23" spans="2:6" ht="21.75" customHeight="1" x14ac:dyDescent="0.25">
      <c r="B23" s="6" t="s">
        <v>28</v>
      </c>
      <c r="C23" s="6"/>
      <c r="D23" s="6"/>
      <c r="E23" s="6"/>
      <c r="F23" s="6"/>
    </row>
    <row r="24" spans="2:6" ht="10.5" customHeight="1" x14ac:dyDescent="0.25">
      <c r="B24" s="41" t="s">
        <v>29</v>
      </c>
      <c r="C24" s="41"/>
      <c r="D24" s="41"/>
      <c r="E24" s="41"/>
      <c r="F24" s="41"/>
    </row>
    <row r="25" spans="2:6" ht="10.5" customHeight="1" x14ac:dyDescent="0.25">
      <c r="B25" s="41"/>
      <c r="C25" s="41"/>
      <c r="D25" s="41"/>
      <c r="E25" s="41"/>
      <c r="F25" s="41"/>
    </row>
    <row r="26" spans="2:6" ht="10.5" customHeight="1" x14ac:dyDescent="0.25">
      <c r="B26" s="41"/>
      <c r="C26" s="41"/>
      <c r="D26" s="41"/>
      <c r="E26" s="41"/>
      <c r="F26" s="41"/>
    </row>
    <row r="27" spans="2:6" ht="10.5" customHeight="1" x14ac:dyDescent="0.25">
      <c r="B27" s="41"/>
      <c r="C27" s="41"/>
      <c r="D27" s="41"/>
      <c r="E27" s="41"/>
      <c r="F27" s="41"/>
    </row>
    <row r="28" spans="2:6" ht="10.5" customHeight="1" x14ac:dyDescent="0.25">
      <c r="B28" s="41"/>
      <c r="C28" s="41"/>
      <c r="D28" s="41"/>
      <c r="E28" s="41"/>
      <c r="F28" s="41"/>
    </row>
    <row r="29" spans="2:6" ht="9.75" customHeight="1" x14ac:dyDescent="0.25"/>
    <row r="30" spans="2:6" ht="21.75" customHeight="1" x14ac:dyDescent="0.25">
      <c r="B30" s="6" t="s">
        <v>30</v>
      </c>
      <c r="C30" s="6"/>
      <c r="D30" s="6"/>
      <c r="E30" s="6"/>
      <c r="F30" s="6"/>
    </row>
    <row r="31" spans="2:6" ht="21.75" customHeight="1" x14ac:dyDescent="0.25">
      <c r="B31" s="42" t="s">
        <v>31</v>
      </c>
      <c r="C31" s="43" t="s">
        <v>32</v>
      </c>
      <c r="D31" s="44" t="s">
        <v>33</v>
      </c>
      <c r="E31" s="44"/>
      <c r="F31" s="44"/>
    </row>
    <row r="32" spans="2:6" ht="21.75" customHeight="1" x14ac:dyDescent="0.25">
      <c r="B32" s="42" t="s">
        <v>34</v>
      </c>
      <c r="C32" s="43" t="s">
        <v>35</v>
      </c>
      <c r="D32" s="44" t="s">
        <v>36</v>
      </c>
      <c r="E32" s="44"/>
      <c r="F32" s="44"/>
    </row>
    <row r="33" spans="2:6" ht="21.75" customHeight="1" x14ac:dyDescent="0.25">
      <c r="B33" s="42" t="s">
        <v>37</v>
      </c>
      <c r="C33" s="43" t="s">
        <v>38</v>
      </c>
      <c r="D33" s="44" t="s">
        <v>39</v>
      </c>
      <c r="E33" s="44"/>
      <c r="F33" s="44"/>
    </row>
    <row r="34" spans="2:6" ht="21.75" customHeight="1" x14ac:dyDescent="0.25">
      <c r="B34" s="42" t="s">
        <v>40</v>
      </c>
      <c r="C34" s="43" t="s">
        <v>41</v>
      </c>
      <c r="D34" s="44" t="s">
        <v>42</v>
      </c>
      <c r="E34" s="44"/>
      <c r="F34" s="44"/>
    </row>
  </sheetData>
  <mergeCells count="23">
    <mergeCell ref="D34:F34"/>
    <mergeCell ref="B24:F28"/>
    <mergeCell ref="B30:F30"/>
    <mergeCell ref="D31:F31"/>
    <mergeCell ref="D32:F32"/>
    <mergeCell ref="D33:F33"/>
    <mergeCell ref="B20:C20"/>
    <mergeCell ref="E20:F20"/>
    <mergeCell ref="B21:C21"/>
    <mergeCell ref="E21:F21"/>
    <mergeCell ref="B23:F23"/>
    <mergeCell ref="B15:C15"/>
    <mergeCell ref="E15:F15"/>
    <mergeCell ref="B17:C17"/>
    <mergeCell ref="E17:F17"/>
    <mergeCell ref="B18:C18"/>
    <mergeCell ref="E18:F18"/>
    <mergeCell ref="B2:F2"/>
    <mergeCell ref="B3:F3"/>
    <mergeCell ref="B5:F5"/>
    <mergeCell ref="B12:F12"/>
    <mergeCell ref="B14:C14"/>
    <mergeCell ref="E14:F14"/>
  </mergeCells>
  <dataValidations disablePrompts="1" count="1">
    <dataValidation type="list" allowBlank="1" sqref="F8" xr:uid="{00000000-0002-0000-0000-000000000000}">
      <formula1>"Geplant,In Bearbeitung,Pausiert,Abgeschlossen,Abgebrochen"</formula1>
      <formula2>0</formula2>
    </dataValidation>
  </dataValidations>
  <printOptions horizontalCentered="1"/>
  <pageMargins left="0.5" right="0.5" top="0.6" bottom="0.5" header="0.511811023622047" footer="0.511811023622047"/>
  <pageSetup paperSize="9" fitToHeight="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30"/>
  <sheetViews>
    <sheetView showGridLines="0" zoomScaleNormal="100" workbookViewId="0">
      <pane ySplit="3" topLeftCell="A4" activePane="bottomLeft" state="frozen"/>
      <selection pane="bottomLeft"/>
    </sheetView>
  </sheetViews>
  <sheetFormatPr baseColWidth="10" defaultColWidth="8.7109375" defaultRowHeight="15" x14ac:dyDescent="0.25"/>
  <cols>
    <col min="1" max="1" width="2" customWidth="1"/>
    <col min="2" max="2" width="6" customWidth="1"/>
    <col min="3" max="3" width="28" customWidth="1"/>
    <col min="4" max="4" width="70" customWidth="1"/>
    <col min="5" max="5" width="2" customWidth="1"/>
  </cols>
  <sheetData>
    <row r="2" spans="2:4" ht="37.5" customHeight="1" x14ac:dyDescent="0.25">
      <c r="B2" s="5" t="s">
        <v>43</v>
      </c>
      <c r="C2" s="5"/>
      <c r="D2" s="5"/>
    </row>
    <row r="3" spans="2:4" ht="7.5" customHeight="1" x14ac:dyDescent="0.25"/>
    <row r="4" spans="2:4" ht="24" customHeight="1" x14ac:dyDescent="0.25">
      <c r="B4" s="6" t="s">
        <v>44</v>
      </c>
      <c r="C4" s="6"/>
      <c r="D4" s="6"/>
    </row>
    <row r="5" spans="2:4" ht="69.75" customHeight="1" x14ac:dyDescent="0.25">
      <c r="B5" s="12"/>
      <c r="C5" s="13" t="s">
        <v>45</v>
      </c>
      <c r="D5" s="14" t="s">
        <v>46</v>
      </c>
    </row>
    <row r="6" spans="2:4" ht="49.5" customHeight="1" x14ac:dyDescent="0.25">
      <c r="B6" s="12"/>
      <c r="C6" s="13" t="s">
        <v>47</v>
      </c>
      <c r="D6" s="14" t="s">
        <v>48</v>
      </c>
    </row>
    <row r="7" spans="2:4" ht="39.75" customHeight="1" x14ac:dyDescent="0.25">
      <c r="B7" s="12"/>
      <c r="C7" s="13" t="s">
        <v>49</v>
      </c>
      <c r="D7" s="14" t="s">
        <v>50</v>
      </c>
    </row>
    <row r="9" spans="2:4" ht="24" customHeight="1" x14ac:dyDescent="0.25">
      <c r="B9" s="6" t="s">
        <v>51</v>
      </c>
      <c r="C9" s="6"/>
      <c r="D9" s="6"/>
    </row>
    <row r="10" spans="2:4" ht="39.75" customHeight="1" x14ac:dyDescent="0.25">
      <c r="B10" s="12"/>
      <c r="C10" s="13" t="s">
        <v>52</v>
      </c>
      <c r="D10" s="14" t="s">
        <v>53</v>
      </c>
    </row>
    <row r="11" spans="2:4" ht="30" customHeight="1" x14ac:dyDescent="0.25">
      <c r="B11" s="12"/>
      <c r="C11" s="13" t="s">
        <v>54</v>
      </c>
      <c r="D11" s="14" t="s">
        <v>55</v>
      </c>
    </row>
    <row r="12" spans="2:4" ht="39.75" customHeight="1" x14ac:dyDescent="0.25">
      <c r="B12" s="12"/>
      <c r="C12" s="13" t="s">
        <v>56</v>
      </c>
      <c r="D12" s="14" t="s">
        <v>57</v>
      </c>
    </row>
    <row r="14" spans="2:4" ht="24" customHeight="1" x14ac:dyDescent="0.25">
      <c r="B14" s="6" t="s">
        <v>58</v>
      </c>
      <c r="C14" s="6"/>
      <c r="D14" s="6"/>
    </row>
    <row r="15" spans="2:4" ht="31.5" customHeight="1" x14ac:dyDescent="0.25">
      <c r="B15" s="12"/>
      <c r="C15" s="13" t="s">
        <v>59</v>
      </c>
      <c r="D15" s="14" t="s">
        <v>60</v>
      </c>
    </row>
    <row r="16" spans="2:4" ht="31.5" customHeight="1" x14ac:dyDescent="0.25">
      <c r="B16" s="12"/>
      <c r="C16" s="13" t="s">
        <v>61</v>
      </c>
      <c r="D16" s="14" t="s">
        <v>62</v>
      </c>
    </row>
    <row r="17" spans="2:4" ht="31.5" customHeight="1" x14ac:dyDescent="0.25">
      <c r="B17" s="12"/>
      <c r="C17" s="13" t="s">
        <v>63</v>
      </c>
      <c r="D17" s="14" t="s">
        <v>64</v>
      </c>
    </row>
    <row r="18" spans="2:4" ht="31.5" customHeight="1" x14ac:dyDescent="0.25">
      <c r="B18" s="12"/>
      <c r="C18" s="13" t="s">
        <v>65</v>
      </c>
      <c r="D18" s="14" t="s">
        <v>66</v>
      </c>
    </row>
    <row r="19" spans="2:4" ht="27.75" customHeight="1" x14ac:dyDescent="0.25">
      <c r="B19" s="12"/>
      <c r="C19" s="13" t="s">
        <v>67</v>
      </c>
      <c r="D19" s="14" t="s">
        <v>68</v>
      </c>
    </row>
    <row r="20" spans="2:4" ht="31.5" customHeight="1" x14ac:dyDescent="0.25">
      <c r="B20" s="12"/>
      <c r="C20" s="13" t="s">
        <v>69</v>
      </c>
      <c r="D20" s="14" t="s">
        <v>70</v>
      </c>
    </row>
    <row r="22" spans="2:4" ht="24" customHeight="1" x14ac:dyDescent="0.25">
      <c r="B22" s="6" t="s">
        <v>71</v>
      </c>
      <c r="C22" s="6"/>
      <c r="D22" s="6"/>
    </row>
    <row r="23" spans="2:4" ht="49.5" customHeight="1" x14ac:dyDescent="0.25">
      <c r="B23" s="12"/>
      <c r="C23" s="13" t="s">
        <v>72</v>
      </c>
      <c r="D23" s="14" t="s">
        <v>73</v>
      </c>
    </row>
    <row r="24" spans="2:4" ht="39.75" customHeight="1" x14ac:dyDescent="0.25">
      <c r="B24" s="12"/>
      <c r="C24" s="13" t="s">
        <v>74</v>
      </c>
      <c r="D24" s="14" t="s">
        <v>75</v>
      </c>
    </row>
    <row r="25" spans="2:4" ht="39.75" customHeight="1" x14ac:dyDescent="0.25">
      <c r="B25" s="12"/>
      <c r="C25" s="13" t="s">
        <v>76</v>
      </c>
      <c r="D25" s="14" t="s">
        <v>77</v>
      </c>
    </row>
    <row r="27" spans="2:4" ht="24" customHeight="1" x14ac:dyDescent="0.25">
      <c r="B27" s="6" t="s">
        <v>78</v>
      </c>
      <c r="C27" s="6"/>
      <c r="D27" s="6"/>
    </row>
    <row r="28" spans="2:4" ht="79.5" customHeight="1" x14ac:dyDescent="0.25">
      <c r="B28" s="12"/>
      <c r="C28" s="13" t="s">
        <v>79</v>
      </c>
      <c r="D28" s="14" t="s">
        <v>80</v>
      </c>
    </row>
    <row r="29" spans="2:4" ht="60" customHeight="1" x14ac:dyDescent="0.25">
      <c r="B29" s="12"/>
      <c r="C29" s="13" t="s">
        <v>81</v>
      </c>
      <c r="D29" s="14" t="s">
        <v>82</v>
      </c>
    </row>
    <row r="30" spans="2:4" ht="30" customHeight="1" x14ac:dyDescent="0.25">
      <c r="B30" s="12"/>
      <c r="C30" s="13" t="s">
        <v>83</v>
      </c>
      <c r="D30" s="14" t="s">
        <v>84</v>
      </c>
    </row>
  </sheetData>
  <mergeCells count="6">
    <mergeCell ref="B27:D27"/>
    <mergeCell ref="B2:D2"/>
    <mergeCell ref="B4:D4"/>
    <mergeCell ref="B9:D9"/>
    <mergeCell ref="B14:D14"/>
    <mergeCell ref="B22:D22"/>
  </mergeCells>
  <printOptions horizontalCentered="1"/>
  <pageMargins left="0.5" right="0.5" top="0.6" bottom="0.5" header="0.511811023622047" footer="0.511811023622047"/>
  <pageSetup paperSize="9" fitToHeight="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Y23"/>
  <sheetViews>
    <sheetView showGridLines="0" zoomScale="90" zoomScaleNormal="90" workbookViewId="0">
      <pane xSplit="13" ySplit="7" topLeftCell="N8" activePane="bottomRight" state="frozen"/>
      <selection pane="topRight" activeCell="N1" sqref="N1"/>
      <selection pane="bottomLeft" activeCell="A8" sqref="A8"/>
      <selection pane="bottomRight"/>
    </sheetView>
  </sheetViews>
  <sheetFormatPr baseColWidth="10" defaultColWidth="8.7109375" defaultRowHeight="15" x14ac:dyDescent="0.25"/>
  <cols>
    <col min="1" max="1" width="2" customWidth="1"/>
    <col min="2" max="2" width="5" customWidth="1"/>
    <col min="3" max="3" width="14" customWidth="1"/>
    <col min="4" max="4" width="36" customWidth="1"/>
    <col min="5" max="5" width="18" customWidth="1"/>
    <col min="6" max="7" width="12" customWidth="1"/>
    <col min="8" max="8" width="15" customWidth="1"/>
    <col min="9" max="10" width="11" customWidth="1"/>
    <col min="11" max="12" width="13" customWidth="1"/>
    <col min="13" max="13" width="12" customWidth="1"/>
    <col min="14" max="25" width="5" customWidth="1"/>
  </cols>
  <sheetData>
    <row r="2" spans="2:25" ht="37.5" customHeight="1" x14ac:dyDescent="0.25">
      <c r="B2" s="5" t="s">
        <v>85</v>
      </c>
      <c r="C2" s="5"/>
      <c r="D2" s="5"/>
      <c r="E2" s="5"/>
      <c r="F2" s="5"/>
      <c r="G2" s="5"/>
      <c r="H2" s="5"/>
      <c r="I2" s="5"/>
      <c r="J2" s="5"/>
      <c r="K2" s="5"/>
      <c r="L2" s="5"/>
      <c r="M2" s="5"/>
      <c r="N2" s="5"/>
      <c r="O2" s="5"/>
      <c r="P2" s="5"/>
      <c r="Q2" s="5"/>
      <c r="R2" s="5"/>
      <c r="S2" s="5"/>
      <c r="T2" s="5"/>
      <c r="U2" s="5"/>
      <c r="V2" s="5"/>
      <c r="W2" s="5"/>
      <c r="X2" s="5"/>
      <c r="Y2" s="5"/>
    </row>
    <row r="3" spans="2:25" ht="7.5" customHeight="1" x14ac:dyDescent="0.25"/>
    <row r="4" spans="2:25" ht="21.75" customHeight="1" x14ac:dyDescent="0.25">
      <c r="B4" s="4" t="s">
        <v>86</v>
      </c>
      <c r="C4" s="4"/>
      <c r="D4" s="4"/>
      <c r="E4" s="4"/>
      <c r="F4" s="4"/>
      <c r="G4" s="4"/>
      <c r="H4" s="4"/>
      <c r="I4" s="4"/>
      <c r="J4" s="4"/>
      <c r="K4" s="4"/>
      <c r="L4" s="4"/>
      <c r="M4" s="4"/>
      <c r="N4" s="4"/>
      <c r="O4" s="4"/>
      <c r="P4" s="4"/>
      <c r="Q4" s="4"/>
      <c r="R4" s="4"/>
      <c r="S4" s="4"/>
      <c r="T4" s="4"/>
      <c r="U4" s="4"/>
      <c r="V4" s="4"/>
      <c r="W4" s="4"/>
      <c r="X4" s="4"/>
      <c r="Y4" s="4"/>
    </row>
    <row r="5" spans="2:25" ht="0.75" customHeight="1" x14ac:dyDescent="0.25">
      <c r="N5" s="15">
        <v>46023</v>
      </c>
      <c r="O5" s="15">
        <v>46054</v>
      </c>
      <c r="P5" s="15">
        <v>46082</v>
      </c>
      <c r="Q5" s="15">
        <v>46113</v>
      </c>
      <c r="R5" s="15">
        <v>46143</v>
      </c>
      <c r="S5" s="15">
        <v>46174</v>
      </c>
      <c r="T5" s="15">
        <v>46204</v>
      </c>
      <c r="U5" s="15">
        <v>46235</v>
      </c>
      <c r="V5" s="15">
        <v>46266</v>
      </c>
      <c r="W5" s="15">
        <v>46296</v>
      </c>
      <c r="X5" s="15">
        <v>46327</v>
      </c>
      <c r="Y5" s="15">
        <v>46357</v>
      </c>
    </row>
    <row r="6" spans="2:25" ht="21.75" customHeight="1" x14ac:dyDescent="0.25">
      <c r="B6" s="3" t="s">
        <v>87</v>
      </c>
      <c r="C6" s="3"/>
      <c r="D6" s="3"/>
      <c r="E6" s="3"/>
      <c r="F6" s="3" t="s">
        <v>88</v>
      </c>
      <c r="G6" s="3"/>
      <c r="H6" s="16" t="s">
        <v>13</v>
      </c>
      <c r="I6" s="16" t="s">
        <v>89</v>
      </c>
      <c r="J6" s="16" t="s">
        <v>90</v>
      </c>
      <c r="K6" s="3" t="s">
        <v>91</v>
      </c>
      <c r="L6" s="3"/>
      <c r="M6" s="3"/>
      <c r="N6" s="3" t="s">
        <v>92</v>
      </c>
      <c r="O6" s="3"/>
      <c r="P6" s="3"/>
      <c r="Q6" s="3"/>
      <c r="R6" s="3"/>
      <c r="S6" s="3"/>
      <c r="T6" s="3"/>
      <c r="U6" s="3"/>
      <c r="V6" s="3"/>
      <c r="W6" s="3"/>
      <c r="X6" s="3"/>
      <c r="Y6" s="3"/>
    </row>
    <row r="7" spans="2:25" ht="31.5" customHeight="1" x14ac:dyDescent="0.25">
      <c r="B7" s="17" t="s">
        <v>93</v>
      </c>
      <c r="C7" s="17" t="s">
        <v>94</v>
      </c>
      <c r="D7" s="17" t="s">
        <v>87</v>
      </c>
      <c r="E7" s="17" t="s">
        <v>95</v>
      </c>
      <c r="F7" s="17" t="s">
        <v>96</v>
      </c>
      <c r="G7" s="17" t="s">
        <v>97</v>
      </c>
      <c r="H7" s="17" t="s">
        <v>13</v>
      </c>
      <c r="I7" s="17" t="s">
        <v>98</v>
      </c>
      <c r="J7" s="17" t="s">
        <v>90</v>
      </c>
      <c r="K7" s="17" t="s">
        <v>99</v>
      </c>
      <c r="L7" s="17" t="s">
        <v>100</v>
      </c>
      <c r="M7" s="17" t="s">
        <v>101</v>
      </c>
      <c r="N7" s="18" t="s">
        <v>102</v>
      </c>
      <c r="O7" s="18" t="s">
        <v>103</v>
      </c>
      <c r="P7" s="18" t="s">
        <v>104</v>
      </c>
      <c r="Q7" s="18" t="s">
        <v>105</v>
      </c>
      <c r="R7" s="18" t="s">
        <v>106</v>
      </c>
      <c r="S7" s="18" t="s">
        <v>107</v>
      </c>
      <c r="T7" s="18" t="s">
        <v>108</v>
      </c>
      <c r="U7" s="18" t="s">
        <v>109</v>
      </c>
      <c r="V7" s="18" t="s">
        <v>110</v>
      </c>
      <c r="W7" s="18" t="s">
        <v>111</v>
      </c>
      <c r="X7" s="18" t="s">
        <v>112</v>
      </c>
      <c r="Y7" s="18" t="s">
        <v>113</v>
      </c>
    </row>
    <row r="8" spans="2:25" ht="27.75" customHeight="1" x14ac:dyDescent="0.25">
      <c r="B8" s="19">
        <v>1</v>
      </c>
      <c r="C8" s="20" t="s">
        <v>114</v>
      </c>
      <c r="D8" s="21" t="s">
        <v>115</v>
      </c>
      <c r="E8" s="22" t="s">
        <v>6</v>
      </c>
      <c r="F8" s="23">
        <v>46034</v>
      </c>
      <c r="G8" s="23">
        <v>46045</v>
      </c>
      <c r="H8" s="24" t="s">
        <v>116</v>
      </c>
      <c r="I8" s="25">
        <v>1</v>
      </c>
      <c r="J8" s="24" t="s">
        <v>117</v>
      </c>
      <c r="K8" s="26">
        <v>3500</v>
      </c>
      <c r="L8" s="26">
        <v>3200</v>
      </c>
      <c r="M8" s="27">
        <f t="shared" ref="M8:M22" si="0">L8-K8</f>
        <v>-300</v>
      </c>
      <c r="N8" s="28"/>
      <c r="O8" s="28"/>
      <c r="P8" s="28"/>
      <c r="Q8" s="28"/>
      <c r="R8" s="28"/>
      <c r="S8" s="28"/>
      <c r="T8" s="28"/>
      <c r="U8" s="28"/>
      <c r="V8" s="28"/>
      <c r="W8" s="28"/>
      <c r="X8" s="28"/>
      <c r="Y8" s="28"/>
    </row>
    <row r="9" spans="2:25" ht="27.75" customHeight="1" x14ac:dyDescent="0.25">
      <c r="B9" s="19">
        <v>2</v>
      </c>
      <c r="C9" s="20" t="s">
        <v>114</v>
      </c>
      <c r="D9" s="21" t="s">
        <v>118</v>
      </c>
      <c r="E9" s="22" t="s">
        <v>10</v>
      </c>
      <c r="F9" s="23">
        <v>46048</v>
      </c>
      <c r="G9" s="23">
        <v>46094</v>
      </c>
      <c r="H9" s="24" t="s">
        <v>116</v>
      </c>
      <c r="I9" s="25">
        <v>1</v>
      </c>
      <c r="J9" s="24" t="s">
        <v>117</v>
      </c>
      <c r="K9" s="26">
        <v>8000</v>
      </c>
      <c r="L9" s="26">
        <v>7850</v>
      </c>
      <c r="M9" s="27">
        <f t="shared" si="0"/>
        <v>-150</v>
      </c>
      <c r="N9" s="28"/>
      <c r="O9" s="28"/>
      <c r="P9" s="28"/>
      <c r="Q9" s="28"/>
      <c r="R9" s="28"/>
      <c r="S9" s="28"/>
      <c r="T9" s="28"/>
      <c r="U9" s="28"/>
      <c r="V9" s="28"/>
      <c r="W9" s="28"/>
      <c r="X9" s="28"/>
      <c r="Y9" s="28"/>
    </row>
    <row r="10" spans="2:25" ht="27.75" customHeight="1" x14ac:dyDescent="0.25">
      <c r="B10" s="19">
        <v>3</v>
      </c>
      <c r="C10" s="20" t="s">
        <v>114</v>
      </c>
      <c r="D10" s="21" t="s">
        <v>119</v>
      </c>
      <c r="E10" s="22" t="s">
        <v>120</v>
      </c>
      <c r="F10" s="23">
        <v>46055</v>
      </c>
      <c r="G10" s="23">
        <v>46108</v>
      </c>
      <c r="H10" s="24" t="s">
        <v>116</v>
      </c>
      <c r="I10" s="25">
        <v>1</v>
      </c>
      <c r="J10" s="24" t="s">
        <v>121</v>
      </c>
      <c r="K10" s="26">
        <v>4500</v>
      </c>
      <c r="L10" s="26">
        <v>4700</v>
      </c>
      <c r="M10" s="27">
        <f t="shared" si="0"/>
        <v>200</v>
      </c>
      <c r="N10" s="28"/>
      <c r="O10" s="28"/>
      <c r="P10" s="28"/>
      <c r="Q10" s="28"/>
      <c r="R10" s="28"/>
      <c r="S10" s="28"/>
      <c r="T10" s="28"/>
      <c r="U10" s="28"/>
      <c r="V10" s="28"/>
      <c r="W10" s="28"/>
      <c r="X10" s="28"/>
      <c r="Y10" s="28"/>
    </row>
    <row r="11" spans="2:25" ht="27.75" customHeight="1" x14ac:dyDescent="0.25">
      <c r="B11" s="19">
        <v>4</v>
      </c>
      <c r="C11" s="20" t="s">
        <v>114</v>
      </c>
      <c r="D11" s="21" t="s">
        <v>122</v>
      </c>
      <c r="E11" s="22" t="s">
        <v>6</v>
      </c>
      <c r="F11" s="23">
        <v>46097</v>
      </c>
      <c r="G11" s="23">
        <v>46129</v>
      </c>
      <c r="H11" s="24" t="s">
        <v>14</v>
      </c>
      <c r="I11" s="25">
        <v>0.75</v>
      </c>
      <c r="J11" s="24" t="s">
        <v>117</v>
      </c>
      <c r="K11" s="26">
        <v>3000</v>
      </c>
      <c r="L11" s="26">
        <v>2400</v>
      </c>
      <c r="M11" s="27">
        <f t="shared" si="0"/>
        <v>-600</v>
      </c>
      <c r="N11" s="28"/>
      <c r="O11" s="28"/>
      <c r="P11" s="28"/>
      <c r="Q11" s="28"/>
      <c r="R11" s="28"/>
      <c r="S11" s="28"/>
      <c r="T11" s="28"/>
      <c r="U11" s="28"/>
      <c r="V11" s="28"/>
      <c r="W11" s="28"/>
      <c r="X11" s="28"/>
      <c r="Y11" s="28"/>
    </row>
    <row r="12" spans="2:25" ht="27.75" customHeight="1" x14ac:dyDescent="0.25">
      <c r="B12" s="19">
        <v>5</v>
      </c>
      <c r="C12" s="20" t="s">
        <v>123</v>
      </c>
      <c r="D12" s="21" t="s">
        <v>124</v>
      </c>
      <c r="E12" s="22" t="s">
        <v>10</v>
      </c>
      <c r="F12" s="23">
        <v>46118</v>
      </c>
      <c r="G12" s="23">
        <v>46185</v>
      </c>
      <c r="H12" s="24" t="s">
        <v>14</v>
      </c>
      <c r="I12" s="25">
        <v>0.4</v>
      </c>
      <c r="J12" s="24" t="s">
        <v>117</v>
      </c>
      <c r="K12" s="26">
        <v>12000</v>
      </c>
      <c r="L12" s="26">
        <v>4800</v>
      </c>
      <c r="M12" s="27">
        <f t="shared" si="0"/>
        <v>-7200</v>
      </c>
      <c r="N12" s="28"/>
      <c r="O12" s="28"/>
      <c r="P12" s="28"/>
      <c r="Q12" s="28"/>
      <c r="R12" s="28"/>
      <c r="S12" s="28"/>
      <c r="T12" s="28"/>
      <c r="U12" s="28"/>
      <c r="V12" s="28"/>
      <c r="W12" s="28"/>
      <c r="X12" s="28"/>
      <c r="Y12" s="28"/>
    </row>
    <row r="13" spans="2:25" ht="27.75" customHeight="1" x14ac:dyDescent="0.25">
      <c r="B13" s="19">
        <v>6</v>
      </c>
      <c r="C13" s="20" t="s">
        <v>123</v>
      </c>
      <c r="D13" s="21" t="s">
        <v>125</v>
      </c>
      <c r="E13" s="22" t="s">
        <v>126</v>
      </c>
      <c r="F13" s="23">
        <v>46132</v>
      </c>
      <c r="G13" s="23">
        <v>46171</v>
      </c>
      <c r="H13" s="24" t="s">
        <v>14</v>
      </c>
      <c r="I13" s="25">
        <v>0.55000000000000004</v>
      </c>
      <c r="J13" s="24" t="s">
        <v>121</v>
      </c>
      <c r="K13" s="26">
        <v>6500</v>
      </c>
      <c r="L13" s="26">
        <v>3500</v>
      </c>
      <c r="M13" s="27">
        <f t="shared" si="0"/>
        <v>-3000</v>
      </c>
      <c r="N13" s="28"/>
      <c r="O13" s="28"/>
      <c r="P13" s="28"/>
      <c r="Q13" s="28"/>
      <c r="R13" s="28"/>
      <c r="S13" s="28"/>
      <c r="T13" s="28"/>
      <c r="U13" s="28"/>
      <c r="V13" s="28"/>
      <c r="W13" s="28"/>
      <c r="X13" s="28"/>
      <c r="Y13" s="28"/>
    </row>
    <row r="14" spans="2:25" ht="27.75" customHeight="1" x14ac:dyDescent="0.25">
      <c r="B14" s="19">
        <v>7</v>
      </c>
      <c r="C14" s="20" t="s">
        <v>123</v>
      </c>
      <c r="D14" s="21" t="s">
        <v>127</v>
      </c>
      <c r="E14" s="22" t="s">
        <v>120</v>
      </c>
      <c r="F14" s="23">
        <v>46146</v>
      </c>
      <c r="G14" s="23">
        <v>46192</v>
      </c>
      <c r="H14" s="24" t="s">
        <v>128</v>
      </c>
      <c r="I14" s="25">
        <v>0.1</v>
      </c>
      <c r="J14" s="24" t="s">
        <v>121</v>
      </c>
      <c r="K14" s="26">
        <v>4000</v>
      </c>
      <c r="L14" s="26">
        <v>500</v>
      </c>
      <c r="M14" s="27">
        <f t="shared" si="0"/>
        <v>-3500</v>
      </c>
      <c r="N14" s="28"/>
      <c r="O14" s="28"/>
      <c r="P14" s="28"/>
      <c r="Q14" s="28"/>
      <c r="R14" s="28"/>
      <c r="S14" s="28"/>
      <c r="T14" s="28"/>
      <c r="U14" s="28"/>
      <c r="V14" s="28"/>
      <c r="W14" s="28"/>
      <c r="X14" s="28"/>
      <c r="Y14" s="28"/>
    </row>
    <row r="15" spans="2:25" ht="27.75" customHeight="1" x14ac:dyDescent="0.25">
      <c r="B15" s="19">
        <v>8</v>
      </c>
      <c r="C15" s="20" t="s">
        <v>123</v>
      </c>
      <c r="D15" s="21" t="s">
        <v>129</v>
      </c>
      <c r="E15" s="22" t="s">
        <v>6</v>
      </c>
      <c r="F15" s="23">
        <v>46188</v>
      </c>
      <c r="G15" s="23">
        <v>46206</v>
      </c>
      <c r="H15" s="24" t="s">
        <v>128</v>
      </c>
      <c r="I15" s="25">
        <v>0</v>
      </c>
      <c r="J15" s="24" t="s">
        <v>117</v>
      </c>
      <c r="K15" s="26">
        <v>2500</v>
      </c>
      <c r="L15" s="26">
        <v>0</v>
      </c>
      <c r="M15" s="27">
        <f t="shared" si="0"/>
        <v>-2500</v>
      </c>
      <c r="N15" s="28"/>
      <c r="O15" s="28"/>
      <c r="P15" s="28"/>
      <c r="Q15" s="28"/>
      <c r="R15" s="28"/>
      <c r="S15" s="28"/>
      <c r="T15" s="28"/>
      <c r="U15" s="28"/>
      <c r="V15" s="28"/>
      <c r="W15" s="28"/>
      <c r="X15" s="28"/>
      <c r="Y15" s="28"/>
    </row>
    <row r="16" spans="2:25" ht="27.75" customHeight="1" x14ac:dyDescent="0.25">
      <c r="B16" s="19">
        <v>9</v>
      </c>
      <c r="C16" s="20" t="s">
        <v>130</v>
      </c>
      <c r="D16" s="21" t="s">
        <v>131</v>
      </c>
      <c r="E16" s="22" t="s">
        <v>10</v>
      </c>
      <c r="F16" s="23">
        <v>46209</v>
      </c>
      <c r="G16" s="23">
        <v>46248</v>
      </c>
      <c r="H16" s="24" t="s">
        <v>128</v>
      </c>
      <c r="I16" s="25">
        <v>0</v>
      </c>
      <c r="J16" s="24" t="s">
        <v>117</v>
      </c>
      <c r="K16" s="26">
        <v>7000</v>
      </c>
      <c r="L16" s="26">
        <v>0</v>
      </c>
      <c r="M16" s="27">
        <f t="shared" si="0"/>
        <v>-7000</v>
      </c>
      <c r="N16" s="28"/>
      <c r="O16" s="28"/>
      <c r="P16" s="28"/>
      <c r="Q16" s="28"/>
      <c r="R16" s="28"/>
      <c r="S16" s="28"/>
      <c r="T16" s="28"/>
      <c r="U16" s="28"/>
      <c r="V16" s="28"/>
      <c r="W16" s="28"/>
      <c r="X16" s="28"/>
      <c r="Y16" s="28"/>
    </row>
    <row r="17" spans="2:25" ht="27.75" customHeight="1" x14ac:dyDescent="0.25">
      <c r="B17" s="19">
        <v>10</v>
      </c>
      <c r="C17" s="20" t="s">
        <v>130</v>
      </c>
      <c r="D17" s="21" t="s">
        <v>132</v>
      </c>
      <c r="E17" s="22" t="s">
        <v>120</v>
      </c>
      <c r="F17" s="23">
        <v>46251</v>
      </c>
      <c r="G17" s="23">
        <v>46290</v>
      </c>
      <c r="H17" s="24" t="s">
        <v>128</v>
      </c>
      <c r="I17" s="25">
        <v>0</v>
      </c>
      <c r="J17" s="24" t="s">
        <v>117</v>
      </c>
      <c r="K17" s="26">
        <v>6000</v>
      </c>
      <c r="L17" s="26">
        <v>0</v>
      </c>
      <c r="M17" s="27">
        <f t="shared" si="0"/>
        <v>-6000</v>
      </c>
      <c r="N17" s="28"/>
      <c r="O17" s="28"/>
      <c r="P17" s="28"/>
      <c r="Q17" s="28"/>
      <c r="R17" s="28"/>
      <c r="S17" s="28"/>
      <c r="T17" s="28"/>
      <c r="U17" s="28"/>
      <c r="V17" s="28"/>
      <c r="W17" s="28"/>
      <c r="X17" s="28"/>
      <c r="Y17" s="28"/>
    </row>
    <row r="18" spans="2:25" ht="27.75" customHeight="1" x14ac:dyDescent="0.25">
      <c r="B18" s="19">
        <v>11</v>
      </c>
      <c r="C18" s="20" t="s">
        <v>130</v>
      </c>
      <c r="D18" s="21" t="s">
        <v>133</v>
      </c>
      <c r="E18" s="22" t="s">
        <v>6</v>
      </c>
      <c r="F18" s="23">
        <v>46293</v>
      </c>
      <c r="G18" s="23">
        <v>46311</v>
      </c>
      <c r="H18" s="24" t="s">
        <v>128</v>
      </c>
      <c r="I18" s="25">
        <v>0</v>
      </c>
      <c r="J18" s="24" t="s">
        <v>121</v>
      </c>
      <c r="K18" s="26">
        <v>3000</v>
      </c>
      <c r="L18" s="26">
        <v>0</v>
      </c>
      <c r="M18" s="27">
        <f t="shared" si="0"/>
        <v>-3000</v>
      </c>
      <c r="N18" s="28"/>
      <c r="O18" s="28"/>
      <c r="P18" s="28"/>
      <c r="Q18" s="28"/>
      <c r="R18" s="28"/>
      <c r="S18" s="28"/>
      <c r="T18" s="28"/>
      <c r="U18" s="28"/>
      <c r="V18" s="28"/>
      <c r="W18" s="28"/>
      <c r="X18" s="28"/>
      <c r="Y18" s="28"/>
    </row>
    <row r="19" spans="2:25" ht="27.75" customHeight="1" x14ac:dyDescent="0.25">
      <c r="B19" s="19">
        <v>12</v>
      </c>
      <c r="C19" s="20" t="s">
        <v>130</v>
      </c>
      <c r="D19" s="21" t="s">
        <v>134</v>
      </c>
      <c r="E19" s="22" t="s">
        <v>10</v>
      </c>
      <c r="F19" s="23">
        <v>46314</v>
      </c>
      <c r="G19" s="23">
        <v>46346</v>
      </c>
      <c r="H19" s="24" t="s">
        <v>128</v>
      </c>
      <c r="I19" s="25">
        <v>0</v>
      </c>
      <c r="J19" s="24" t="s">
        <v>117</v>
      </c>
      <c r="K19" s="26">
        <v>15000</v>
      </c>
      <c r="L19" s="26">
        <v>0</v>
      </c>
      <c r="M19" s="27">
        <f t="shared" si="0"/>
        <v>-15000</v>
      </c>
      <c r="N19" s="28"/>
      <c r="O19" s="28"/>
      <c r="P19" s="28"/>
      <c r="Q19" s="28"/>
      <c r="R19" s="28"/>
      <c r="S19" s="28"/>
      <c r="T19" s="28"/>
      <c r="U19" s="28"/>
      <c r="V19" s="28"/>
      <c r="W19" s="28"/>
      <c r="X19" s="28"/>
      <c r="Y19" s="28"/>
    </row>
    <row r="20" spans="2:25" ht="27.75" customHeight="1" x14ac:dyDescent="0.25">
      <c r="B20" s="19">
        <v>13</v>
      </c>
      <c r="C20" s="20" t="s">
        <v>135</v>
      </c>
      <c r="D20" s="21" t="s">
        <v>136</v>
      </c>
      <c r="E20" s="22" t="s">
        <v>120</v>
      </c>
      <c r="F20" s="23">
        <v>46266</v>
      </c>
      <c r="G20" s="23">
        <v>46325</v>
      </c>
      <c r="H20" s="24" t="s">
        <v>128</v>
      </c>
      <c r="I20" s="25">
        <v>0</v>
      </c>
      <c r="J20" s="24" t="s">
        <v>121</v>
      </c>
      <c r="K20" s="26">
        <v>5500</v>
      </c>
      <c r="L20" s="26">
        <v>0</v>
      </c>
      <c r="M20" s="27">
        <f t="shared" si="0"/>
        <v>-5500</v>
      </c>
      <c r="N20" s="28"/>
      <c r="O20" s="28"/>
      <c r="P20" s="28"/>
      <c r="Q20" s="28"/>
      <c r="R20" s="28"/>
      <c r="S20" s="28"/>
      <c r="T20" s="28"/>
      <c r="U20" s="28"/>
      <c r="V20" s="28"/>
      <c r="W20" s="28"/>
      <c r="X20" s="28"/>
      <c r="Y20" s="28"/>
    </row>
    <row r="21" spans="2:25" ht="27.75" customHeight="1" x14ac:dyDescent="0.25">
      <c r="B21" s="19">
        <v>14</v>
      </c>
      <c r="C21" s="20" t="s">
        <v>135</v>
      </c>
      <c r="D21" s="21" t="s">
        <v>137</v>
      </c>
      <c r="E21" s="22" t="s">
        <v>138</v>
      </c>
      <c r="F21" s="23">
        <v>46328</v>
      </c>
      <c r="G21" s="23">
        <v>46367</v>
      </c>
      <c r="H21" s="24" t="s">
        <v>128</v>
      </c>
      <c r="I21" s="25">
        <v>0</v>
      </c>
      <c r="J21" s="24" t="s">
        <v>117</v>
      </c>
      <c r="K21" s="26">
        <v>4500</v>
      </c>
      <c r="L21" s="26">
        <v>0</v>
      </c>
      <c r="M21" s="27">
        <f t="shared" si="0"/>
        <v>-4500</v>
      </c>
      <c r="N21" s="28"/>
      <c r="O21" s="28"/>
      <c r="P21" s="28"/>
      <c r="Q21" s="28"/>
      <c r="R21" s="28"/>
      <c r="S21" s="28"/>
      <c r="T21" s="28"/>
      <c r="U21" s="28"/>
      <c r="V21" s="28"/>
      <c r="W21" s="28"/>
      <c r="X21" s="28"/>
      <c r="Y21" s="28"/>
    </row>
    <row r="22" spans="2:25" ht="27.75" customHeight="1" x14ac:dyDescent="0.25">
      <c r="B22" s="19">
        <v>15</v>
      </c>
      <c r="C22" s="20" t="s">
        <v>135</v>
      </c>
      <c r="D22" s="21" t="s">
        <v>139</v>
      </c>
      <c r="E22" s="22" t="s">
        <v>6</v>
      </c>
      <c r="F22" s="23">
        <v>46370</v>
      </c>
      <c r="G22" s="23">
        <v>46386</v>
      </c>
      <c r="H22" s="24" t="s">
        <v>140</v>
      </c>
      <c r="I22" s="25">
        <v>0.05</v>
      </c>
      <c r="J22" s="24" t="s">
        <v>141</v>
      </c>
      <c r="K22" s="26">
        <v>2000</v>
      </c>
      <c r="L22" s="26">
        <v>300</v>
      </c>
      <c r="M22" s="27">
        <f t="shared" si="0"/>
        <v>-1700</v>
      </c>
      <c r="N22" s="28"/>
      <c r="O22" s="28"/>
      <c r="P22" s="28"/>
      <c r="Q22" s="28"/>
      <c r="R22" s="28"/>
      <c r="S22" s="28"/>
      <c r="T22" s="28"/>
      <c r="U22" s="28"/>
      <c r="V22" s="28"/>
      <c r="W22" s="28"/>
      <c r="X22" s="28"/>
      <c r="Y22" s="28"/>
    </row>
    <row r="23" spans="2:25" ht="25.5" customHeight="1" x14ac:dyDescent="0.25">
      <c r="B23" s="2" t="s">
        <v>142</v>
      </c>
      <c r="C23" s="2"/>
      <c r="D23" s="2"/>
      <c r="E23" s="2"/>
      <c r="F23" s="2"/>
      <c r="G23" s="2"/>
      <c r="H23" s="2"/>
      <c r="I23" s="2"/>
      <c r="J23" s="2"/>
      <c r="K23" s="29">
        <f>SUM(K8:K22)</f>
        <v>87000</v>
      </c>
      <c r="L23" s="29">
        <f>SUM(L8:L22)</f>
        <v>27250</v>
      </c>
      <c r="M23" s="29">
        <f>SUM(M8:M22)</f>
        <v>-59750</v>
      </c>
      <c r="N23" s="30"/>
      <c r="O23" s="30"/>
      <c r="P23" s="30"/>
      <c r="Q23" s="30"/>
      <c r="R23" s="30"/>
      <c r="S23" s="30"/>
      <c r="T23" s="30"/>
      <c r="U23" s="30"/>
      <c r="V23" s="30"/>
      <c r="W23" s="30"/>
      <c r="X23" s="30"/>
      <c r="Y23" s="30"/>
    </row>
  </sheetData>
  <mergeCells count="7">
    <mergeCell ref="B23:J23"/>
    <mergeCell ref="B2:Y2"/>
    <mergeCell ref="B4:Y4"/>
    <mergeCell ref="B6:E6"/>
    <mergeCell ref="F6:G6"/>
    <mergeCell ref="K6:M6"/>
    <mergeCell ref="N6:Y6"/>
  </mergeCells>
  <conditionalFormatting sqref="C8:C22">
    <cfRule type="cellIs" dxfId="23" priority="7" operator="equal">
      <formula>"Analyse"</formula>
    </cfRule>
    <cfRule type="cellIs" dxfId="22" priority="8" operator="equal">
      <formula>"Konzeption"</formula>
    </cfRule>
    <cfRule type="cellIs" dxfId="21" priority="9" operator="equal">
      <formula>"Umsetzung"</formula>
    </cfRule>
    <cfRule type="cellIs" dxfId="20" priority="10" operator="equal">
      <formula>"Verankerung"</formula>
    </cfRule>
  </conditionalFormatting>
  <conditionalFormatting sqref="H8:H22">
    <cfRule type="cellIs" dxfId="19" priority="2" operator="equal">
      <formula>"Abgeschlossen"</formula>
    </cfRule>
    <cfRule type="cellIs" dxfId="18" priority="3" operator="equal">
      <formula>"In Bearbeitung"</formula>
    </cfRule>
    <cfRule type="cellIs" dxfId="17" priority="4" operator="equal">
      <formula>"Verzögert"</formula>
    </cfRule>
    <cfRule type="cellIs" dxfId="16" priority="5" operator="equal">
      <formula>"Pausiert"</formula>
    </cfRule>
    <cfRule type="cellIs" dxfId="15" priority="6" operator="equal">
      <formula>"Geplant"</formula>
    </cfRule>
  </conditionalFormatting>
  <conditionalFormatting sqref="I8:I22">
    <cfRule type="dataBar" priority="14">
      <dataBar>
        <cfvo type="num" val="0"/>
        <cfvo type="num" val="1"/>
        <color rgb="FF2E5C8A"/>
      </dataBar>
      <extLst>
        <ext xmlns:x14="http://schemas.microsoft.com/office/spreadsheetml/2009/9/main" uri="{B025F937-C7B1-47D3-B67F-A62EFF666E3E}">
          <x14:id>{71DE7988-A566-4CA9-B798-4C82C459CE46}</x14:id>
        </ext>
      </extLst>
    </cfRule>
  </conditionalFormatting>
  <conditionalFormatting sqref="J8:J22">
    <cfRule type="cellIs" dxfId="14" priority="11" operator="equal">
      <formula>"Hoch"</formula>
    </cfRule>
    <cfRule type="cellIs" dxfId="13" priority="12" operator="equal">
      <formula>"Mittel"</formula>
    </cfRule>
    <cfRule type="cellIs" dxfId="12" priority="13" operator="equal">
      <formula>"Niedrig"</formula>
    </cfRule>
  </conditionalFormatting>
  <conditionalFormatting sqref="M8:M22">
    <cfRule type="cellIs" dxfId="11" priority="15" operator="greaterThan">
      <formula>0</formula>
    </cfRule>
    <cfRule type="cellIs" dxfId="10" priority="16" operator="lessThan">
      <formula>0</formula>
    </cfRule>
  </conditionalFormatting>
  <conditionalFormatting sqref="N7:Y7">
    <cfRule type="expression" dxfId="9" priority="18">
      <formula>AND(MONTH(TODAY())=MONTH(N$5),YEAR(TODAY())=YEAR(N$5))</formula>
    </cfRule>
  </conditionalFormatting>
  <conditionalFormatting sqref="N8:Y22">
    <cfRule type="expression" dxfId="8" priority="17">
      <formula>AND($F8&lt;=EOMONTH(N$5,0),$G8&gt;=N$5,ISNUMBER($F8),ISNUMBER($G8))</formula>
    </cfRule>
  </conditionalFormatting>
  <dataValidations count="4">
    <dataValidation type="list" allowBlank="1" sqref="C8:C22" xr:uid="{00000000-0002-0000-0200-000000000000}">
      <formula1>"Analyse,Konzeption,Umsetzung,Verankerung"</formula1>
      <formula2>0</formula2>
    </dataValidation>
    <dataValidation type="list" allowBlank="1" sqref="H8:H22" xr:uid="{00000000-0002-0000-0200-000001000000}">
      <formula1>"Geplant,In Bearbeitung,Abgeschlossen,Verzögert,Pausiert"</formula1>
      <formula2>0</formula2>
    </dataValidation>
    <dataValidation type="list" allowBlank="1" sqref="J8:J22" xr:uid="{00000000-0002-0000-0200-000002000000}">
      <formula1>"Hoch,Mittel,Niedrig"</formula1>
      <formula2>0</formula2>
    </dataValidation>
    <dataValidation type="decimal" allowBlank="1" errorTitle="Ungültiger Fortschritt" error="Bitte einen Wert zwischen 0 % und 100 % eingeben" sqref="I8:I22" xr:uid="{00000000-0002-0000-0200-000003000000}">
      <formula1>0</formula1>
      <formula2>1</formula2>
    </dataValidation>
  </dataValidations>
  <printOptions horizontalCentered="1"/>
  <pageMargins left="0.4" right="0.4" top="0.5" bottom="0.5" header="0.511811023622047" footer="0.511811023622047"/>
  <pageSetup paperSize="8" fitToHeight="0" orientation="landscape" horizontalDpi="300" verticalDpi="300"/>
  <extLst>
    <ext xmlns:x14="http://schemas.microsoft.com/office/spreadsheetml/2009/9/main" uri="{78C0D931-6437-407d-A8EE-F0AAD7539E65}">
      <x14:conditionalFormattings>
        <x14:conditionalFormatting xmlns:xm="http://schemas.microsoft.com/office/excel/2006/main">
          <x14:cfRule type="dataBar" id="{71DE7988-A566-4CA9-B798-4C82C459CE46}">
            <x14:dataBar axisPosition="none">
              <x14:cfvo type="num">
                <xm:f>0</xm:f>
              </x14:cfvo>
              <x14:cfvo type="num">
                <xm:f>1</xm:f>
              </x14:cfvo>
              <x14:negativeFillColor rgb="FF2E5C8A"/>
            </x14:dataBar>
          </x14:cfRule>
          <xm:sqref>I8:I22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H29"/>
  <sheetViews>
    <sheetView showGridLines="0" zoomScaleNormal="100" workbookViewId="0">
      <pane ySplit="5" topLeftCell="A6" activePane="bottomLeft" state="frozen"/>
      <selection pane="bottomLeft"/>
    </sheetView>
  </sheetViews>
  <sheetFormatPr baseColWidth="10" defaultColWidth="8.7109375" defaultRowHeight="15" x14ac:dyDescent="0.25"/>
  <cols>
    <col min="1" max="1" width="2" customWidth="1"/>
    <col min="2" max="2" width="6" customWidth="1"/>
    <col min="3" max="3" width="28" customWidth="1"/>
    <col min="4" max="5" width="14" customWidth="1"/>
    <col min="6" max="6" width="11" customWidth="1"/>
    <col min="7" max="7" width="13" customWidth="1"/>
    <col min="8" max="8" width="30" customWidth="1"/>
    <col min="9" max="9" width="2" customWidth="1"/>
  </cols>
  <sheetData>
    <row r="2" spans="2:8" ht="37.5" customHeight="1" x14ac:dyDescent="0.25">
      <c r="B2" s="5" t="s">
        <v>143</v>
      </c>
      <c r="C2" s="5"/>
      <c r="D2" s="5"/>
      <c r="E2" s="5"/>
      <c r="F2" s="5"/>
      <c r="G2" s="5"/>
      <c r="H2" s="5"/>
    </row>
    <row r="3" spans="2:8" ht="7.5" customHeight="1" x14ac:dyDescent="0.25"/>
    <row r="4" spans="2:8" ht="24" customHeight="1" x14ac:dyDescent="0.25">
      <c r="B4" s="6" t="s">
        <v>144</v>
      </c>
      <c r="C4" s="6"/>
      <c r="D4" s="6"/>
      <c r="E4" s="6"/>
      <c r="F4" s="6"/>
      <c r="G4" s="6"/>
      <c r="H4" s="6"/>
    </row>
    <row r="5" spans="2:8" ht="6" customHeight="1" x14ac:dyDescent="0.25"/>
    <row r="6" spans="2:8" ht="27.75" customHeight="1" x14ac:dyDescent="0.25">
      <c r="B6" s="17" t="s">
        <v>93</v>
      </c>
      <c r="C6" s="17" t="s">
        <v>145</v>
      </c>
      <c r="D6" s="17" t="s">
        <v>146</v>
      </c>
      <c r="E6" s="17" t="s">
        <v>147</v>
      </c>
      <c r="F6" s="17" t="s">
        <v>148</v>
      </c>
      <c r="G6" s="17" t="s">
        <v>13</v>
      </c>
      <c r="H6" s="17" t="s">
        <v>149</v>
      </c>
    </row>
    <row r="7" spans="2:8" ht="21.75" customHeight="1" x14ac:dyDescent="0.25">
      <c r="B7" s="19">
        <v>1</v>
      </c>
      <c r="C7" s="22" t="s">
        <v>150</v>
      </c>
      <c r="D7" s="26">
        <v>27000</v>
      </c>
      <c r="E7" s="26">
        <v>19500</v>
      </c>
      <c r="F7" s="31">
        <f t="shared" ref="F7:F14" si="0">IFERROR((E7-D7)/D7,0)</f>
        <v>-0.27777777777777779</v>
      </c>
      <c r="G7" s="24" t="str">
        <f t="shared" ref="G7:G14" si="1">IF(D7=0,"-",IF(E7/D7&gt;1,"Überzogen",IF(E7/D7&gt;=0.8,"Kritisch",IF(E7/D7&gt;=0.3,"Im Plan","Wenig genutzt"))))</f>
        <v>Im Plan</v>
      </c>
      <c r="H7" s="21" t="s">
        <v>151</v>
      </c>
    </row>
    <row r="8" spans="2:8" ht="21.75" customHeight="1" x14ac:dyDescent="0.25">
      <c r="B8" s="19">
        <v>2</v>
      </c>
      <c r="C8" s="22" t="s">
        <v>152</v>
      </c>
      <c r="D8" s="26">
        <v>18000</v>
      </c>
      <c r="E8" s="26">
        <v>11200</v>
      </c>
      <c r="F8" s="31">
        <f t="shared" si="0"/>
        <v>-0.37777777777777777</v>
      </c>
      <c r="G8" s="24" t="str">
        <f t="shared" si="1"/>
        <v>Im Plan</v>
      </c>
      <c r="H8" s="21" t="s">
        <v>153</v>
      </c>
    </row>
    <row r="9" spans="2:8" ht="21.75" customHeight="1" x14ac:dyDescent="0.25">
      <c r="B9" s="19">
        <v>3</v>
      </c>
      <c r="C9" s="22" t="s">
        <v>154</v>
      </c>
      <c r="D9" s="26">
        <v>15000</v>
      </c>
      <c r="E9" s="26">
        <v>4500</v>
      </c>
      <c r="F9" s="31">
        <f t="shared" si="0"/>
        <v>-0.7</v>
      </c>
      <c r="G9" s="24" t="str">
        <f t="shared" si="1"/>
        <v>Im Plan</v>
      </c>
      <c r="H9" s="21" t="s">
        <v>155</v>
      </c>
    </row>
    <row r="10" spans="2:8" ht="21.75" customHeight="1" x14ac:dyDescent="0.25">
      <c r="B10" s="19">
        <v>4</v>
      </c>
      <c r="C10" s="22" t="s">
        <v>156</v>
      </c>
      <c r="D10" s="26">
        <v>8000</v>
      </c>
      <c r="E10" s="26">
        <v>0</v>
      </c>
      <c r="F10" s="31">
        <f t="shared" si="0"/>
        <v>-1</v>
      </c>
      <c r="G10" s="24" t="str">
        <f t="shared" si="1"/>
        <v>Wenig genutzt</v>
      </c>
      <c r="H10" s="21" t="s">
        <v>157</v>
      </c>
    </row>
    <row r="11" spans="2:8" ht="21.75" customHeight="1" x14ac:dyDescent="0.25">
      <c r="B11" s="19">
        <v>5</v>
      </c>
      <c r="C11" s="22" t="s">
        <v>158</v>
      </c>
      <c r="D11" s="26">
        <v>6000</v>
      </c>
      <c r="E11" s="26">
        <v>1800</v>
      </c>
      <c r="F11" s="31">
        <f t="shared" si="0"/>
        <v>-0.7</v>
      </c>
      <c r="G11" s="24" t="str">
        <f t="shared" si="1"/>
        <v>Im Plan</v>
      </c>
      <c r="H11" s="21" t="s">
        <v>159</v>
      </c>
    </row>
    <row r="12" spans="2:8" ht="21.75" customHeight="1" x14ac:dyDescent="0.25">
      <c r="B12" s="19">
        <v>6</v>
      </c>
      <c r="C12" s="22" t="s">
        <v>160</v>
      </c>
      <c r="D12" s="26">
        <v>4500</v>
      </c>
      <c r="E12" s="26">
        <v>1100</v>
      </c>
      <c r="F12" s="31">
        <f t="shared" si="0"/>
        <v>-0.75555555555555554</v>
      </c>
      <c r="G12" s="24" t="str">
        <f t="shared" si="1"/>
        <v>Wenig genutzt</v>
      </c>
      <c r="H12" s="21" t="s">
        <v>161</v>
      </c>
    </row>
    <row r="13" spans="2:8" ht="21.75" customHeight="1" x14ac:dyDescent="0.25">
      <c r="B13" s="19">
        <v>7</v>
      </c>
      <c r="C13" s="22" t="s">
        <v>162</v>
      </c>
      <c r="D13" s="26">
        <v>8500</v>
      </c>
      <c r="E13" s="26">
        <v>0</v>
      </c>
      <c r="F13" s="31">
        <f t="shared" si="0"/>
        <v>-1</v>
      </c>
      <c r="G13" s="24" t="str">
        <f t="shared" si="1"/>
        <v>Wenig genutzt</v>
      </c>
      <c r="H13" s="21" t="s">
        <v>163</v>
      </c>
    </row>
    <row r="14" spans="2:8" ht="25.5" customHeight="1" x14ac:dyDescent="0.25">
      <c r="B14" s="2" t="s">
        <v>142</v>
      </c>
      <c r="C14" s="2"/>
      <c r="D14" s="32">
        <f>SUM(D7:D13)</f>
        <v>87000</v>
      </c>
      <c r="E14" s="32">
        <f>SUM(E7:E13)</f>
        <v>38100</v>
      </c>
      <c r="F14" s="33">
        <f t="shared" si="0"/>
        <v>-0.56206896551724139</v>
      </c>
      <c r="G14" s="34" t="str">
        <f t="shared" si="1"/>
        <v>Im Plan</v>
      </c>
      <c r="H14" s="30"/>
    </row>
    <row r="15" spans="2:8" ht="7.5" customHeight="1" x14ac:dyDescent="0.25"/>
    <row r="16" spans="2:8" ht="24" customHeight="1" x14ac:dyDescent="0.25">
      <c r="B16" s="6" t="s">
        <v>164</v>
      </c>
      <c r="C16" s="6"/>
      <c r="D16" s="6"/>
      <c r="E16" s="6"/>
      <c r="F16" s="6"/>
      <c r="G16" s="6"/>
      <c r="H16" s="6"/>
    </row>
    <row r="17" spans="2:8" ht="30" customHeight="1" x14ac:dyDescent="0.25">
      <c r="B17" s="1" t="s">
        <v>165</v>
      </c>
      <c r="C17" s="1"/>
      <c r="D17" s="1"/>
      <c r="E17" s="1"/>
      <c r="F17" s="1"/>
      <c r="G17" s="1"/>
      <c r="H17" s="1"/>
    </row>
    <row r="18" spans="2:8" ht="6" customHeight="1" x14ac:dyDescent="0.25"/>
    <row r="19" spans="2:8" ht="31.5" customHeight="1" x14ac:dyDescent="0.25">
      <c r="B19" s="17" t="s">
        <v>93</v>
      </c>
      <c r="C19" s="17" t="s">
        <v>166</v>
      </c>
      <c r="D19" s="17" t="s">
        <v>167</v>
      </c>
      <c r="E19" s="17" t="s">
        <v>168</v>
      </c>
      <c r="F19" s="17" t="s">
        <v>169</v>
      </c>
      <c r="G19" s="17" t="s">
        <v>170</v>
      </c>
      <c r="H19" s="17" t="s">
        <v>171</v>
      </c>
    </row>
    <row r="20" spans="2:8" ht="27.75" customHeight="1" x14ac:dyDescent="0.25">
      <c r="B20" s="19" t="s">
        <v>172</v>
      </c>
      <c r="C20" s="21" t="s">
        <v>173</v>
      </c>
      <c r="D20" s="24">
        <v>3</v>
      </c>
      <c r="E20" s="24">
        <v>4</v>
      </c>
      <c r="F20" s="35">
        <f t="shared" ref="F20:F29" si="2">D20*E20</f>
        <v>12</v>
      </c>
      <c r="G20" s="24" t="str">
        <f t="shared" ref="G20:G29" si="3">IF(F20=0,"",IF(F20&lt;=4,"Niedrig",IF(F20&lt;=9,"Mittel",IF(F20&lt;=14,"Hoch","Sehr hoch"))))</f>
        <v>Hoch</v>
      </c>
      <c r="H20" s="21" t="s">
        <v>174</v>
      </c>
    </row>
    <row r="21" spans="2:8" ht="27.75" customHeight="1" x14ac:dyDescent="0.25">
      <c r="B21" s="19" t="s">
        <v>175</v>
      </c>
      <c r="C21" s="21" t="s">
        <v>176</v>
      </c>
      <c r="D21" s="24">
        <v>4</v>
      </c>
      <c r="E21" s="24">
        <v>4</v>
      </c>
      <c r="F21" s="35">
        <f t="shared" si="2"/>
        <v>16</v>
      </c>
      <c r="G21" s="24" t="str">
        <f t="shared" si="3"/>
        <v>Sehr hoch</v>
      </c>
      <c r="H21" s="21" t="s">
        <v>177</v>
      </c>
    </row>
    <row r="22" spans="2:8" ht="27.75" customHeight="1" x14ac:dyDescent="0.25">
      <c r="B22" s="19" t="s">
        <v>178</v>
      </c>
      <c r="C22" s="21" t="s">
        <v>179</v>
      </c>
      <c r="D22" s="24">
        <v>2</v>
      </c>
      <c r="E22" s="24">
        <v>3</v>
      </c>
      <c r="F22" s="35">
        <f t="shared" si="2"/>
        <v>6</v>
      </c>
      <c r="G22" s="24" t="str">
        <f t="shared" si="3"/>
        <v>Mittel</v>
      </c>
      <c r="H22" s="21" t="s">
        <v>180</v>
      </c>
    </row>
    <row r="23" spans="2:8" ht="27.75" customHeight="1" x14ac:dyDescent="0.25">
      <c r="B23" s="19" t="s">
        <v>181</v>
      </c>
      <c r="C23" s="21" t="s">
        <v>182</v>
      </c>
      <c r="D23" s="24">
        <v>3</v>
      </c>
      <c r="E23" s="24">
        <v>3</v>
      </c>
      <c r="F23" s="35">
        <f t="shared" si="2"/>
        <v>9</v>
      </c>
      <c r="G23" s="24" t="str">
        <f t="shared" si="3"/>
        <v>Mittel</v>
      </c>
      <c r="H23" s="21" t="s">
        <v>183</v>
      </c>
    </row>
    <row r="24" spans="2:8" ht="27.75" customHeight="1" x14ac:dyDescent="0.25">
      <c r="B24" s="19" t="s">
        <v>184</v>
      </c>
      <c r="C24" s="21" t="s">
        <v>185</v>
      </c>
      <c r="D24" s="24">
        <v>2</v>
      </c>
      <c r="E24" s="24">
        <v>4</v>
      </c>
      <c r="F24" s="35">
        <f t="shared" si="2"/>
        <v>8</v>
      </c>
      <c r="G24" s="24" t="str">
        <f t="shared" si="3"/>
        <v>Mittel</v>
      </c>
      <c r="H24" s="21" t="s">
        <v>186</v>
      </c>
    </row>
    <row r="25" spans="2:8" ht="27.75" customHeight="1" x14ac:dyDescent="0.25">
      <c r="B25" s="19" t="s">
        <v>187</v>
      </c>
      <c r="C25" s="21" t="s">
        <v>188</v>
      </c>
      <c r="D25" s="24">
        <v>3</v>
      </c>
      <c r="E25" s="24">
        <v>3</v>
      </c>
      <c r="F25" s="35">
        <f t="shared" si="2"/>
        <v>9</v>
      </c>
      <c r="G25" s="24" t="str">
        <f t="shared" si="3"/>
        <v>Mittel</v>
      </c>
      <c r="H25" s="21" t="s">
        <v>189</v>
      </c>
    </row>
    <row r="26" spans="2:8" ht="27.75" customHeight="1" x14ac:dyDescent="0.25">
      <c r="B26" s="19" t="s">
        <v>190</v>
      </c>
      <c r="C26" s="21" t="s">
        <v>191</v>
      </c>
      <c r="D26" s="24">
        <v>2</v>
      </c>
      <c r="E26" s="24">
        <v>5</v>
      </c>
      <c r="F26" s="35">
        <f t="shared" si="2"/>
        <v>10</v>
      </c>
      <c r="G26" s="24" t="str">
        <f t="shared" si="3"/>
        <v>Hoch</v>
      </c>
      <c r="H26" s="21" t="s">
        <v>192</v>
      </c>
    </row>
    <row r="27" spans="2:8" ht="27.75" customHeight="1" x14ac:dyDescent="0.25">
      <c r="B27" s="19" t="s">
        <v>193</v>
      </c>
      <c r="C27" s="21" t="s">
        <v>194</v>
      </c>
      <c r="D27" s="24">
        <v>2</v>
      </c>
      <c r="E27" s="24">
        <v>4</v>
      </c>
      <c r="F27" s="35">
        <f t="shared" si="2"/>
        <v>8</v>
      </c>
      <c r="G27" s="24" t="str">
        <f t="shared" si="3"/>
        <v>Mittel</v>
      </c>
      <c r="H27" s="21" t="s">
        <v>195</v>
      </c>
    </row>
    <row r="28" spans="2:8" ht="27.75" customHeight="1" x14ac:dyDescent="0.25">
      <c r="B28" s="19" t="s">
        <v>196</v>
      </c>
      <c r="C28" s="21" t="s">
        <v>197</v>
      </c>
      <c r="D28" s="24">
        <v>1</v>
      </c>
      <c r="E28" s="24">
        <v>5</v>
      </c>
      <c r="F28" s="35">
        <f t="shared" si="2"/>
        <v>5</v>
      </c>
      <c r="G28" s="24" t="str">
        <f t="shared" si="3"/>
        <v>Mittel</v>
      </c>
      <c r="H28" s="21" t="s">
        <v>198</v>
      </c>
    </row>
    <row r="29" spans="2:8" ht="27.75" customHeight="1" x14ac:dyDescent="0.25">
      <c r="B29" s="19" t="s">
        <v>199</v>
      </c>
      <c r="C29" s="21" t="s">
        <v>200</v>
      </c>
      <c r="D29" s="24">
        <v>3</v>
      </c>
      <c r="E29" s="24">
        <v>2</v>
      </c>
      <c r="F29" s="35">
        <f t="shared" si="2"/>
        <v>6</v>
      </c>
      <c r="G29" s="24" t="str">
        <f t="shared" si="3"/>
        <v>Mittel</v>
      </c>
      <c r="H29" s="21" t="s">
        <v>201</v>
      </c>
    </row>
  </sheetData>
  <mergeCells count="5">
    <mergeCell ref="B2:H2"/>
    <mergeCell ref="B4:H4"/>
    <mergeCell ref="B14:C14"/>
    <mergeCell ref="B16:H16"/>
    <mergeCell ref="B17:H17"/>
  </mergeCells>
  <conditionalFormatting sqref="E7:E13">
    <cfRule type="dataBar" priority="6">
      <dataBar>
        <cfvo type="num" val="0"/>
        <cfvo type="max"/>
        <color rgb="FF2E5C8A"/>
      </dataBar>
      <extLst>
        <ext xmlns:x14="http://schemas.microsoft.com/office/spreadsheetml/2009/9/main" uri="{B025F937-C7B1-47D3-B67F-A62EFF666E3E}">
          <x14:id>{962E285A-5A33-479F-B311-3B20CB96A7C5}</x14:id>
        </ext>
      </extLst>
    </cfRule>
  </conditionalFormatting>
  <conditionalFormatting sqref="F20:F29">
    <cfRule type="colorScale" priority="11">
      <colorScale>
        <cfvo type="num" val="1"/>
        <cfvo type="num" val="10"/>
        <cfvo type="num" val="25"/>
        <color rgb="FFC8E6C9"/>
        <color rgb="FFFFE0B2"/>
        <color rgb="FFFFCDD2"/>
      </colorScale>
    </cfRule>
  </conditionalFormatting>
  <conditionalFormatting sqref="G7:G13">
    <cfRule type="cellIs" dxfId="7" priority="2" operator="equal">
      <formula>"Im Plan"</formula>
    </cfRule>
    <cfRule type="cellIs" dxfId="6" priority="3" operator="equal">
      <formula>"Wenig genutzt"</formula>
    </cfRule>
    <cfRule type="cellIs" dxfId="5" priority="4" operator="equal">
      <formula>"Kritisch"</formula>
    </cfRule>
    <cfRule type="cellIs" dxfId="4" priority="5" operator="equal">
      <formula>"Überzogen"</formula>
    </cfRule>
  </conditionalFormatting>
  <conditionalFormatting sqref="G20:G29">
    <cfRule type="cellIs" dxfId="3" priority="7" operator="equal">
      <formula>"Niedrig"</formula>
    </cfRule>
    <cfRule type="cellIs" dxfId="2" priority="8" operator="equal">
      <formula>"Mittel"</formula>
    </cfRule>
    <cfRule type="cellIs" dxfId="1" priority="9" operator="equal">
      <formula>"Hoch"</formula>
    </cfRule>
    <cfRule type="cellIs" dxfId="0" priority="10" operator="equal">
      <formula>"Sehr hoch"</formula>
    </cfRule>
  </conditionalFormatting>
  <dataValidations count="1">
    <dataValidation type="whole" allowBlank="1" errorTitle="Ungültige Bewertung" error="Bitte einen Wert zwischen 1 und 5 eingeben" sqref="D20:E29" xr:uid="{00000000-0002-0000-0300-000000000000}">
      <formula1>1</formula1>
      <formula2>5</formula2>
    </dataValidation>
  </dataValidations>
  <printOptions horizontalCentered="1"/>
  <pageMargins left="0.5" right="0.5" top="0.6" bottom="0.5" header="0.511811023622047" footer="0.511811023622047"/>
  <pageSetup paperSize="9" fitToHeight="0" orientation="portrait" horizontalDpi="300" verticalDpi="300"/>
  <extLst>
    <ext xmlns:x14="http://schemas.microsoft.com/office/spreadsheetml/2009/9/main" uri="{78C0D931-6437-407d-A8EE-F0AAD7539E65}">
      <x14:conditionalFormattings>
        <x14:conditionalFormatting xmlns:xm="http://schemas.microsoft.com/office/excel/2006/main">
          <x14:cfRule type="dataBar" id="{962E285A-5A33-479F-B311-3B20CB96A7C5}">
            <x14:dataBar axisPosition="none">
              <x14:cfvo type="num">
                <xm:f>0</xm:f>
              </x14:cfvo>
              <x14:cfvo type="max"/>
              <x14:negativeFillColor rgb="FF2E5C8A"/>
            </x14:dataBar>
          </x14:cfRule>
          <xm:sqref>E7:E13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Übersicht</vt:lpstr>
      <vt:lpstr>Konzept</vt:lpstr>
      <vt:lpstr>Maßnahmenplan</vt:lpstr>
      <vt:lpstr>Budget &amp; Risiken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Sergio Jiménez Canales</cp:lastModifiedBy>
  <cp:revision>0</cp:revision>
  <dcterms:created xsi:type="dcterms:W3CDTF">2026-06-16T05:05:28Z</dcterms:created>
  <dcterms:modified xsi:type="dcterms:W3CDTF">2026-06-17T06:19:25Z</dcterms:modified>
  <dc:language>en-US</dc:language>
</cp:coreProperties>
</file>