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158E3681-38E6-42B3-8FCE-ADBAE5E0A88B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Kassenbuch" sheetId="2" r:id="rId2"/>
    <sheet name="Schülerbeiträge" sheetId="3" r:id="rId3"/>
  </sheets>
  <definedNames>
    <definedName name="_xlnm._FilterDatabase" localSheetId="1" hidden="1">Kassenbuch!$A$6:$I$66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6" i="3" l="1"/>
  <c r="F45" i="3"/>
  <c r="E45" i="3"/>
  <c r="C45" i="3"/>
  <c r="A45" i="3"/>
  <c r="F44" i="3"/>
  <c r="E44" i="3"/>
  <c r="C44" i="3"/>
  <c r="A44" i="3"/>
  <c r="F43" i="3"/>
  <c r="E43" i="3"/>
  <c r="C43" i="3"/>
  <c r="A43" i="3"/>
  <c r="F42" i="3"/>
  <c r="E42" i="3"/>
  <c r="C42" i="3"/>
  <c r="A42" i="3"/>
  <c r="F41" i="3"/>
  <c r="E41" i="3"/>
  <c r="C41" i="3"/>
  <c r="A41" i="3"/>
  <c r="F40" i="3"/>
  <c r="E40" i="3"/>
  <c r="C40" i="3"/>
  <c r="A40" i="3"/>
  <c r="F39" i="3"/>
  <c r="E39" i="3"/>
  <c r="C39" i="3"/>
  <c r="A39" i="3"/>
  <c r="F38" i="3"/>
  <c r="E38" i="3"/>
  <c r="C38" i="3"/>
  <c r="A38" i="3"/>
  <c r="F37" i="3"/>
  <c r="E37" i="3"/>
  <c r="C37" i="3"/>
  <c r="A37" i="3"/>
  <c r="F36" i="3"/>
  <c r="E36" i="3"/>
  <c r="C36" i="3"/>
  <c r="A36" i="3"/>
  <c r="F35" i="3"/>
  <c r="E35" i="3"/>
  <c r="C35" i="3"/>
  <c r="A35" i="3"/>
  <c r="F34" i="3"/>
  <c r="E34" i="3"/>
  <c r="C34" i="3"/>
  <c r="A34" i="3"/>
  <c r="F33" i="3"/>
  <c r="E33" i="3"/>
  <c r="C33" i="3"/>
  <c r="A33" i="3"/>
  <c r="F32" i="3"/>
  <c r="E32" i="3"/>
  <c r="C32" i="3"/>
  <c r="A32" i="3"/>
  <c r="F31" i="3"/>
  <c r="E31" i="3"/>
  <c r="C31" i="3"/>
  <c r="A31" i="3"/>
  <c r="F30" i="3"/>
  <c r="E30" i="3"/>
  <c r="C30" i="3"/>
  <c r="A30" i="3"/>
  <c r="F29" i="3"/>
  <c r="E29" i="3"/>
  <c r="C29" i="3"/>
  <c r="A29" i="3"/>
  <c r="C28" i="3"/>
  <c r="F28" i="3" s="1"/>
  <c r="A28" i="3"/>
  <c r="C27" i="3"/>
  <c r="F27" i="3" s="1"/>
  <c r="A27" i="3"/>
  <c r="F26" i="3"/>
  <c r="C26" i="3"/>
  <c r="E26" i="3" s="1"/>
  <c r="A26" i="3"/>
  <c r="C25" i="3"/>
  <c r="F25" i="3" s="1"/>
  <c r="A25" i="3"/>
  <c r="F24" i="3"/>
  <c r="E24" i="3"/>
  <c r="C24" i="3"/>
  <c r="A24" i="3"/>
  <c r="C23" i="3"/>
  <c r="F23" i="3" s="1"/>
  <c r="A23" i="3"/>
  <c r="C22" i="3"/>
  <c r="F22" i="3" s="1"/>
  <c r="A22" i="3"/>
  <c r="F21" i="3"/>
  <c r="C21" i="3"/>
  <c r="E21" i="3" s="1"/>
  <c r="A21" i="3"/>
  <c r="C20" i="3"/>
  <c r="F20" i="3" s="1"/>
  <c r="A20" i="3"/>
  <c r="F19" i="3"/>
  <c r="E19" i="3"/>
  <c r="C19" i="3"/>
  <c r="A19" i="3"/>
  <c r="C18" i="3"/>
  <c r="F18" i="3" s="1"/>
  <c r="A18" i="3"/>
  <c r="C17" i="3"/>
  <c r="F17" i="3" s="1"/>
  <c r="A17" i="3"/>
  <c r="F16" i="3"/>
  <c r="C16" i="3"/>
  <c r="E16" i="3" s="1"/>
  <c r="A16" i="3"/>
  <c r="C15" i="3"/>
  <c r="F15" i="3" s="1"/>
  <c r="A15" i="3"/>
  <c r="F14" i="3"/>
  <c r="E14" i="3"/>
  <c r="C14" i="3"/>
  <c r="A14" i="3"/>
  <c r="C13" i="3"/>
  <c r="F13" i="3" s="1"/>
  <c r="A13" i="3"/>
  <c r="C12" i="3"/>
  <c r="F12" i="3" s="1"/>
  <c r="A12" i="3"/>
  <c r="F11" i="3"/>
  <c r="C11" i="3"/>
  <c r="E11" i="3" s="1"/>
  <c r="A11" i="3"/>
  <c r="C10" i="3"/>
  <c r="F10" i="3" s="1"/>
  <c r="A10" i="3"/>
  <c r="F9" i="3"/>
  <c r="E9" i="3"/>
  <c r="C9" i="3"/>
  <c r="A9" i="3"/>
  <c r="C8" i="3"/>
  <c r="F8" i="3" s="1"/>
  <c r="A8" i="3"/>
  <c r="C7" i="3"/>
  <c r="F7" i="3" s="1"/>
  <c r="A7" i="3"/>
  <c r="F6" i="3"/>
  <c r="C23" i="1" s="1"/>
  <c r="C6" i="3"/>
  <c r="E6" i="3" s="1"/>
  <c r="A6" i="3"/>
  <c r="H66" i="2"/>
  <c r="A66" i="2"/>
  <c r="H65" i="2"/>
  <c r="A65" i="2"/>
  <c r="H64" i="2"/>
  <c r="A64" i="2"/>
  <c r="H63" i="2"/>
  <c r="A63" i="2"/>
  <c r="H62" i="2"/>
  <c r="A62" i="2"/>
  <c r="H61" i="2"/>
  <c r="A61" i="2"/>
  <c r="H60" i="2"/>
  <c r="A60" i="2"/>
  <c r="H59" i="2"/>
  <c r="A59" i="2"/>
  <c r="H58" i="2"/>
  <c r="A58" i="2"/>
  <c r="H57" i="2"/>
  <c r="A57" i="2"/>
  <c r="H56" i="2"/>
  <c r="A56" i="2"/>
  <c r="H55" i="2"/>
  <c r="A55" i="2"/>
  <c r="H54" i="2"/>
  <c r="A54" i="2"/>
  <c r="H53" i="2"/>
  <c r="A53" i="2"/>
  <c r="H52" i="2"/>
  <c r="A52" i="2"/>
  <c r="H51" i="2"/>
  <c r="A51" i="2"/>
  <c r="H50" i="2"/>
  <c r="A50" i="2"/>
  <c r="H49" i="2"/>
  <c r="A49" i="2"/>
  <c r="H48" i="2"/>
  <c r="A48" i="2"/>
  <c r="H47" i="2"/>
  <c r="A47" i="2"/>
  <c r="H46" i="2"/>
  <c r="A46" i="2"/>
  <c r="H45" i="2"/>
  <c r="A45" i="2"/>
  <c r="H44" i="2"/>
  <c r="A44" i="2"/>
  <c r="H43" i="2"/>
  <c r="A43" i="2"/>
  <c r="H42" i="2"/>
  <c r="A42" i="2"/>
  <c r="H41" i="2"/>
  <c r="A41" i="2"/>
  <c r="H40" i="2"/>
  <c r="A40" i="2"/>
  <c r="H39" i="2"/>
  <c r="A39" i="2"/>
  <c r="H38" i="2"/>
  <c r="A38" i="2"/>
  <c r="H37" i="2"/>
  <c r="A37" i="2"/>
  <c r="H36" i="2"/>
  <c r="A36" i="2"/>
  <c r="H35" i="2"/>
  <c r="A35" i="2"/>
  <c r="H34" i="2"/>
  <c r="A34" i="2"/>
  <c r="H33" i="2"/>
  <c r="A33" i="2"/>
  <c r="H32" i="2"/>
  <c r="A32" i="2"/>
  <c r="H31" i="2"/>
  <c r="A31" i="2"/>
  <c r="H30" i="2"/>
  <c r="A30" i="2"/>
  <c r="H29" i="2"/>
  <c r="A29" i="2"/>
  <c r="H28" i="2"/>
  <c r="A28" i="2"/>
  <c r="H27" i="2"/>
  <c r="A27" i="2"/>
  <c r="H26" i="2"/>
  <c r="A26" i="2"/>
  <c r="H25" i="2"/>
  <c r="A25" i="2"/>
  <c r="H24" i="2"/>
  <c r="A24" i="2"/>
  <c r="H23" i="2"/>
  <c r="A23" i="2"/>
  <c r="H22" i="2"/>
  <c r="A22" i="2"/>
  <c r="H21" i="2"/>
  <c r="A21" i="2"/>
  <c r="H20" i="2"/>
  <c r="A20" i="2"/>
  <c r="H19" i="2"/>
  <c r="A19" i="2"/>
  <c r="H18" i="2"/>
  <c r="A18" i="2"/>
  <c r="H17" i="2"/>
  <c r="A17" i="2"/>
  <c r="H16" i="2"/>
  <c r="A16" i="2"/>
  <c r="H15" i="2"/>
  <c r="A15" i="2"/>
  <c r="H14" i="2"/>
  <c r="A14" i="2"/>
  <c r="H13" i="2"/>
  <c r="A13" i="2"/>
  <c r="H12" i="2"/>
  <c r="A12" i="2"/>
  <c r="H11" i="2"/>
  <c r="A11" i="2"/>
  <c r="H10" i="2"/>
  <c r="A10" i="2"/>
  <c r="H9" i="2"/>
  <c r="A9" i="2"/>
  <c r="H8" i="2"/>
  <c r="A8" i="2"/>
  <c r="H7" i="2"/>
  <c r="A7" i="2"/>
  <c r="H4" i="2"/>
  <c r="C22" i="1"/>
  <c r="C20" i="1"/>
  <c r="C19" i="1"/>
  <c r="F16" i="1"/>
  <c r="E16" i="1"/>
  <c r="E15" i="1"/>
  <c r="F15" i="1" s="1"/>
  <c r="B15" i="1"/>
  <c r="C15" i="1" s="1"/>
  <c r="E14" i="1"/>
  <c r="F14" i="1" s="1"/>
  <c r="B14" i="1"/>
  <c r="C14" i="1" s="1"/>
  <c r="F13" i="1"/>
  <c r="E13" i="1"/>
  <c r="B13" i="1"/>
  <c r="C13" i="1" s="1"/>
  <c r="E12" i="1"/>
  <c r="F12" i="1" s="1"/>
  <c r="B12" i="1"/>
  <c r="C12" i="1" s="1"/>
  <c r="E11" i="1"/>
  <c r="F11" i="1" s="1"/>
  <c r="B11" i="1"/>
  <c r="C11" i="1" s="1"/>
  <c r="E7" i="1"/>
  <c r="B7" i="1"/>
  <c r="E5" i="1"/>
  <c r="B5" i="1"/>
  <c r="F17" i="1" l="1"/>
  <c r="C16" i="1"/>
  <c r="E7" i="3"/>
  <c r="E46" i="3" s="1"/>
  <c r="E12" i="3"/>
  <c r="E17" i="3"/>
  <c r="E22" i="3"/>
  <c r="E27" i="3"/>
  <c r="E8" i="3"/>
  <c r="E13" i="3"/>
  <c r="E18" i="3"/>
  <c r="E23" i="3"/>
  <c r="E28" i="3"/>
  <c r="C24" i="1"/>
  <c r="E10" i="3"/>
  <c r="E15" i="3"/>
  <c r="E20" i="3"/>
  <c r="E25" i="3"/>
  <c r="C46" i="3"/>
  <c r="C21" i="1" l="1"/>
</calcChain>
</file>

<file path=xl/sharedStrings.xml><?xml version="1.0" encoding="utf-8"?>
<sst xmlns="http://schemas.openxmlformats.org/spreadsheetml/2006/main" count="158" uniqueCount="131">
  <si>
    <t>Automatische Auswertung aus „Kassenbuch“ und „Schülerbeiträge“ — Schuljahr 2025/2026</t>
  </si>
  <si>
    <t>Kategorien (Stammdaten)</t>
  </si>
  <si>
    <t>ANFANGSBESTAND</t>
  </si>
  <si>
    <t>EINNAHMEN GESAMT</t>
  </si>
  <si>
    <t>Elternbeiträge</t>
  </si>
  <si>
    <t>Spenden</t>
  </si>
  <si>
    <t>AUSGABEN GESAMT</t>
  </si>
  <si>
    <t>KASSENSTAND</t>
  </si>
  <si>
    <t>Kuchenverkauf</t>
  </si>
  <si>
    <t>Pfand / Sammlung</t>
  </si>
  <si>
    <t>Sonstige Einnahmen</t>
  </si>
  <si>
    <t>Einnahmen nach Kategorie</t>
  </si>
  <si>
    <t>Ausgaben nach Kategorie</t>
  </si>
  <si>
    <t>Ausflüge / Exkursionen</t>
  </si>
  <si>
    <t>Kategorie</t>
  </si>
  <si>
    <t>Betrag (€)</t>
  </si>
  <si>
    <t>Klassenfest / Feiern</t>
  </si>
  <si>
    <t>Geschenke</t>
  </si>
  <si>
    <t>Materialien / Bastelbedarf</t>
  </si>
  <si>
    <t>Kopien / Druck</t>
  </si>
  <si>
    <t>Sonstige Ausgaben</t>
  </si>
  <si>
    <t>↑ hier Kategorien pflegen</t>
  </si>
  <si>
    <t>Summe Einnahmen</t>
  </si>
  <si>
    <t>Summe Ausgaben</t>
  </si>
  <si>
    <t>Beitragsstand (Schülerbeiträge)</t>
  </si>
  <si>
    <t>Soll gesamt</t>
  </si>
  <si>
    <t>Gezahlt gesamt</t>
  </si>
  <si>
    <t>Offen gesamt</t>
  </si>
  <si>
    <t>Schüler/innen gesamt</t>
  </si>
  <si>
    <t>davon bezahlt</t>
  </si>
  <si>
    <t>davon teilw./offen</t>
  </si>
  <si>
    <t>So funktioniert's</t>
  </si>
  <si>
    <t>1.  Buchungen im Blatt „Kassenbuch“ erfassen (Datum, Beschreibung, Kategorie, Betrag).</t>
  </si>
  <si>
    <t>2.  Kategorie über die Klappliste wählen — Quelle: „Kategorien (Stammdaten)“.</t>
  </si>
  <si>
    <t>3.  Saldo, Kassenstand und alle Kennzahlen aktualisieren sich automatisch.</t>
  </si>
  <si>
    <t>4.  Zahlungen je Schüler/in im Blatt „Schülerbeiträge“ eintragen.</t>
  </si>
  <si>
    <t>Alle Namen, Beträge und Buchungen sind frei erfundene Beispiele.</t>
  </si>
  <si>
    <t>Klassenkasse  ·  Kassenbuch</t>
  </si>
  <si>
    <t>Chronologische Erfassung aller Einnahmen und Ausgaben — Saldo automatisch — Schuljahr 2025/2026</t>
  </si>
  <si>
    <t>Klasse:</t>
  </si>
  <si>
    <t>7b</t>
  </si>
  <si>
    <t>Schuljahr:</t>
  </si>
  <si>
    <t>2025/2026</t>
  </si>
  <si>
    <t>Kassenwart/in:</t>
  </si>
  <si>
    <t>Frau S. Berger (Elternvertretung)</t>
  </si>
  <si>
    <t>Anfangsbestand:</t>
  </si>
  <si>
    <t>Aktueller Kassenstand:</t>
  </si>
  <si>
    <t>Nr.</t>
  </si>
  <si>
    <t>Datum</t>
  </si>
  <si>
    <t>Beleg-Nr.</t>
  </si>
  <si>
    <t>Beschreibung / Verwendungszweck</t>
  </si>
  <si>
    <t>Einnahme (€)</t>
  </si>
  <si>
    <t>Ausgabe (€)</t>
  </si>
  <si>
    <t>Saldo (€)</t>
  </si>
  <si>
    <t>Bemerkung</t>
  </si>
  <si>
    <t>B-001</t>
  </si>
  <si>
    <t>Elternbeiträge Schuljahr (Sammlung)</t>
  </si>
  <si>
    <t>B-002</t>
  </si>
  <si>
    <t>Bastelmaterial Herbstdekoration</t>
  </si>
  <si>
    <t>B-003</t>
  </si>
  <si>
    <t>Spende einer Familie</t>
  </si>
  <si>
    <t>anonym</t>
  </si>
  <si>
    <t>B-004</t>
  </si>
  <si>
    <t>Kopien Arbeitsblätter</t>
  </si>
  <si>
    <t>B-005</t>
  </si>
  <si>
    <t>Eintritt Museum (Klassenausflug)</t>
  </si>
  <si>
    <t>B-006</t>
  </si>
  <si>
    <t>Busfahrt Klassenausflug</t>
  </si>
  <si>
    <t>B-007</t>
  </si>
  <si>
    <t>Kuchenverkauf Elternsprechtag</t>
  </si>
  <si>
    <t>B-008</t>
  </si>
  <si>
    <t>Geschenk Klassenlehrkraft (Weihnachten)</t>
  </si>
  <si>
    <t>B-009</t>
  </si>
  <si>
    <t>Bastelmaterial Adventsfeier</t>
  </si>
  <si>
    <t>B-010</t>
  </si>
  <si>
    <t>Pfandsammlung Klasse</t>
  </si>
  <si>
    <t>B-011</t>
  </si>
  <si>
    <t>Getränke &amp; Snacks Weihnachtsfeier</t>
  </si>
  <si>
    <t>B-012</t>
  </si>
  <si>
    <t>Spende Förderverein</t>
  </si>
  <si>
    <t>B-013</t>
  </si>
  <si>
    <t>Restbeitrag Nachzügler</t>
  </si>
  <si>
    <t>B-014</t>
  </si>
  <si>
    <t>Kopien Projektwoche</t>
  </si>
  <si>
    <t>B-015</t>
  </si>
  <si>
    <t>Theaterbesuch (Tickets)</t>
  </si>
  <si>
    <t>B-016</t>
  </si>
  <si>
    <t>Kuchenverkauf Frühlingsbasar</t>
  </si>
  <si>
    <t>B-017</t>
  </si>
  <si>
    <t>Bastelbedarf Osterprojekt</t>
  </si>
  <si>
    <t>B-018</t>
  </si>
  <si>
    <t>Geschenk Hausmeister (Dank)</t>
  </si>
  <si>
    <t>Klassenkasse  ·  Schülerbeiträge</t>
  </si>
  <si>
    <t>Transparente Dokumentation der Beiträge je Schüler/in — Status automatisch — Schuljahr 2025/2026</t>
  </si>
  <si>
    <t>Standard-Sollbeitrag:</t>
  </si>
  <si>
    <t>Schüler/in</t>
  </si>
  <si>
    <t>Sollbeitrag (€)</t>
  </si>
  <si>
    <t>Gezahlt (€)</t>
  </si>
  <si>
    <t>Offen (€)</t>
  </si>
  <si>
    <t>Status</t>
  </si>
  <si>
    <t>Zahldatum</t>
  </si>
  <si>
    <t>Anna B.</t>
  </si>
  <si>
    <t>Ben K.</t>
  </si>
  <si>
    <t>Clara M.</t>
  </si>
  <si>
    <t>David R.</t>
  </si>
  <si>
    <t>Emma S.</t>
  </si>
  <si>
    <t>Felix W.</t>
  </si>
  <si>
    <t>Greta H.</t>
  </si>
  <si>
    <t>Hannah L.</t>
  </si>
  <si>
    <t>Ilias D.</t>
  </si>
  <si>
    <t>Jonas P.</t>
  </si>
  <si>
    <t>Klara T.</t>
  </si>
  <si>
    <t>Lena F.</t>
  </si>
  <si>
    <t>Max G.</t>
  </si>
  <si>
    <t>Mia N.</t>
  </si>
  <si>
    <t>Noah V.</t>
  </si>
  <si>
    <t>Olivia Z.</t>
  </si>
  <si>
    <t>Paul E.</t>
  </si>
  <si>
    <t>Romy A.</t>
  </si>
  <si>
    <t>Sophie C.</t>
  </si>
  <si>
    <t>Tim O.</t>
  </si>
  <si>
    <t>Ulla J.</t>
  </si>
  <si>
    <t>Yusuf K.</t>
  </si>
  <si>
    <t>Nachzahler</t>
  </si>
  <si>
    <t>Zoe L.</t>
  </si>
  <si>
    <t>Restbetrag offen</t>
  </si>
  <si>
    <t>Lara M.</t>
  </si>
  <si>
    <t>noch offen</t>
  </si>
  <si>
    <t>Summe</t>
  </si>
  <si>
    <t>Hinweis: „Sollbeitrag“ wird automatisch aus dem Standardbetrag übernommen (überschreibbar). „Gezahlt“ eintragen — Status und Offen rechnen automatisch.</t>
  </si>
  <si>
    <t>Klassenkasse Vorlage · 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</si>
</sst>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dd\.mm\.yyyy"/>
  </numFmts>
  <fonts count="23" x14ac:knownFonts="1">
    <font>
      <sz val="11"/>
      <color theme="1"/>
      <name val="Calibri"/>
      <family val="2"/>
      <charset val="1"/>
    </font>
    <font>
      <b/>
      <sz val="17"/>
      <color rgb="FFFFFFFF"/>
      <name val="Arial"/>
      <charset val="1"/>
    </font>
    <font>
      <sz val="9"/>
      <color rgb="FF627D98"/>
      <name val="Arial"/>
      <charset val="1"/>
    </font>
    <font>
      <b/>
      <sz val="9"/>
      <color rgb="FFFFFFFF"/>
      <name val="Arial"/>
      <charset val="1"/>
    </font>
    <font>
      <b/>
      <sz val="9"/>
      <color rgb="FF627D98"/>
      <name val="Arial"/>
      <charset val="1"/>
    </font>
    <font>
      <sz val="9"/>
      <color rgb="FF243B53"/>
      <name val="Arial"/>
      <charset val="1"/>
    </font>
    <font>
      <b/>
      <sz val="16"/>
      <color rgb="FF243B53"/>
      <name val="Arial"/>
      <charset val="1"/>
    </font>
    <font>
      <b/>
      <sz val="16"/>
      <color rgb="FF2F855A"/>
      <name val="Arial"/>
      <charset val="1"/>
    </font>
    <font>
      <b/>
      <sz val="16"/>
      <color rgb="FFC53030"/>
      <name val="Arial"/>
      <charset val="1"/>
    </font>
    <font>
      <b/>
      <sz val="16"/>
      <color rgb="FF486581"/>
      <name val="Arial"/>
      <charset val="1"/>
    </font>
    <font>
      <b/>
      <sz val="10"/>
      <color rgb="FFFFFFFF"/>
      <name val="Arial"/>
      <charset val="1"/>
    </font>
    <font>
      <sz val="10"/>
      <color rgb="FF243B53"/>
      <name val="Arial"/>
      <charset val="1"/>
    </font>
    <font>
      <i/>
      <sz val="8"/>
      <color rgb="FF627D98"/>
      <name val="Arial"/>
      <charset val="1"/>
    </font>
    <font>
      <b/>
      <sz val="10"/>
      <color rgb="FF243B53"/>
      <name val="Arial"/>
      <charset val="1"/>
    </font>
    <font>
      <sz val="9"/>
      <color rgb="FF000000"/>
      <name val="Arial"/>
      <charset val="1"/>
    </font>
    <font>
      <i/>
      <sz val="9"/>
      <color rgb="FF627D98"/>
      <name val="Arial"/>
      <charset val="1"/>
    </font>
    <font>
      <b/>
      <sz val="11"/>
      <color rgb="FF243B53"/>
      <name val="Arial"/>
      <charset val="1"/>
    </font>
    <font>
      <sz val="10"/>
      <color rgb="FF627D98"/>
      <name val="Arial"/>
      <charset val="1"/>
    </font>
    <font>
      <sz val="10"/>
      <color rgb="FF000000"/>
      <name val="Arial"/>
      <charset val="1"/>
    </font>
    <font>
      <sz val="10"/>
      <color rgb="FF2F855A"/>
      <name val="Arial"/>
      <charset val="1"/>
    </font>
    <font>
      <sz val="10"/>
      <color rgb="FFC53030"/>
      <name val="Arial"/>
      <charset val="1"/>
    </font>
    <font>
      <b/>
      <sz val="10"/>
      <color rgb="FF000000"/>
      <name val="Arial"/>
      <charset val="1"/>
    </font>
    <font>
      <b/>
      <sz val="2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43B53"/>
        <bgColor rgb="FF003366"/>
      </patternFill>
    </fill>
    <fill>
      <patternFill patternType="solid">
        <fgColor rgb="FF486581"/>
        <bgColor rgb="FF627D98"/>
      </patternFill>
    </fill>
    <fill>
      <patternFill patternType="solid">
        <fgColor rgb="FFFFFFFF"/>
        <bgColor rgb="FFF7FAFC"/>
      </patternFill>
    </fill>
    <fill>
      <patternFill patternType="solid">
        <fgColor rgb="FFF7FAFC"/>
        <bgColor rgb="FFF9F9F9"/>
      </patternFill>
    </fill>
    <fill>
      <patternFill patternType="solid">
        <fgColor rgb="FFF0F4F8"/>
        <bgColor rgb="FFF7FAFC"/>
      </patternFill>
    </fill>
  </fills>
  <borders count="5">
    <border>
      <left/>
      <right/>
      <top/>
      <bottom/>
      <diagonal/>
    </border>
    <border>
      <left style="thin">
        <color rgb="FFD9E2EC"/>
      </left>
      <right/>
      <top style="thin">
        <color rgb="FFD9E2EC"/>
      </top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  <border>
      <left style="thin">
        <color rgb="FFD9E2EC"/>
      </left>
      <right/>
      <top/>
      <bottom style="thin">
        <color rgb="FFD9E2EC"/>
      </bottom>
      <diagonal/>
    </border>
    <border>
      <left style="thin">
        <color rgb="FFD9E2EC"/>
      </left>
      <right/>
      <top style="thin">
        <color rgb="FFD9E2EC"/>
      </top>
      <bottom style="thin">
        <color rgb="FFD9E2EC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indent="1"/>
    </xf>
    <xf numFmtId="164" fontId="9" fillId="4" borderId="3" xfId="0" applyNumberFormat="1" applyFont="1" applyFill="1" applyBorder="1" applyAlignment="1">
      <alignment horizontal="left" vertical="center" indent="1"/>
    </xf>
    <xf numFmtId="164" fontId="8" fillId="4" borderId="3" xfId="0" applyNumberFormat="1" applyFont="1" applyFill="1" applyBorder="1" applyAlignment="1">
      <alignment horizontal="left" vertical="center" indent="1"/>
    </xf>
    <xf numFmtId="164" fontId="7" fillId="4" borderId="3" xfId="0" applyNumberFormat="1" applyFont="1" applyFill="1" applyBorder="1" applyAlignment="1">
      <alignment horizontal="left" vertical="center" indent="1"/>
    </xf>
    <xf numFmtId="164" fontId="6" fillId="4" borderId="3" xfId="0" applyNumberFormat="1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indent="1"/>
    </xf>
    <xf numFmtId="164" fontId="11" fillId="4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indent="1"/>
    </xf>
    <xf numFmtId="164" fontId="11" fillId="5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10" fillId="3" borderId="2" xfId="0" applyFont="1" applyFill="1" applyBorder="1" applyAlignment="1">
      <alignment horizontal="left" vertical="center" indent="1"/>
    </xf>
    <xf numFmtId="164" fontId="10" fillId="3" borderId="2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center" vertical="center"/>
    </xf>
    <xf numFmtId="164" fontId="13" fillId="6" borderId="2" xfId="0" applyNumberFormat="1" applyFont="1" applyFill="1" applyBorder="1" applyAlignment="1">
      <alignment horizontal="center" vertical="center"/>
    </xf>
    <xf numFmtId="164" fontId="16" fillId="6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 wrapText="1" indent="1"/>
    </xf>
    <xf numFmtId="164" fontId="19" fillId="4" borderId="2" xfId="0" applyNumberFormat="1" applyFont="1" applyFill="1" applyBorder="1" applyAlignment="1">
      <alignment horizontal="center" vertical="center"/>
    </xf>
    <xf numFmtId="164" fontId="20" fillId="4" borderId="2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165" fontId="18" fillId="5" borderId="2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 wrapText="1" indent="1"/>
    </xf>
    <xf numFmtId="164" fontId="19" fillId="5" borderId="2" xfId="0" applyNumberFormat="1" applyFont="1" applyFill="1" applyBorder="1" applyAlignment="1">
      <alignment horizontal="center" vertical="center"/>
    </xf>
    <xf numFmtId="164" fontId="20" fillId="5" borderId="2" xfId="0" applyNumberFormat="1" applyFont="1" applyFill="1" applyBorder="1" applyAlignment="1">
      <alignment horizontal="center" vertical="center"/>
    </xf>
    <xf numFmtId="164" fontId="11" fillId="6" borderId="2" xfId="0" applyNumberFormat="1" applyFont="1" applyFill="1" applyBorder="1" applyAlignment="1">
      <alignment horizontal="center" vertical="center"/>
    </xf>
    <xf numFmtId="164" fontId="18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164" fontId="18" fillId="5" borderId="2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22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4">
    <dxf>
      <font>
        <b/>
        <sz val="10"/>
        <color rgb="FFC53030"/>
        <name val="Arial"/>
        <charset val="1"/>
      </font>
    </dxf>
    <dxf>
      <font>
        <b/>
        <sz val="10"/>
        <color rgb="FFB7791F"/>
        <name val="Arial"/>
        <charset val="1"/>
      </font>
    </dxf>
    <dxf>
      <font>
        <b/>
        <sz val="10"/>
        <color rgb="FF2F855A"/>
        <name val="Arial"/>
        <charset val="1"/>
      </font>
    </dxf>
    <dxf>
      <font>
        <b/>
        <sz val="10"/>
        <color rgb="FFC53030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791F"/>
      <rgbColor rgb="FF800080"/>
      <rgbColor rgb="FF008080"/>
      <rgbColor rgb="FFC0C0C0"/>
      <rgbColor rgb="FF878787"/>
      <rgbColor rgb="FF9999FF"/>
      <rgbColor rgb="FF993366"/>
      <rgbColor rgb="FFF9F9F9"/>
      <rgbColor rgb="FFF0F4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AFC"/>
      <rgbColor rgb="FFD9E2E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27D98"/>
      <rgbColor rgb="FF969696"/>
      <rgbColor rgb="FF003366"/>
      <rgbColor rgb="FF2F855A"/>
      <rgbColor rgb="FF003300"/>
      <rgbColor rgb="FF333300"/>
      <rgbColor rgb="FFC53030"/>
      <rgbColor rgb="FF993366"/>
      <rgbColor rgb="FF486581"/>
      <rgbColor rgb="FF243B5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Ausgaben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8658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Übersicht!$E$11:$E$16</c:f>
              <c:strCache>
                <c:ptCount val="6"/>
                <c:pt idx="0">
                  <c:v>Ausflüge / Exkursionen</c:v>
                </c:pt>
                <c:pt idx="1">
                  <c:v>Klassenfest / Feiern</c:v>
                </c:pt>
                <c:pt idx="2">
                  <c:v>Geschenke</c:v>
                </c:pt>
                <c:pt idx="3">
                  <c:v>Materialien / Bastelbedarf</c:v>
                </c:pt>
                <c:pt idx="4">
                  <c:v>Kopien / Druck</c:v>
                </c:pt>
                <c:pt idx="5">
                  <c:v>Sonstige Ausgaben</c:v>
                </c:pt>
              </c:strCache>
            </c:strRef>
          </c:cat>
          <c:val>
            <c:numRef>
              <c:f>Übersicht!$F$11:$F$16</c:f>
              <c:numCache>
                <c:formatCode>#,##0.00" €"</c:formatCode>
                <c:ptCount val="6"/>
                <c:pt idx="0">
                  <c:v>368</c:v>
                </c:pt>
                <c:pt idx="1">
                  <c:v>47.8</c:v>
                </c:pt>
                <c:pt idx="2">
                  <c:v>43</c:v>
                </c:pt>
                <c:pt idx="3">
                  <c:v>70.400000000000006</c:v>
                </c:pt>
                <c:pt idx="4">
                  <c:v>21.5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1-4B7E-AABA-B0A2627EB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64283"/>
        <c:axId val="50618172"/>
      </c:barChart>
      <c:catAx>
        <c:axId val="645642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0618172"/>
        <c:crosses val="autoZero"/>
        <c:auto val="1"/>
        <c:lblAlgn val="ctr"/>
        <c:lblOffset val="100"/>
        <c:noMultiLvlLbl val="0"/>
      </c:catAx>
      <c:valAx>
        <c:axId val="50618172"/>
        <c:scaling>
          <c:orientation val="minMax"/>
        </c:scaling>
        <c:delete val="0"/>
        <c:axPos val="l"/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456428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10</xdr:col>
      <xdr:colOff>1562100</xdr:colOff>
      <xdr:row>29</xdr:row>
      <xdr:rowOff>34560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1"/>
  <sheetViews>
    <sheetView showGridLines="0" tabSelected="1" zoomScaleNormal="100" workbookViewId="0">
      <selection activeCell="P17" sqref="P17"/>
    </sheetView>
  </sheetViews>
  <sheetFormatPr baseColWidth="10" defaultColWidth="8.7109375" defaultRowHeight="15" x14ac:dyDescent="0.25"/>
  <cols>
    <col min="1" max="1" width="2" customWidth="1"/>
    <col min="2" max="2" width="26" customWidth="1"/>
    <col min="3" max="3" width="15" customWidth="1"/>
    <col min="4" max="4" width="3" customWidth="1"/>
    <col min="5" max="5" width="26" customWidth="1"/>
    <col min="6" max="6" width="15" customWidth="1"/>
    <col min="7" max="7" width="3" customWidth="1"/>
    <col min="8" max="9" width="13" customWidth="1"/>
    <col min="10" max="10" width="3" customWidth="1"/>
    <col min="11" max="11" width="24" customWidth="1"/>
  </cols>
  <sheetData>
    <row r="1" spans="2:11" ht="30" customHeight="1" x14ac:dyDescent="0.25">
      <c r="B1" s="52" t="s">
        <v>130</v>
      </c>
      <c r="C1" s="52"/>
      <c r="D1" s="52"/>
      <c r="E1" s="52"/>
      <c r="F1" s="52"/>
      <c r="G1" s="52"/>
      <c r="H1" s="52"/>
      <c r="I1" s="52"/>
      <c r="J1" s="52"/>
      <c r="K1" s="52"/>
    </row>
    <row r="2" spans="2:11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</row>
    <row r="3" spans="2:11" ht="7.5" customHeight="1" x14ac:dyDescent="0.25">
      <c r="K3" s="13" t="s">
        <v>1</v>
      </c>
    </row>
    <row r="4" spans="2:11" x14ac:dyDescent="0.25">
      <c r="B4" s="10" t="s">
        <v>2</v>
      </c>
      <c r="C4" s="10"/>
      <c r="E4" s="10" t="s">
        <v>3</v>
      </c>
      <c r="F4" s="10"/>
      <c r="K4" s="14" t="s">
        <v>4</v>
      </c>
    </row>
    <row r="5" spans="2:11" ht="25.5" customHeight="1" x14ac:dyDescent="0.25">
      <c r="B5" s="9">
        <f>Kassenbuch!$D$4</f>
        <v>45</v>
      </c>
      <c r="C5" s="9"/>
      <c r="E5" s="8">
        <f>SUM(Kassenbuch!$F$7:$F$66)</f>
        <v>590</v>
      </c>
      <c r="F5" s="8"/>
      <c r="K5" s="15" t="s">
        <v>5</v>
      </c>
    </row>
    <row r="6" spans="2:11" x14ac:dyDescent="0.25">
      <c r="B6" s="10" t="s">
        <v>6</v>
      </c>
      <c r="C6" s="10"/>
      <c r="E6" s="10" t="s">
        <v>7</v>
      </c>
      <c r="F6" s="10"/>
      <c r="K6" s="14" t="s">
        <v>8</v>
      </c>
    </row>
    <row r="7" spans="2:11" ht="25.5" customHeight="1" x14ac:dyDescent="0.25">
      <c r="B7" s="7">
        <f>SUM(Kassenbuch!$G$7:$G$66)</f>
        <v>550.69999999999993</v>
      </c>
      <c r="C7" s="7"/>
      <c r="E7" s="6">
        <f>Kassenbuch!$D$4+SUM(Kassenbuch!$F$7:$F$66)-SUM(Kassenbuch!$G$7:$G$66)</f>
        <v>84.300000000000068</v>
      </c>
      <c r="F7" s="6"/>
      <c r="K7" s="15" t="s">
        <v>9</v>
      </c>
    </row>
    <row r="8" spans="2:11" x14ac:dyDescent="0.25">
      <c r="K8" s="14" t="s">
        <v>10</v>
      </c>
    </row>
    <row r="9" spans="2:11" x14ac:dyDescent="0.25">
      <c r="B9" s="5" t="s">
        <v>11</v>
      </c>
      <c r="C9" s="5"/>
      <c r="E9" s="5" t="s">
        <v>12</v>
      </c>
      <c r="F9" s="5"/>
      <c r="K9" s="15" t="s">
        <v>13</v>
      </c>
    </row>
    <row r="10" spans="2:11" x14ac:dyDescent="0.25">
      <c r="B10" s="16" t="s">
        <v>14</v>
      </c>
      <c r="C10" s="17" t="s">
        <v>15</v>
      </c>
      <c r="E10" s="16" t="s">
        <v>14</v>
      </c>
      <c r="F10" s="17" t="s">
        <v>15</v>
      </c>
      <c r="K10" s="14" t="s">
        <v>16</v>
      </c>
    </row>
    <row r="11" spans="2:11" x14ac:dyDescent="0.25">
      <c r="B11" s="18" t="str">
        <f>K4</f>
        <v>Elternbeiträge</v>
      </c>
      <c r="C11" s="19">
        <f>SUMIF(Kassenbuch!$E$7:$E$66,$B11,Kassenbuch!$F$7:$F$66)</f>
        <v>340</v>
      </c>
      <c r="E11" s="18" t="str">
        <f t="shared" ref="E11:E16" si="0">K9</f>
        <v>Ausflüge / Exkursionen</v>
      </c>
      <c r="F11" s="19">
        <f>SUMIF(Kassenbuch!$E$7:$E$66,$E11,Kassenbuch!$G$7:$G$66)</f>
        <v>368</v>
      </c>
      <c r="K11" s="15" t="s">
        <v>17</v>
      </c>
    </row>
    <row r="12" spans="2:11" x14ac:dyDescent="0.25">
      <c r="B12" s="20" t="str">
        <f>K5</f>
        <v>Spenden</v>
      </c>
      <c r="C12" s="21">
        <f>SUMIF(Kassenbuch!$E$7:$E$66,$B12,Kassenbuch!$F$7:$F$66)</f>
        <v>80</v>
      </c>
      <c r="E12" s="20" t="str">
        <f t="shared" si="0"/>
        <v>Klassenfest / Feiern</v>
      </c>
      <c r="F12" s="21">
        <f>SUMIF(Kassenbuch!$E$7:$E$66,$E12,Kassenbuch!$G$7:$G$66)</f>
        <v>47.8</v>
      </c>
      <c r="K12" s="14" t="s">
        <v>18</v>
      </c>
    </row>
    <row r="13" spans="2:11" x14ac:dyDescent="0.25">
      <c r="B13" s="18" t="str">
        <f>K6</f>
        <v>Kuchenverkauf</v>
      </c>
      <c r="C13" s="19">
        <f>SUMIF(Kassenbuch!$E$7:$E$66,$B13,Kassenbuch!$F$7:$F$66)</f>
        <v>155.69999999999999</v>
      </c>
      <c r="E13" s="18" t="str">
        <f t="shared" si="0"/>
        <v>Geschenke</v>
      </c>
      <c r="F13" s="19">
        <f>SUMIF(Kassenbuch!$E$7:$E$66,$E13,Kassenbuch!$G$7:$G$66)</f>
        <v>43</v>
      </c>
      <c r="K13" s="15" t="s">
        <v>19</v>
      </c>
    </row>
    <row r="14" spans="2:11" x14ac:dyDescent="0.25">
      <c r="B14" s="20" t="str">
        <f>K7</f>
        <v>Pfand / Sammlung</v>
      </c>
      <c r="C14" s="21">
        <f>SUMIF(Kassenbuch!$E$7:$E$66,$B14,Kassenbuch!$F$7:$F$66)</f>
        <v>14.3</v>
      </c>
      <c r="E14" s="20" t="str">
        <f t="shared" si="0"/>
        <v>Materialien / Bastelbedarf</v>
      </c>
      <c r="F14" s="21">
        <f>SUMIF(Kassenbuch!$E$7:$E$66,$E14,Kassenbuch!$G$7:$G$66)</f>
        <v>70.400000000000006</v>
      </c>
      <c r="K14" s="14" t="s">
        <v>20</v>
      </c>
    </row>
    <row r="15" spans="2:11" x14ac:dyDescent="0.25">
      <c r="B15" s="18" t="str">
        <f>K8</f>
        <v>Sonstige Einnahmen</v>
      </c>
      <c r="C15" s="19">
        <f>SUMIF(Kassenbuch!$E$7:$E$66,$B15,Kassenbuch!$F$7:$F$66)</f>
        <v>0</v>
      </c>
      <c r="E15" s="18" t="str">
        <f t="shared" si="0"/>
        <v>Kopien / Druck</v>
      </c>
      <c r="F15" s="19">
        <f>SUMIF(Kassenbuch!$E$7:$E$66,$E15,Kassenbuch!$G$7:$G$66)</f>
        <v>21.5</v>
      </c>
      <c r="K15" s="22" t="s">
        <v>21</v>
      </c>
    </row>
    <row r="16" spans="2:11" x14ac:dyDescent="0.25">
      <c r="B16" s="23" t="s">
        <v>22</v>
      </c>
      <c r="C16" s="24">
        <f>SUM(C11:C15)</f>
        <v>590</v>
      </c>
      <c r="E16" s="20" t="str">
        <f t="shared" si="0"/>
        <v>Sonstige Ausgaben</v>
      </c>
      <c r="F16" s="21">
        <f>SUMIF(Kassenbuch!$E$7:$E$66,$E16,Kassenbuch!$G$7:$G$66)</f>
        <v>0</v>
      </c>
    </row>
    <row r="17" spans="2:6" x14ac:dyDescent="0.25">
      <c r="E17" s="23" t="s">
        <v>23</v>
      </c>
      <c r="F17" s="24">
        <f>SUM(F11:F16)</f>
        <v>550.70000000000005</v>
      </c>
    </row>
    <row r="18" spans="2:6" x14ac:dyDescent="0.25">
      <c r="B18" s="5" t="s">
        <v>24</v>
      </c>
      <c r="C18" s="5"/>
    </row>
    <row r="19" spans="2:6" x14ac:dyDescent="0.25">
      <c r="B19" s="18" t="s">
        <v>25</v>
      </c>
      <c r="C19" s="25">
        <f>SUM(Schülerbeiträge!$C$6:$C$45)</f>
        <v>360</v>
      </c>
    </row>
    <row r="20" spans="2:6" x14ac:dyDescent="0.25">
      <c r="B20" s="20" t="s">
        <v>26</v>
      </c>
      <c r="C20" s="26">
        <f>SUM(Schülerbeiträge!$D$6:$D$45)</f>
        <v>340</v>
      </c>
    </row>
    <row r="21" spans="2:6" x14ac:dyDescent="0.25">
      <c r="B21" s="18" t="s">
        <v>27</v>
      </c>
      <c r="C21" s="25">
        <f>SUM(Schülerbeiträge!$E$6:$E$45)</f>
        <v>20</v>
      </c>
    </row>
    <row r="22" spans="2:6" x14ac:dyDescent="0.25">
      <c r="B22" s="20" t="s">
        <v>28</v>
      </c>
      <c r="C22" s="27">
        <f>COUNTA(Schülerbeiträge!$B$6:$B$45)</f>
        <v>24</v>
      </c>
    </row>
    <row r="23" spans="2:6" x14ac:dyDescent="0.25">
      <c r="B23" s="18" t="s">
        <v>29</v>
      </c>
      <c r="C23" s="28">
        <f>COUNTIF(Schülerbeiträge!$F$6:$F$45,"Bezahlt")</f>
        <v>22</v>
      </c>
    </row>
    <row r="24" spans="2:6" x14ac:dyDescent="0.25">
      <c r="B24" s="20" t="s">
        <v>30</v>
      </c>
      <c r="C24" s="27">
        <f>COUNTIF(Schülerbeiträge!$F$6:$F$45,"Teilweise")+COUNTIF(Schülerbeiträge!$F$6:$F$45,"Offen")</f>
        <v>2</v>
      </c>
    </row>
    <row r="26" spans="2:6" x14ac:dyDescent="0.25">
      <c r="B26" s="5" t="s">
        <v>31</v>
      </c>
      <c r="C26" s="5"/>
    </row>
    <row r="27" spans="2:6" ht="24" customHeight="1" x14ac:dyDescent="0.25">
      <c r="B27" s="4" t="s">
        <v>32</v>
      </c>
      <c r="C27" s="4"/>
    </row>
    <row r="28" spans="2:6" ht="24" customHeight="1" x14ac:dyDescent="0.25">
      <c r="B28" s="4" t="s">
        <v>33</v>
      </c>
      <c r="C28" s="4"/>
    </row>
    <row r="29" spans="2:6" ht="24" customHeight="1" x14ac:dyDescent="0.25">
      <c r="B29" s="4" t="s">
        <v>34</v>
      </c>
      <c r="C29" s="4"/>
    </row>
    <row r="30" spans="2:6" ht="24" customHeight="1" x14ac:dyDescent="0.25">
      <c r="B30" s="4" t="s">
        <v>35</v>
      </c>
      <c r="C30" s="4"/>
    </row>
    <row r="31" spans="2:6" ht="24" customHeight="1" x14ac:dyDescent="0.25">
      <c r="B31" s="3" t="s">
        <v>36</v>
      </c>
      <c r="C31" s="3"/>
    </row>
  </sheetData>
  <mergeCells count="19">
    <mergeCell ref="B30:C30"/>
    <mergeCell ref="B31:C31"/>
    <mergeCell ref="B18:C18"/>
    <mergeCell ref="B26:C26"/>
    <mergeCell ref="B27:C27"/>
    <mergeCell ref="B28:C28"/>
    <mergeCell ref="B29:C29"/>
    <mergeCell ref="B6:C6"/>
    <mergeCell ref="E6:F6"/>
    <mergeCell ref="B7:C7"/>
    <mergeCell ref="E7:F7"/>
    <mergeCell ref="B9:C9"/>
    <mergeCell ref="E9:F9"/>
    <mergeCell ref="B1:K1"/>
    <mergeCell ref="B2:K2"/>
    <mergeCell ref="B4:C4"/>
    <mergeCell ref="E4:F4"/>
    <mergeCell ref="B5:C5"/>
    <mergeCell ref="E5:F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0" customWidth="1"/>
    <col min="4" max="4" width="36" customWidth="1"/>
    <col min="5" max="5" width="24" customWidth="1"/>
    <col min="6" max="7" width="13" customWidth="1"/>
    <col min="8" max="8" width="14" customWidth="1"/>
    <col min="9" max="9" width="22" customWidth="1"/>
  </cols>
  <sheetData>
    <row r="1" spans="1:9" ht="30" customHeight="1" x14ac:dyDescent="0.25">
      <c r="A1" s="12" t="s">
        <v>37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1" t="s">
        <v>38</v>
      </c>
      <c r="B2" s="11"/>
      <c r="C2" s="11"/>
      <c r="D2" s="11"/>
      <c r="E2" s="11"/>
      <c r="F2" s="11"/>
      <c r="G2" s="11"/>
      <c r="H2" s="11"/>
      <c r="I2" s="11"/>
    </row>
    <row r="3" spans="1:9" ht="15.75" customHeight="1" x14ac:dyDescent="0.25">
      <c r="A3" s="29" t="s">
        <v>39</v>
      </c>
      <c r="B3" s="30" t="s">
        <v>40</v>
      </c>
      <c r="C3" s="29" t="s">
        <v>41</v>
      </c>
      <c r="D3" s="30" t="s">
        <v>42</v>
      </c>
      <c r="E3" s="29" t="s">
        <v>43</v>
      </c>
      <c r="F3" s="2" t="s">
        <v>44</v>
      </c>
      <c r="G3" s="2"/>
      <c r="H3" s="2"/>
      <c r="I3" s="2"/>
    </row>
    <row r="4" spans="1:9" ht="18" customHeight="1" x14ac:dyDescent="0.25">
      <c r="A4" s="1" t="s">
        <v>45</v>
      </c>
      <c r="B4" s="1"/>
      <c r="C4" s="1"/>
      <c r="D4" s="31">
        <v>45</v>
      </c>
      <c r="E4" s="1" t="s">
        <v>46</v>
      </c>
      <c r="F4" s="1"/>
      <c r="G4" s="1"/>
      <c r="H4" s="32">
        <f>D4+SUM(F7:F66)-SUM(G7:G66)</f>
        <v>84.300000000000068</v>
      </c>
    </row>
    <row r="6" spans="1:9" ht="24" customHeight="1" x14ac:dyDescent="0.25">
      <c r="A6" s="33" t="s">
        <v>47</v>
      </c>
      <c r="B6" s="33" t="s">
        <v>48</v>
      </c>
      <c r="C6" s="33" t="s">
        <v>49</v>
      </c>
      <c r="D6" s="33" t="s">
        <v>50</v>
      </c>
      <c r="E6" s="33" t="s">
        <v>14</v>
      </c>
      <c r="F6" s="33" t="s">
        <v>51</v>
      </c>
      <c r="G6" s="33" t="s">
        <v>52</v>
      </c>
      <c r="H6" s="33" t="s">
        <v>53</v>
      </c>
      <c r="I6" s="33" t="s">
        <v>54</v>
      </c>
    </row>
    <row r="7" spans="1:9" ht="15" customHeight="1" x14ac:dyDescent="0.25">
      <c r="A7" s="34">
        <f>IF($D7="","",COUNTA($D$7:$D7))</f>
        <v>1</v>
      </c>
      <c r="B7" s="35">
        <v>45912</v>
      </c>
      <c r="C7" s="36" t="s">
        <v>55</v>
      </c>
      <c r="D7" s="37" t="s">
        <v>56</v>
      </c>
      <c r="E7" s="37" t="s">
        <v>4</v>
      </c>
      <c r="F7" s="38">
        <v>325</v>
      </c>
      <c r="G7" s="39"/>
      <c r="H7" s="25">
        <f>IF(AND($B7="",$F7="",$G7=""),"",$D$4+SUM($F$7:F7)-SUM($G$7:G7))</f>
        <v>370</v>
      </c>
      <c r="I7" s="37"/>
    </row>
    <row r="8" spans="1:9" ht="15" customHeight="1" x14ac:dyDescent="0.25">
      <c r="A8" s="40">
        <f>IF($D8="","",COUNTA($D$7:$D8))</f>
        <v>2</v>
      </c>
      <c r="B8" s="41">
        <v>45920</v>
      </c>
      <c r="C8" s="42" t="s">
        <v>57</v>
      </c>
      <c r="D8" s="43" t="s">
        <v>58</v>
      </c>
      <c r="E8" s="43" t="s">
        <v>18</v>
      </c>
      <c r="F8" s="44"/>
      <c r="G8" s="45">
        <v>28.4</v>
      </c>
      <c r="H8" s="26">
        <f>IF(AND($B8="",$F8="",$G8=""),"",$D$4+SUM($F$7:F8)-SUM($G$7:G8))</f>
        <v>341.6</v>
      </c>
      <c r="I8" s="43"/>
    </row>
    <row r="9" spans="1:9" ht="15" customHeight="1" x14ac:dyDescent="0.25">
      <c r="A9" s="34">
        <f>IF($D9="","",COUNTA($D$7:$D9))</f>
        <v>3</v>
      </c>
      <c r="B9" s="35">
        <v>45932</v>
      </c>
      <c r="C9" s="36" t="s">
        <v>59</v>
      </c>
      <c r="D9" s="37" t="s">
        <v>60</v>
      </c>
      <c r="E9" s="37" t="s">
        <v>5</v>
      </c>
      <c r="F9" s="38">
        <v>30</v>
      </c>
      <c r="G9" s="39"/>
      <c r="H9" s="25">
        <f>IF(AND($B9="",$F9="",$G9=""),"",$D$4+SUM($F$7:F9)-SUM($G$7:G9))</f>
        <v>371.6</v>
      </c>
      <c r="I9" s="37" t="s">
        <v>61</v>
      </c>
    </row>
    <row r="10" spans="1:9" ht="15" customHeight="1" x14ac:dyDescent="0.25">
      <c r="A10" s="40">
        <f>IF($D10="","",COUNTA($D$7:$D10))</f>
        <v>4</v>
      </c>
      <c r="B10" s="41">
        <v>45945</v>
      </c>
      <c r="C10" s="42" t="s">
        <v>62</v>
      </c>
      <c r="D10" s="43" t="s">
        <v>63</v>
      </c>
      <c r="E10" s="43" t="s">
        <v>19</v>
      </c>
      <c r="F10" s="44"/>
      <c r="G10" s="45">
        <v>12.6</v>
      </c>
      <c r="H10" s="26">
        <f>IF(AND($B10="",$F10="",$G10=""),"",$D$4+SUM($F$7:F10)-SUM($G$7:G10))</f>
        <v>359</v>
      </c>
      <c r="I10" s="43"/>
    </row>
    <row r="11" spans="1:9" ht="15" customHeight="1" x14ac:dyDescent="0.25">
      <c r="A11" s="34">
        <f>IF($D11="","",COUNTA($D$7:$D11))</f>
        <v>5</v>
      </c>
      <c r="B11" s="35">
        <v>45967</v>
      </c>
      <c r="C11" s="36" t="s">
        <v>64</v>
      </c>
      <c r="D11" s="37" t="s">
        <v>65</v>
      </c>
      <c r="E11" s="37" t="s">
        <v>13</v>
      </c>
      <c r="F11" s="38"/>
      <c r="G11" s="39">
        <v>96</v>
      </c>
      <c r="H11" s="25">
        <f>IF(AND($B11="",$F11="",$G11=""),"",$D$4+SUM($F$7:F11)-SUM($G$7:G11))</f>
        <v>263</v>
      </c>
      <c r="I11" s="37"/>
    </row>
    <row r="12" spans="1:9" ht="15" customHeight="1" x14ac:dyDescent="0.25">
      <c r="A12" s="40">
        <f>IF($D12="","",COUNTA($D$7:$D12))</f>
        <v>6</v>
      </c>
      <c r="B12" s="41">
        <v>45967</v>
      </c>
      <c r="C12" s="42" t="s">
        <v>66</v>
      </c>
      <c r="D12" s="43" t="s">
        <v>67</v>
      </c>
      <c r="E12" s="43" t="s">
        <v>13</v>
      </c>
      <c r="F12" s="44"/>
      <c r="G12" s="45">
        <v>140</v>
      </c>
      <c r="H12" s="26">
        <f>IF(AND($B12="",$F12="",$G12=""),"",$D$4+SUM($F$7:F12)-SUM($G$7:G12))</f>
        <v>123</v>
      </c>
      <c r="I12" s="43"/>
    </row>
    <row r="13" spans="1:9" ht="15" customHeight="1" x14ac:dyDescent="0.25">
      <c r="A13" s="34">
        <f>IF($D13="","",COUNTA($D$7:$D13))</f>
        <v>7</v>
      </c>
      <c r="B13" s="35">
        <v>45982</v>
      </c>
      <c r="C13" s="36" t="s">
        <v>68</v>
      </c>
      <c r="D13" s="37" t="s">
        <v>69</v>
      </c>
      <c r="E13" s="37" t="s">
        <v>8</v>
      </c>
      <c r="F13" s="38">
        <v>84.5</v>
      </c>
      <c r="G13" s="39"/>
      <c r="H13" s="25">
        <f>IF(AND($B13="",$F13="",$G13=""),"",$D$4+SUM($F$7:F13)-SUM($G$7:G13))</f>
        <v>207.5</v>
      </c>
      <c r="I13" s="37"/>
    </row>
    <row r="14" spans="1:9" ht="15" customHeight="1" x14ac:dyDescent="0.25">
      <c r="A14" s="40">
        <f>IF($D14="","",COUNTA($D$7:$D14))</f>
        <v>8</v>
      </c>
      <c r="B14" s="41">
        <v>45996</v>
      </c>
      <c r="C14" s="42" t="s">
        <v>70</v>
      </c>
      <c r="D14" s="43" t="s">
        <v>71</v>
      </c>
      <c r="E14" s="43" t="s">
        <v>17</v>
      </c>
      <c r="F14" s="44"/>
      <c r="G14" s="45">
        <v>25</v>
      </c>
      <c r="H14" s="26">
        <f>IF(AND($B14="",$F14="",$G14=""),"",$D$4+SUM($F$7:F14)-SUM($G$7:G14))</f>
        <v>182.5</v>
      </c>
      <c r="I14" s="43"/>
    </row>
    <row r="15" spans="1:9" ht="15" customHeight="1" x14ac:dyDescent="0.25">
      <c r="A15" s="34">
        <f>IF($D15="","",COUNTA($D$7:$D15))</f>
        <v>9</v>
      </c>
      <c r="B15" s="35">
        <v>46003</v>
      </c>
      <c r="C15" s="36" t="s">
        <v>72</v>
      </c>
      <c r="D15" s="37" t="s">
        <v>73</v>
      </c>
      <c r="E15" s="37" t="s">
        <v>18</v>
      </c>
      <c r="F15" s="38"/>
      <c r="G15" s="39">
        <v>19.899999999999999</v>
      </c>
      <c r="H15" s="25">
        <f>IF(AND($B15="",$F15="",$G15=""),"",$D$4+SUM($F$7:F15)-SUM($G$7:G15))</f>
        <v>162.60000000000002</v>
      </c>
      <c r="I15" s="37"/>
    </row>
    <row r="16" spans="1:9" ht="15" customHeight="1" x14ac:dyDescent="0.25">
      <c r="A16" s="40">
        <f>IF($D16="","",COUNTA($D$7:$D16))</f>
        <v>10</v>
      </c>
      <c r="B16" s="41">
        <v>46009</v>
      </c>
      <c r="C16" s="42" t="s">
        <v>74</v>
      </c>
      <c r="D16" s="43" t="s">
        <v>75</v>
      </c>
      <c r="E16" s="43" t="s">
        <v>9</v>
      </c>
      <c r="F16" s="44">
        <v>14.3</v>
      </c>
      <c r="G16" s="45"/>
      <c r="H16" s="26">
        <f>IF(AND($B16="",$F16="",$G16=""),"",$D$4+SUM($F$7:F16)-SUM($G$7:G16))</f>
        <v>176.90000000000003</v>
      </c>
      <c r="I16" s="43"/>
    </row>
    <row r="17" spans="1:9" ht="15" customHeight="1" x14ac:dyDescent="0.25">
      <c r="A17" s="34">
        <f>IF($D17="","",COUNTA($D$7:$D17))</f>
        <v>11</v>
      </c>
      <c r="B17" s="35">
        <v>46010</v>
      </c>
      <c r="C17" s="36" t="s">
        <v>76</v>
      </c>
      <c r="D17" s="37" t="s">
        <v>77</v>
      </c>
      <c r="E17" s="37" t="s">
        <v>16</v>
      </c>
      <c r="F17" s="38"/>
      <c r="G17" s="39">
        <v>47.8</v>
      </c>
      <c r="H17" s="25">
        <f>IF(AND($B17="",$F17="",$G17=""),"",$D$4+SUM($F$7:F17)-SUM($G$7:G17))</f>
        <v>129.10000000000002</v>
      </c>
      <c r="I17" s="37"/>
    </row>
    <row r="18" spans="1:9" ht="15" customHeight="1" x14ac:dyDescent="0.25">
      <c r="A18" s="40">
        <f>IF($D18="","",COUNTA($D$7:$D18))</f>
        <v>12</v>
      </c>
      <c r="B18" s="41">
        <v>46038</v>
      </c>
      <c r="C18" s="42" t="s">
        <v>78</v>
      </c>
      <c r="D18" s="43" t="s">
        <v>79</v>
      </c>
      <c r="E18" s="43" t="s">
        <v>5</v>
      </c>
      <c r="F18" s="44">
        <v>50</v>
      </c>
      <c r="G18" s="45"/>
      <c r="H18" s="26">
        <f>IF(AND($B18="",$F18="",$G18=""),"",$D$4+SUM($F$7:F18)-SUM($G$7:G18))</f>
        <v>179.09999999999997</v>
      </c>
      <c r="I18" s="43"/>
    </row>
    <row r="19" spans="1:9" ht="15" customHeight="1" x14ac:dyDescent="0.25">
      <c r="A19" s="34">
        <f>IF($D19="","",COUNTA($D$7:$D19))</f>
        <v>13</v>
      </c>
      <c r="B19" s="35">
        <v>46058</v>
      </c>
      <c r="C19" s="36" t="s">
        <v>80</v>
      </c>
      <c r="D19" s="37" t="s">
        <v>81</v>
      </c>
      <c r="E19" s="37" t="s">
        <v>4</v>
      </c>
      <c r="F19" s="38">
        <v>15</v>
      </c>
      <c r="G19" s="39"/>
      <c r="H19" s="25">
        <f>IF(AND($B19="",$F19="",$G19=""),"",$D$4+SUM($F$7:F19)-SUM($G$7:G19))</f>
        <v>194.09999999999997</v>
      </c>
      <c r="I19" s="37"/>
    </row>
    <row r="20" spans="1:9" ht="15" customHeight="1" x14ac:dyDescent="0.25">
      <c r="A20" s="40">
        <f>IF($D20="","",COUNTA($D$7:$D20))</f>
        <v>14</v>
      </c>
      <c r="B20" s="41">
        <v>46080</v>
      </c>
      <c r="C20" s="42" t="s">
        <v>82</v>
      </c>
      <c r="D20" s="43" t="s">
        <v>83</v>
      </c>
      <c r="E20" s="43" t="s">
        <v>19</v>
      </c>
      <c r="F20" s="44"/>
      <c r="G20" s="45">
        <v>8.9</v>
      </c>
      <c r="H20" s="26">
        <f>IF(AND($B20="",$F20="",$G20=""),"",$D$4+SUM($F$7:F20)-SUM($G$7:G20))</f>
        <v>185.2</v>
      </c>
      <c r="I20" s="43"/>
    </row>
    <row r="21" spans="1:9" ht="15" customHeight="1" x14ac:dyDescent="0.25">
      <c r="A21" s="34">
        <f>IF($D21="","",COUNTA($D$7:$D21))</f>
        <v>15</v>
      </c>
      <c r="B21" s="35">
        <v>46094</v>
      </c>
      <c r="C21" s="36" t="s">
        <v>84</v>
      </c>
      <c r="D21" s="37" t="s">
        <v>85</v>
      </c>
      <c r="E21" s="37" t="s">
        <v>13</v>
      </c>
      <c r="F21" s="38"/>
      <c r="G21" s="39">
        <v>132</v>
      </c>
      <c r="H21" s="25">
        <f>IF(AND($B21="",$F21="",$G21=""),"",$D$4+SUM($F$7:F21)-SUM($G$7:G21))</f>
        <v>53.199999999999989</v>
      </c>
      <c r="I21" s="37"/>
    </row>
    <row r="22" spans="1:9" ht="15" customHeight="1" x14ac:dyDescent="0.25">
      <c r="A22" s="40">
        <f>IF($D22="","",COUNTA($D$7:$D22))</f>
        <v>16</v>
      </c>
      <c r="B22" s="41">
        <v>46108</v>
      </c>
      <c r="C22" s="42" t="s">
        <v>86</v>
      </c>
      <c r="D22" s="43" t="s">
        <v>87</v>
      </c>
      <c r="E22" s="43" t="s">
        <v>8</v>
      </c>
      <c r="F22" s="44">
        <v>71.2</v>
      </c>
      <c r="G22" s="45"/>
      <c r="H22" s="26">
        <f>IF(AND($B22="",$F22="",$G22=""),"",$D$4+SUM($F$7:F22)-SUM($G$7:G22))</f>
        <v>124.40000000000003</v>
      </c>
      <c r="I22" s="43"/>
    </row>
    <row r="23" spans="1:9" ht="15" customHeight="1" x14ac:dyDescent="0.25">
      <c r="A23" s="34">
        <f>IF($D23="","",COUNTA($D$7:$D23))</f>
        <v>17</v>
      </c>
      <c r="B23" s="35">
        <v>46129</v>
      </c>
      <c r="C23" s="36" t="s">
        <v>88</v>
      </c>
      <c r="D23" s="37" t="s">
        <v>89</v>
      </c>
      <c r="E23" s="37" t="s">
        <v>18</v>
      </c>
      <c r="F23" s="38"/>
      <c r="G23" s="39">
        <v>22.1</v>
      </c>
      <c r="H23" s="25">
        <f>IF(AND($B23="",$F23="",$G23=""),"",$D$4+SUM($F$7:F23)-SUM($G$7:G23))</f>
        <v>102.30000000000007</v>
      </c>
      <c r="I23" s="37"/>
    </row>
    <row r="24" spans="1:9" ht="15" customHeight="1" x14ac:dyDescent="0.25">
      <c r="A24" s="40">
        <f>IF($D24="","",COUNTA($D$7:$D24))</f>
        <v>18</v>
      </c>
      <c r="B24" s="41">
        <v>46142</v>
      </c>
      <c r="C24" s="42" t="s">
        <v>90</v>
      </c>
      <c r="D24" s="43" t="s">
        <v>91</v>
      </c>
      <c r="E24" s="43" t="s">
        <v>17</v>
      </c>
      <c r="F24" s="44"/>
      <c r="G24" s="45">
        <v>18</v>
      </c>
      <c r="H24" s="26">
        <f>IF(AND($B24="",$F24="",$G24=""),"",$D$4+SUM($F$7:F24)-SUM($G$7:G24))</f>
        <v>84.300000000000068</v>
      </c>
      <c r="I24" s="43"/>
    </row>
    <row r="25" spans="1:9" ht="15" customHeight="1" x14ac:dyDescent="0.25">
      <c r="A25" s="34" t="str">
        <f>IF($D25="","",COUNTA($D$7:$D25))</f>
        <v/>
      </c>
      <c r="B25" s="35"/>
      <c r="C25" s="36"/>
      <c r="D25" s="37"/>
      <c r="E25" s="37"/>
      <c r="F25" s="38"/>
      <c r="G25" s="39"/>
      <c r="H25" s="25" t="str">
        <f>IF(AND($B25="",$F25="",$G25=""),"",$D$4+SUM($F$7:F25)-SUM($G$7:G25))</f>
        <v/>
      </c>
      <c r="I25" s="37"/>
    </row>
    <row r="26" spans="1:9" ht="15" customHeight="1" x14ac:dyDescent="0.25">
      <c r="A26" s="40" t="str">
        <f>IF($D26="","",COUNTA($D$7:$D26))</f>
        <v/>
      </c>
      <c r="B26" s="41"/>
      <c r="C26" s="42"/>
      <c r="D26" s="43"/>
      <c r="E26" s="43"/>
      <c r="F26" s="44"/>
      <c r="G26" s="45"/>
      <c r="H26" s="26" t="str">
        <f>IF(AND($B26="",$F26="",$G26=""),"",$D$4+SUM($F$7:F26)-SUM($G$7:G26))</f>
        <v/>
      </c>
      <c r="I26" s="43"/>
    </row>
    <row r="27" spans="1:9" ht="15" customHeight="1" x14ac:dyDescent="0.25">
      <c r="A27" s="34" t="str">
        <f>IF($D27="","",COUNTA($D$7:$D27))</f>
        <v/>
      </c>
      <c r="B27" s="35"/>
      <c r="C27" s="36"/>
      <c r="D27" s="37"/>
      <c r="E27" s="37"/>
      <c r="F27" s="38"/>
      <c r="G27" s="39"/>
      <c r="H27" s="25" t="str">
        <f>IF(AND($B27="",$F27="",$G27=""),"",$D$4+SUM($F$7:F27)-SUM($G$7:G27))</f>
        <v/>
      </c>
      <c r="I27" s="37"/>
    </row>
    <row r="28" spans="1:9" ht="15" customHeight="1" x14ac:dyDescent="0.25">
      <c r="A28" s="40" t="str">
        <f>IF($D28="","",COUNTA($D$7:$D28))</f>
        <v/>
      </c>
      <c r="B28" s="41"/>
      <c r="C28" s="42"/>
      <c r="D28" s="43"/>
      <c r="E28" s="43"/>
      <c r="F28" s="44"/>
      <c r="G28" s="45"/>
      <c r="H28" s="26" t="str">
        <f>IF(AND($B28="",$F28="",$G28=""),"",$D$4+SUM($F$7:F28)-SUM($G$7:G28))</f>
        <v/>
      </c>
      <c r="I28" s="43"/>
    </row>
    <row r="29" spans="1:9" ht="15" customHeight="1" x14ac:dyDescent="0.25">
      <c r="A29" s="34" t="str">
        <f>IF($D29="","",COUNTA($D$7:$D29))</f>
        <v/>
      </c>
      <c r="B29" s="35"/>
      <c r="C29" s="36"/>
      <c r="D29" s="37"/>
      <c r="E29" s="37"/>
      <c r="F29" s="38"/>
      <c r="G29" s="39"/>
      <c r="H29" s="25" t="str">
        <f>IF(AND($B29="",$F29="",$G29=""),"",$D$4+SUM($F$7:F29)-SUM($G$7:G29))</f>
        <v/>
      </c>
      <c r="I29" s="37"/>
    </row>
    <row r="30" spans="1:9" ht="15" customHeight="1" x14ac:dyDescent="0.25">
      <c r="A30" s="40" t="str">
        <f>IF($D30="","",COUNTA($D$7:$D30))</f>
        <v/>
      </c>
      <c r="B30" s="41"/>
      <c r="C30" s="42"/>
      <c r="D30" s="43"/>
      <c r="E30" s="43"/>
      <c r="F30" s="44"/>
      <c r="G30" s="45"/>
      <c r="H30" s="26" t="str">
        <f>IF(AND($B30="",$F30="",$G30=""),"",$D$4+SUM($F$7:F30)-SUM($G$7:G30))</f>
        <v/>
      </c>
      <c r="I30" s="43"/>
    </row>
    <row r="31" spans="1:9" ht="15" customHeight="1" x14ac:dyDescent="0.25">
      <c r="A31" s="34" t="str">
        <f>IF($D31="","",COUNTA($D$7:$D31))</f>
        <v/>
      </c>
      <c r="B31" s="35"/>
      <c r="C31" s="36"/>
      <c r="D31" s="37"/>
      <c r="E31" s="37"/>
      <c r="F31" s="38"/>
      <c r="G31" s="39"/>
      <c r="H31" s="25" t="str">
        <f>IF(AND($B31="",$F31="",$G31=""),"",$D$4+SUM($F$7:F31)-SUM($G$7:G31))</f>
        <v/>
      </c>
      <c r="I31" s="37"/>
    </row>
    <row r="32" spans="1:9" ht="15" customHeight="1" x14ac:dyDescent="0.25">
      <c r="A32" s="40" t="str">
        <f>IF($D32="","",COUNTA($D$7:$D32))</f>
        <v/>
      </c>
      <c r="B32" s="41"/>
      <c r="C32" s="42"/>
      <c r="D32" s="43"/>
      <c r="E32" s="43"/>
      <c r="F32" s="44"/>
      <c r="G32" s="45"/>
      <c r="H32" s="26" t="str">
        <f>IF(AND($B32="",$F32="",$G32=""),"",$D$4+SUM($F$7:F32)-SUM($G$7:G32))</f>
        <v/>
      </c>
      <c r="I32" s="43"/>
    </row>
    <row r="33" spans="1:9" ht="15" customHeight="1" x14ac:dyDescent="0.25">
      <c r="A33" s="34" t="str">
        <f>IF($D33="","",COUNTA($D$7:$D33))</f>
        <v/>
      </c>
      <c r="B33" s="35"/>
      <c r="C33" s="36"/>
      <c r="D33" s="37"/>
      <c r="E33" s="37"/>
      <c r="F33" s="38"/>
      <c r="G33" s="39"/>
      <c r="H33" s="25" t="str">
        <f>IF(AND($B33="",$F33="",$G33=""),"",$D$4+SUM($F$7:F33)-SUM($G$7:G33))</f>
        <v/>
      </c>
      <c r="I33" s="37"/>
    </row>
    <row r="34" spans="1:9" ht="15" customHeight="1" x14ac:dyDescent="0.25">
      <c r="A34" s="40" t="str">
        <f>IF($D34="","",COUNTA($D$7:$D34))</f>
        <v/>
      </c>
      <c r="B34" s="41"/>
      <c r="C34" s="42"/>
      <c r="D34" s="43"/>
      <c r="E34" s="43"/>
      <c r="F34" s="44"/>
      <c r="G34" s="45"/>
      <c r="H34" s="26" t="str">
        <f>IF(AND($B34="",$F34="",$G34=""),"",$D$4+SUM($F$7:F34)-SUM($G$7:G34))</f>
        <v/>
      </c>
      <c r="I34" s="43"/>
    </row>
    <row r="35" spans="1:9" ht="15" customHeight="1" x14ac:dyDescent="0.25">
      <c r="A35" s="34" t="str">
        <f>IF($D35="","",COUNTA($D$7:$D35))</f>
        <v/>
      </c>
      <c r="B35" s="35"/>
      <c r="C35" s="36"/>
      <c r="D35" s="37"/>
      <c r="E35" s="37"/>
      <c r="F35" s="38"/>
      <c r="G35" s="39"/>
      <c r="H35" s="25" t="str">
        <f>IF(AND($B35="",$F35="",$G35=""),"",$D$4+SUM($F$7:F35)-SUM($G$7:G35))</f>
        <v/>
      </c>
      <c r="I35" s="37"/>
    </row>
    <row r="36" spans="1:9" ht="15" customHeight="1" x14ac:dyDescent="0.25">
      <c r="A36" s="40" t="str">
        <f>IF($D36="","",COUNTA($D$7:$D36))</f>
        <v/>
      </c>
      <c r="B36" s="41"/>
      <c r="C36" s="42"/>
      <c r="D36" s="43"/>
      <c r="E36" s="43"/>
      <c r="F36" s="44"/>
      <c r="G36" s="45"/>
      <c r="H36" s="26" t="str">
        <f>IF(AND($B36="",$F36="",$G36=""),"",$D$4+SUM($F$7:F36)-SUM($G$7:G36))</f>
        <v/>
      </c>
      <c r="I36" s="43"/>
    </row>
    <row r="37" spans="1:9" ht="15" customHeight="1" x14ac:dyDescent="0.25">
      <c r="A37" s="34" t="str">
        <f>IF($D37="","",COUNTA($D$7:$D37))</f>
        <v/>
      </c>
      <c r="B37" s="35"/>
      <c r="C37" s="36"/>
      <c r="D37" s="37"/>
      <c r="E37" s="37"/>
      <c r="F37" s="38"/>
      <c r="G37" s="39"/>
      <c r="H37" s="25" t="str">
        <f>IF(AND($B37="",$F37="",$G37=""),"",$D$4+SUM($F$7:F37)-SUM($G$7:G37))</f>
        <v/>
      </c>
      <c r="I37" s="37"/>
    </row>
    <row r="38" spans="1:9" ht="15" customHeight="1" x14ac:dyDescent="0.25">
      <c r="A38" s="40" t="str">
        <f>IF($D38="","",COUNTA($D$7:$D38))</f>
        <v/>
      </c>
      <c r="B38" s="41"/>
      <c r="C38" s="42"/>
      <c r="D38" s="43"/>
      <c r="E38" s="43"/>
      <c r="F38" s="44"/>
      <c r="G38" s="45"/>
      <c r="H38" s="26" t="str">
        <f>IF(AND($B38="",$F38="",$G38=""),"",$D$4+SUM($F$7:F38)-SUM($G$7:G38))</f>
        <v/>
      </c>
      <c r="I38" s="43"/>
    </row>
    <row r="39" spans="1:9" ht="15" customHeight="1" x14ac:dyDescent="0.25">
      <c r="A39" s="34" t="str">
        <f>IF($D39="","",COUNTA($D$7:$D39))</f>
        <v/>
      </c>
      <c r="B39" s="35"/>
      <c r="C39" s="36"/>
      <c r="D39" s="37"/>
      <c r="E39" s="37"/>
      <c r="F39" s="38"/>
      <c r="G39" s="39"/>
      <c r="H39" s="25" t="str">
        <f>IF(AND($B39="",$F39="",$G39=""),"",$D$4+SUM($F$7:F39)-SUM($G$7:G39))</f>
        <v/>
      </c>
      <c r="I39" s="37"/>
    </row>
    <row r="40" spans="1:9" ht="15" customHeight="1" x14ac:dyDescent="0.25">
      <c r="A40" s="40" t="str">
        <f>IF($D40="","",COUNTA($D$7:$D40))</f>
        <v/>
      </c>
      <c r="B40" s="41"/>
      <c r="C40" s="42"/>
      <c r="D40" s="43"/>
      <c r="E40" s="43"/>
      <c r="F40" s="44"/>
      <c r="G40" s="45"/>
      <c r="H40" s="26" t="str">
        <f>IF(AND($B40="",$F40="",$G40=""),"",$D$4+SUM($F$7:F40)-SUM($G$7:G40))</f>
        <v/>
      </c>
      <c r="I40" s="43"/>
    </row>
    <row r="41" spans="1:9" ht="15" customHeight="1" x14ac:dyDescent="0.25">
      <c r="A41" s="34" t="str">
        <f>IF($D41="","",COUNTA($D$7:$D41))</f>
        <v/>
      </c>
      <c r="B41" s="35"/>
      <c r="C41" s="36"/>
      <c r="D41" s="37"/>
      <c r="E41" s="37"/>
      <c r="F41" s="38"/>
      <c r="G41" s="39"/>
      <c r="H41" s="25" t="str">
        <f>IF(AND($B41="",$F41="",$G41=""),"",$D$4+SUM($F$7:F41)-SUM($G$7:G41))</f>
        <v/>
      </c>
      <c r="I41" s="37"/>
    </row>
    <row r="42" spans="1:9" ht="15" customHeight="1" x14ac:dyDescent="0.25">
      <c r="A42" s="40" t="str">
        <f>IF($D42="","",COUNTA($D$7:$D42))</f>
        <v/>
      </c>
      <c r="B42" s="41"/>
      <c r="C42" s="42"/>
      <c r="D42" s="43"/>
      <c r="E42" s="43"/>
      <c r="F42" s="44"/>
      <c r="G42" s="45"/>
      <c r="H42" s="26" t="str">
        <f>IF(AND($B42="",$F42="",$G42=""),"",$D$4+SUM($F$7:F42)-SUM($G$7:G42))</f>
        <v/>
      </c>
      <c r="I42" s="43"/>
    </row>
    <row r="43" spans="1:9" ht="15" customHeight="1" x14ac:dyDescent="0.25">
      <c r="A43" s="34" t="str">
        <f>IF($D43="","",COUNTA($D$7:$D43))</f>
        <v/>
      </c>
      <c r="B43" s="35"/>
      <c r="C43" s="36"/>
      <c r="D43" s="37"/>
      <c r="E43" s="37"/>
      <c r="F43" s="38"/>
      <c r="G43" s="39"/>
      <c r="H43" s="25" t="str">
        <f>IF(AND($B43="",$F43="",$G43=""),"",$D$4+SUM($F$7:F43)-SUM($G$7:G43))</f>
        <v/>
      </c>
      <c r="I43" s="37"/>
    </row>
    <row r="44" spans="1:9" ht="15" customHeight="1" x14ac:dyDescent="0.25">
      <c r="A44" s="40" t="str">
        <f>IF($D44="","",COUNTA($D$7:$D44))</f>
        <v/>
      </c>
      <c r="B44" s="41"/>
      <c r="C44" s="42"/>
      <c r="D44" s="43"/>
      <c r="E44" s="43"/>
      <c r="F44" s="44"/>
      <c r="G44" s="45"/>
      <c r="H44" s="26" t="str">
        <f>IF(AND($B44="",$F44="",$G44=""),"",$D$4+SUM($F$7:F44)-SUM($G$7:G44))</f>
        <v/>
      </c>
      <c r="I44" s="43"/>
    </row>
    <row r="45" spans="1:9" ht="15" customHeight="1" x14ac:dyDescent="0.25">
      <c r="A45" s="34" t="str">
        <f>IF($D45="","",COUNTA($D$7:$D45))</f>
        <v/>
      </c>
      <c r="B45" s="35"/>
      <c r="C45" s="36"/>
      <c r="D45" s="37"/>
      <c r="E45" s="37"/>
      <c r="F45" s="38"/>
      <c r="G45" s="39"/>
      <c r="H45" s="25" t="str">
        <f>IF(AND($B45="",$F45="",$G45=""),"",$D$4+SUM($F$7:F45)-SUM($G$7:G45))</f>
        <v/>
      </c>
      <c r="I45" s="37"/>
    </row>
    <row r="46" spans="1:9" ht="15" customHeight="1" x14ac:dyDescent="0.25">
      <c r="A46" s="40" t="str">
        <f>IF($D46="","",COUNTA($D$7:$D46))</f>
        <v/>
      </c>
      <c r="B46" s="41"/>
      <c r="C46" s="42"/>
      <c r="D46" s="43"/>
      <c r="E46" s="43"/>
      <c r="F46" s="44"/>
      <c r="G46" s="45"/>
      <c r="H46" s="26" t="str">
        <f>IF(AND($B46="",$F46="",$G46=""),"",$D$4+SUM($F$7:F46)-SUM($G$7:G46))</f>
        <v/>
      </c>
      <c r="I46" s="43"/>
    </row>
    <row r="47" spans="1:9" ht="15" customHeight="1" x14ac:dyDescent="0.25">
      <c r="A47" s="34" t="str">
        <f>IF($D47="","",COUNTA($D$7:$D47))</f>
        <v/>
      </c>
      <c r="B47" s="35"/>
      <c r="C47" s="36"/>
      <c r="D47" s="37"/>
      <c r="E47" s="37"/>
      <c r="F47" s="38"/>
      <c r="G47" s="39"/>
      <c r="H47" s="25" t="str">
        <f>IF(AND($B47="",$F47="",$G47=""),"",$D$4+SUM($F$7:F47)-SUM($G$7:G47))</f>
        <v/>
      </c>
      <c r="I47" s="37"/>
    </row>
    <row r="48" spans="1:9" ht="15" customHeight="1" x14ac:dyDescent="0.25">
      <c r="A48" s="40" t="str">
        <f>IF($D48="","",COUNTA($D$7:$D48))</f>
        <v/>
      </c>
      <c r="B48" s="41"/>
      <c r="C48" s="42"/>
      <c r="D48" s="43"/>
      <c r="E48" s="43"/>
      <c r="F48" s="44"/>
      <c r="G48" s="45"/>
      <c r="H48" s="26" t="str">
        <f>IF(AND($B48="",$F48="",$G48=""),"",$D$4+SUM($F$7:F48)-SUM($G$7:G48))</f>
        <v/>
      </c>
      <c r="I48" s="43"/>
    </row>
    <row r="49" spans="1:9" ht="15" customHeight="1" x14ac:dyDescent="0.25">
      <c r="A49" s="34" t="str">
        <f>IF($D49="","",COUNTA($D$7:$D49))</f>
        <v/>
      </c>
      <c r="B49" s="35"/>
      <c r="C49" s="36"/>
      <c r="D49" s="37"/>
      <c r="E49" s="37"/>
      <c r="F49" s="38"/>
      <c r="G49" s="39"/>
      <c r="H49" s="25" t="str">
        <f>IF(AND($B49="",$F49="",$G49=""),"",$D$4+SUM($F$7:F49)-SUM($G$7:G49))</f>
        <v/>
      </c>
      <c r="I49" s="37"/>
    </row>
    <row r="50" spans="1:9" ht="15" customHeight="1" x14ac:dyDescent="0.25">
      <c r="A50" s="40" t="str">
        <f>IF($D50="","",COUNTA($D$7:$D50))</f>
        <v/>
      </c>
      <c r="B50" s="41"/>
      <c r="C50" s="42"/>
      <c r="D50" s="43"/>
      <c r="E50" s="43"/>
      <c r="F50" s="44"/>
      <c r="G50" s="45"/>
      <c r="H50" s="26" t="str">
        <f>IF(AND($B50="",$F50="",$G50=""),"",$D$4+SUM($F$7:F50)-SUM($G$7:G50))</f>
        <v/>
      </c>
      <c r="I50" s="43"/>
    </row>
    <row r="51" spans="1:9" ht="15" customHeight="1" x14ac:dyDescent="0.25">
      <c r="A51" s="34" t="str">
        <f>IF($D51="","",COUNTA($D$7:$D51))</f>
        <v/>
      </c>
      <c r="B51" s="35"/>
      <c r="C51" s="36"/>
      <c r="D51" s="37"/>
      <c r="E51" s="37"/>
      <c r="F51" s="38"/>
      <c r="G51" s="39"/>
      <c r="H51" s="25" t="str">
        <f>IF(AND($B51="",$F51="",$G51=""),"",$D$4+SUM($F$7:F51)-SUM($G$7:G51))</f>
        <v/>
      </c>
      <c r="I51" s="37"/>
    </row>
    <row r="52" spans="1:9" ht="15" customHeight="1" x14ac:dyDescent="0.25">
      <c r="A52" s="40" t="str">
        <f>IF($D52="","",COUNTA($D$7:$D52))</f>
        <v/>
      </c>
      <c r="B52" s="41"/>
      <c r="C52" s="42"/>
      <c r="D52" s="43"/>
      <c r="E52" s="43"/>
      <c r="F52" s="44"/>
      <c r="G52" s="45"/>
      <c r="H52" s="26" t="str">
        <f>IF(AND($B52="",$F52="",$G52=""),"",$D$4+SUM($F$7:F52)-SUM($G$7:G52))</f>
        <v/>
      </c>
      <c r="I52" s="43"/>
    </row>
    <row r="53" spans="1:9" ht="15" customHeight="1" x14ac:dyDescent="0.25">
      <c r="A53" s="34" t="str">
        <f>IF($D53="","",COUNTA($D$7:$D53))</f>
        <v/>
      </c>
      <c r="B53" s="35"/>
      <c r="C53" s="36"/>
      <c r="D53" s="37"/>
      <c r="E53" s="37"/>
      <c r="F53" s="38"/>
      <c r="G53" s="39"/>
      <c r="H53" s="25" t="str">
        <f>IF(AND($B53="",$F53="",$G53=""),"",$D$4+SUM($F$7:F53)-SUM($G$7:G53))</f>
        <v/>
      </c>
      <c r="I53" s="37"/>
    </row>
    <row r="54" spans="1:9" ht="15" customHeight="1" x14ac:dyDescent="0.25">
      <c r="A54" s="40" t="str">
        <f>IF($D54="","",COUNTA($D$7:$D54))</f>
        <v/>
      </c>
      <c r="B54" s="41"/>
      <c r="C54" s="42"/>
      <c r="D54" s="43"/>
      <c r="E54" s="43"/>
      <c r="F54" s="44"/>
      <c r="G54" s="45"/>
      <c r="H54" s="26" t="str">
        <f>IF(AND($B54="",$F54="",$G54=""),"",$D$4+SUM($F$7:F54)-SUM($G$7:G54))</f>
        <v/>
      </c>
      <c r="I54" s="43"/>
    </row>
    <row r="55" spans="1:9" ht="15" customHeight="1" x14ac:dyDescent="0.25">
      <c r="A55" s="34" t="str">
        <f>IF($D55="","",COUNTA($D$7:$D55))</f>
        <v/>
      </c>
      <c r="B55" s="35"/>
      <c r="C55" s="36"/>
      <c r="D55" s="37"/>
      <c r="E55" s="37"/>
      <c r="F55" s="38"/>
      <c r="G55" s="39"/>
      <c r="H55" s="25" t="str">
        <f>IF(AND($B55="",$F55="",$G55=""),"",$D$4+SUM($F$7:F55)-SUM($G$7:G55))</f>
        <v/>
      </c>
      <c r="I55" s="37"/>
    </row>
    <row r="56" spans="1:9" ht="15" customHeight="1" x14ac:dyDescent="0.25">
      <c r="A56" s="40" t="str">
        <f>IF($D56="","",COUNTA($D$7:$D56))</f>
        <v/>
      </c>
      <c r="B56" s="41"/>
      <c r="C56" s="42"/>
      <c r="D56" s="43"/>
      <c r="E56" s="43"/>
      <c r="F56" s="44"/>
      <c r="G56" s="45"/>
      <c r="H56" s="26" t="str">
        <f>IF(AND($B56="",$F56="",$G56=""),"",$D$4+SUM($F$7:F56)-SUM($G$7:G56))</f>
        <v/>
      </c>
      <c r="I56" s="43"/>
    </row>
    <row r="57" spans="1:9" ht="15" customHeight="1" x14ac:dyDescent="0.25">
      <c r="A57" s="34" t="str">
        <f>IF($D57="","",COUNTA($D$7:$D57))</f>
        <v/>
      </c>
      <c r="B57" s="35"/>
      <c r="C57" s="36"/>
      <c r="D57" s="37"/>
      <c r="E57" s="37"/>
      <c r="F57" s="38"/>
      <c r="G57" s="39"/>
      <c r="H57" s="25" t="str">
        <f>IF(AND($B57="",$F57="",$G57=""),"",$D$4+SUM($F$7:F57)-SUM($G$7:G57))</f>
        <v/>
      </c>
      <c r="I57" s="37"/>
    </row>
    <row r="58" spans="1:9" ht="15" customHeight="1" x14ac:dyDescent="0.25">
      <c r="A58" s="40" t="str">
        <f>IF($D58="","",COUNTA($D$7:$D58))</f>
        <v/>
      </c>
      <c r="B58" s="41"/>
      <c r="C58" s="42"/>
      <c r="D58" s="43"/>
      <c r="E58" s="43"/>
      <c r="F58" s="44"/>
      <c r="G58" s="45"/>
      <c r="H58" s="26" t="str">
        <f>IF(AND($B58="",$F58="",$G58=""),"",$D$4+SUM($F$7:F58)-SUM($G$7:G58))</f>
        <v/>
      </c>
      <c r="I58" s="43"/>
    </row>
    <row r="59" spans="1:9" ht="15" customHeight="1" x14ac:dyDescent="0.25">
      <c r="A59" s="34" t="str">
        <f>IF($D59="","",COUNTA($D$7:$D59))</f>
        <v/>
      </c>
      <c r="B59" s="35"/>
      <c r="C59" s="36"/>
      <c r="D59" s="37"/>
      <c r="E59" s="37"/>
      <c r="F59" s="38"/>
      <c r="G59" s="39"/>
      <c r="H59" s="25" t="str">
        <f>IF(AND($B59="",$F59="",$G59=""),"",$D$4+SUM($F$7:F59)-SUM($G$7:G59))</f>
        <v/>
      </c>
      <c r="I59" s="37"/>
    </row>
    <row r="60" spans="1:9" ht="15" customHeight="1" x14ac:dyDescent="0.25">
      <c r="A60" s="40" t="str">
        <f>IF($D60="","",COUNTA($D$7:$D60))</f>
        <v/>
      </c>
      <c r="B60" s="41"/>
      <c r="C60" s="42"/>
      <c r="D60" s="43"/>
      <c r="E60" s="43"/>
      <c r="F60" s="44"/>
      <c r="G60" s="45"/>
      <c r="H60" s="26" t="str">
        <f>IF(AND($B60="",$F60="",$G60=""),"",$D$4+SUM($F$7:F60)-SUM($G$7:G60))</f>
        <v/>
      </c>
      <c r="I60" s="43"/>
    </row>
    <row r="61" spans="1:9" ht="15" customHeight="1" x14ac:dyDescent="0.25">
      <c r="A61" s="34" t="str">
        <f>IF($D61="","",COUNTA($D$7:$D61))</f>
        <v/>
      </c>
      <c r="B61" s="35"/>
      <c r="C61" s="36"/>
      <c r="D61" s="37"/>
      <c r="E61" s="37"/>
      <c r="F61" s="38"/>
      <c r="G61" s="39"/>
      <c r="H61" s="25" t="str">
        <f>IF(AND($B61="",$F61="",$G61=""),"",$D$4+SUM($F$7:F61)-SUM($G$7:G61))</f>
        <v/>
      </c>
      <c r="I61" s="37"/>
    </row>
    <row r="62" spans="1:9" ht="15" customHeight="1" x14ac:dyDescent="0.25">
      <c r="A62" s="40" t="str">
        <f>IF($D62="","",COUNTA($D$7:$D62))</f>
        <v/>
      </c>
      <c r="B62" s="41"/>
      <c r="C62" s="42"/>
      <c r="D62" s="43"/>
      <c r="E62" s="43"/>
      <c r="F62" s="44"/>
      <c r="G62" s="45"/>
      <c r="H62" s="26" t="str">
        <f>IF(AND($B62="",$F62="",$G62=""),"",$D$4+SUM($F$7:F62)-SUM($G$7:G62))</f>
        <v/>
      </c>
      <c r="I62" s="43"/>
    </row>
    <row r="63" spans="1:9" ht="15" customHeight="1" x14ac:dyDescent="0.25">
      <c r="A63" s="34" t="str">
        <f>IF($D63="","",COUNTA($D$7:$D63))</f>
        <v/>
      </c>
      <c r="B63" s="35"/>
      <c r="C63" s="36"/>
      <c r="D63" s="37"/>
      <c r="E63" s="37"/>
      <c r="F63" s="38"/>
      <c r="G63" s="39"/>
      <c r="H63" s="25" t="str">
        <f>IF(AND($B63="",$F63="",$G63=""),"",$D$4+SUM($F$7:F63)-SUM($G$7:G63))</f>
        <v/>
      </c>
      <c r="I63" s="37"/>
    </row>
    <row r="64" spans="1:9" ht="15" customHeight="1" x14ac:dyDescent="0.25">
      <c r="A64" s="40" t="str">
        <f>IF($D64="","",COUNTA($D$7:$D64))</f>
        <v/>
      </c>
      <c r="B64" s="41"/>
      <c r="C64" s="42"/>
      <c r="D64" s="43"/>
      <c r="E64" s="43"/>
      <c r="F64" s="44"/>
      <c r="G64" s="45"/>
      <c r="H64" s="26" t="str">
        <f>IF(AND($B64="",$F64="",$G64=""),"",$D$4+SUM($F$7:F64)-SUM($G$7:G64))</f>
        <v/>
      </c>
      <c r="I64" s="43"/>
    </row>
    <row r="65" spans="1:9" ht="15" customHeight="1" x14ac:dyDescent="0.25">
      <c r="A65" s="34" t="str">
        <f>IF($D65="","",COUNTA($D$7:$D65))</f>
        <v/>
      </c>
      <c r="B65" s="35"/>
      <c r="C65" s="36"/>
      <c r="D65" s="37"/>
      <c r="E65" s="37"/>
      <c r="F65" s="38"/>
      <c r="G65" s="39"/>
      <c r="H65" s="25" t="str">
        <f>IF(AND($B65="",$F65="",$G65=""),"",$D$4+SUM($F$7:F65)-SUM($G$7:G65))</f>
        <v/>
      </c>
      <c r="I65" s="37"/>
    </row>
    <row r="66" spans="1:9" ht="15" customHeight="1" x14ac:dyDescent="0.25">
      <c r="A66" s="40" t="str">
        <f>IF($D66="","",COUNTA($D$7:$D66))</f>
        <v/>
      </c>
      <c r="B66" s="41"/>
      <c r="C66" s="42"/>
      <c r="D66" s="43"/>
      <c r="E66" s="43"/>
      <c r="F66" s="44"/>
      <c r="G66" s="45"/>
      <c r="H66" s="26" t="str">
        <f>IF(AND($B66="",$F66="",$G66=""),"",$D$4+SUM($F$7:F66)-SUM($G$7:G66))</f>
        <v/>
      </c>
      <c r="I66" s="43"/>
    </row>
  </sheetData>
  <autoFilter ref="A6:I66" xr:uid="{00000000-0009-0000-0000-000001000000}"/>
  <mergeCells count="5">
    <mergeCell ref="A1:I1"/>
    <mergeCell ref="A2:I2"/>
    <mergeCell ref="F3:I3"/>
    <mergeCell ref="A4:C4"/>
    <mergeCell ref="E4:G4"/>
  </mergeCells>
  <conditionalFormatting sqref="H7:H66">
    <cfRule type="expression" dxfId="3" priority="2">
      <formula>$H7&lt;0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Übersicht!$K$4:$K$14</xm:f>
          </x14:formula1>
          <x14:formula2>
            <xm:f>0</xm:f>
          </x14:formula2>
          <xm:sqref>E7:E66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14" customWidth="1"/>
    <col min="4" max="4" width="13" customWidth="1"/>
    <col min="5" max="5" width="12" customWidth="1"/>
    <col min="6" max="6" width="13" customWidth="1"/>
    <col min="7" max="7" width="12" customWidth="1"/>
    <col min="8" max="8" width="24" customWidth="1"/>
  </cols>
  <sheetData>
    <row r="1" spans="1:8" ht="30" customHeight="1" x14ac:dyDescent="0.25">
      <c r="A1" s="12" t="s">
        <v>92</v>
      </c>
      <c r="B1" s="12"/>
      <c r="C1" s="12"/>
      <c r="D1" s="12"/>
      <c r="E1" s="12"/>
      <c r="F1" s="12"/>
      <c r="G1" s="12"/>
      <c r="H1" s="12"/>
    </row>
    <row r="2" spans="1:8" x14ac:dyDescent="0.25">
      <c r="A2" s="11" t="s">
        <v>93</v>
      </c>
      <c r="B2" s="11"/>
      <c r="C2" s="11"/>
      <c r="D2" s="11"/>
      <c r="E2" s="11"/>
      <c r="F2" s="11"/>
      <c r="G2" s="11"/>
      <c r="H2" s="11"/>
    </row>
    <row r="3" spans="1:8" ht="18" customHeight="1" x14ac:dyDescent="0.25">
      <c r="A3" s="29" t="s">
        <v>39</v>
      </c>
      <c r="B3" s="30" t="s">
        <v>40</v>
      </c>
      <c r="C3" s="29" t="s">
        <v>41</v>
      </c>
      <c r="D3" s="30" t="s">
        <v>42</v>
      </c>
      <c r="E3" s="1" t="s">
        <v>94</v>
      </c>
      <c r="F3" s="1"/>
      <c r="G3" s="1"/>
      <c r="H3" s="46">
        <v>15</v>
      </c>
    </row>
    <row r="5" spans="1:8" ht="21.75" customHeight="1" x14ac:dyDescent="0.25">
      <c r="A5" s="33" t="s">
        <v>47</v>
      </c>
      <c r="B5" s="33" t="s">
        <v>95</v>
      </c>
      <c r="C5" s="33" t="s">
        <v>96</v>
      </c>
      <c r="D5" s="33" t="s">
        <v>97</v>
      </c>
      <c r="E5" s="33" t="s">
        <v>98</v>
      </c>
      <c r="F5" s="33" t="s">
        <v>99</v>
      </c>
      <c r="G5" s="33" t="s">
        <v>100</v>
      </c>
      <c r="H5" s="33" t="s">
        <v>54</v>
      </c>
    </row>
    <row r="6" spans="1:8" ht="15" customHeight="1" x14ac:dyDescent="0.25">
      <c r="A6" s="34">
        <f>IF($B6="","",COUNTA($B$6:$B6))</f>
        <v>1</v>
      </c>
      <c r="B6" s="37" t="s">
        <v>101</v>
      </c>
      <c r="C6" s="47">
        <f t="shared" ref="C6:C45" si="0">IF($B6="","",$H$3)</f>
        <v>15</v>
      </c>
      <c r="D6" s="47">
        <v>15</v>
      </c>
      <c r="E6" s="47">
        <f t="shared" ref="E6:E45" si="1">IF($B6="","",$C6-$D6)</f>
        <v>0</v>
      </c>
      <c r="F6" s="48" t="str">
        <f t="shared" ref="F6:F45" si="2">IF($B6="","",IF($D6&gt;=$C6,"Bezahlt",IF($D6&lt;=0,"Offen","Teilweise")))</f>
        <v>Bezahlt</v>
      </c>
      <c r="G6" s="35">
        <v>45910</v>
      </c>
      <c r="H6" s="37"/>
    </row>
    <row r="7" spans="1:8" ht="15" customHeight="1" x14ac:dyDescent="0.25">
      <c r="A7" s="40">
        <f>IF($B7="","",COUNTA($B$6:$B7))</f>
        <v>2</v>
      </c>
      <c r="B7" s="43" t="s">
        <v>102</v>
      </c>
      <c r="C7" s="49">
        <f t="shared" si="0"/>
        <v>15</v>
      </c>
      <c r="D7" s="49">
        <v>15</v>
      </c>
      <c r="E7" s="49">
        <f t="shared" si="1"/>
        <v>0</v>
      </c>
      <c r="F7" s="50" t="str">
        <f t="shared" si="2"/>
        <v>Bezahlt</v>
      </c>
      <c r="G7" s="41">
        <v>45910</v>
      </c>
      <c r="H7" s="43"/>
    </row>
    <row r="8" spans="1:8" ht="15" customHeight="1" x14ac:dyDescent="0.25">
      <c r="A8" s="34">
        <f>IF($B8="","",COUNTA($B$6:$B8))</f>
        <v>3</v>
      </c>
      <c r="B8" s="37" t="s">
        <v>103</v>
      </c>
      <c r="C8" s="47">
        <f t="shared" si="0"/>
        <v>15</v>
      </c>
      <c r="D8" s="47">
        <v>15</v>
      </c>
      <c r="E8" s="47">
        <f t="shared" si="1"/>
        <v>0</v>
      </c>
      <c r="F8" s="48" t="str">
        <f t="shared" si="2"/>
        <v>Bezahlt</v>
      </c>
      <c r="G8" s="35">
        <v>45911</v>
      </c>
      <c r="H8" s="37"/>
    </row>
    <row r="9" spans="1:8" ht="15" customHeight="1" x14ac:dyDescent="0.25">
      <c r="A9" s="40">
        <f>IF($B9="","",COUNTA($B$6:$B9))</f>
        <v>4</v>
      </c>
      <c r="B9" s="43" t="s">
        <v>104</v>
      </c>
      <c r="C9" s="49">
        <f t="shared" si="0"/>
        <v>15</v>
      </c>
      <c r="D9" s="49">
        <v>15</v>
      </c>
      <c r="E9" s="49">
        <f t="shared" si="1"/>
        <v>0</v>
      </c>
      <c r="F9" s="50" t="str">
        <f t="shared" si="2"/>
        <v>Bezahlt</v>
      </c>
      <c r="G9" s="41">
        <v>45911</v>
      </c>
      <c r="H9" s="43"/>
    </row>
    <row r="10" spans="1:8" ht="15" customHeight="1" x14ac:dyDescent="0.25">
      <c r="A10" s="34">
        <f>IF($B10="","",COUNTA($B$6:$B10))</f>
        <v>5</v>
      </c>
      <c r="B10" s="37" t="s">
        <v>105</v>
      </c>
      <c r="C10" s="47">
        <f t="shared" si="0"/>
        <v>15</v>
      </c>
      <c r="D10" s="47">
        <v>15</v>
      </c>
      <c r="E10" s="47">
        <f t="shared" si="1"/>
        <v>0</v>
      </c>
      <c r="F10" s="48" t="str">
        <f t="shared" si="2"/>
        <v>Bezahlt</v>
      </c>
      <c r="G10" s="35">
        <v>45912</v>
      </c>
      <c r="H10" s="37"/>
    </row>
    <row r="11" spans="1:8" ht="15" customHeight="1" x14ac:dyDescent="0.25">
      <c r="A11" s="40">
        <f>IF($B11="","",COUNTA($B$6:$B11))</f>
        <v>6</v>
      </c>
      <c r="B11" s="43" t="s">
        <v>106</v>
      </c>
      <c r="C11" s="49">
        <f t="shared" si="0"/>
        <v>15</v>
      </c>
      <c r="D11" s="49">
        <v>15</v>
      </c>
      <c r="E11" s="49">
        <f t="shared" si="1"/>
        <v>0</v>
      </c>
      <c r="F11" s="50" t="str">
        <f t="shared" si="2"/>
        <v>Bezahlt</v>
      </c>
      <c r="G11" s="41">
        <v>45912</v>
      </c>
      <c r="H11" s="43"/>
    </row>
    <row r="12" spans="1:8" ht="15" customHeight="1" x14ac:dyDescent="0.25">
      <c r="A12" s="34">
        <f>IF($B12="","",COUNTA($B$6:$B12))</f>
        <v>7</v>
      </c>
      <c r="B12" s="37" t="s">
        <v>107</v>
      </c>
      <c r="C12" s="47">
        <f t="shared" si="0"/>
        <v>15</v>
      </c>
      <c r="D12" s="47">
        <v>15</v>
      </c>
      <c r="E12" s="47">
        <f t="shared" si="1"/>
        <v>0</v>
      </c>
      <c r="F12" s="48" t="str">
        <f t="shared" si="2"/>
        <v>Bezahlt</v>
      </c>
      <c r="G12" s="35">
        <v>45912</v>
      </c>
      <c r="H12" s="37"/>
    </row>
    <row r="13" spans="1:8" ht="15" customHeight="1" x14ac:dyDescent="0.25">
      <c r="A13" s="40">
        <f>IF($B13="","",COUNTA($B$6:$B13))</f>
        <v>8</v>
      </c>
      <c r="B13" s="43" t="s">
        <v>108</v>
      </c>
      <c r="C13" s="49">
        <f t="shared" si="0"/>
        <v>15</v>
      </c>
      <c r="D13" s="49">
        <v>15</v>
      </c>
      <c r="E13" s="49">
        <f t="shared" si="1"/>
        <v>0</v>
      </c>
      <c r="F13" s="50" t="str">
        <f t="shared" si="2"/>
        <v>Bezahlt</v>
      </c>
      <c r="G13" s="41">
        <v>45915</v>
      </c>
      <c r="H13" s="43"/>
    </row>
    <row r="14" spans="1:8" ht="15" customHeight="1" x14ac:dyDescent="0.25">
      <c r="A14" s="34">
        <f>IF($B14="","",COUNTA($B$6:$B14))</f>
        <v>9</v>
      </c>
      <c r="B14" s="37" t="s">
        <v>109</v>
      </c>
      <c r="C14" s="47">
        <f t="shared" si="0"/>
        <v>15</v>
      </c>
      <c r="D14" s="47">
        <v>15</v>
      </c>
      <c r="E14" s="47">
        <f t="shared" si="1"/>
        <v>0</v>
      </c>
      <c r="F14" s="48" t="str">
        <f t="shared" si="2"/>
        <v>Bezahlt</v>
      </c>
      <c r="G14" s="35">
        <v>45915</v>
      </c>
      <c r="H14" s="37"/>
    </row>
    <row r="15" spans="1:8" ht="15" customHeight="1" x14ac:dyDescent="0.25">
      <c r="A15" s="40">
        <f>IF($B15="","",COUNTA($B$6:$B15))</f>
        <v>10</v>
      </c>
      <c r="B15" s="43" t="s">
        <v>110</v>
      </c>
      <c r="C15" s="49">
        <f t="shared" si="0"/>
        <v>15</v>
      </c>
      <c r="D15" s="49">
        <v>15</v>
      </c>
      <c r="E15" s="49">
        <f t="shared" si="1"/>
        <v>0</v>
      </c>
      <c r="F15" s="50" t="str">
        <f t="shared" si="2"/>
        <v>Bezahlt</v>
      </c>
      <c r="G15" s="41">
        <v>45916</v>
      </c>
      <c r="H15" s="43"/>
    </row>
    <row r="16" spans="1:8" ht="15" customHeight="1" x14ac:dyDescent="0.25">
      <c r="A16" s="34">
        <f>IF($B16="","",COUNTA($B$6:$B16))</f>
        <v>11</v>
      </c>
      <c r="B16" s="37" t="s">
        <v>111</v>
      </c>
      <c r="C16" s="47">
        <f t="shared" si="0"/>
        <v>15</v>
      </c>
      <c r="D16" s="47">
        <v>15</v>
      </c>
      <c r="E16" s="47">
        <f t="shared" si="1"/>
        <v>0</v>
      </c>
      <c r="F16" s="48" t="str">
        <f t="shared" si="2"/>
        <v>Bezahlt</v>
      </c>
      <c r="G16" s="35">
        <v>45916</v>
      </c>
      <c r="H16" s="37"/>
    </row>
    <row r="17" spans="1:8" ht="15" customHeight="1" x14ac:dyDescent="0.25">
      <c r="A17" s="40">
        <f>IF($B17="","",COUNTA($B$6:$B17))</f>
        <v>12</v>
      </c>
      <c r="B17" s="43" t="s">
        <v>112</v>
      </c>
      <c r="C17" s="49">
        <f t="shared" si="0"/>
        <v>15</v>
      </c>
      <c r="D17" s="49">
        <v>15</v>
      </c>
      <c r="E17" s="49">
        <f t="shared" si="1"/>
        <v>0</v>
      </c>
      <c r="F17" s="50" t="str">
        <f t="shared" si="2"/>
        <v>Bezahlt</v>
      </c>
      <c r="G17" s="41">
        <v>45917</v>
      </c>
      <c r="H17" s="43"/>
    </row>
    <row r="18" spans="1:8" ht="15" customHeight="1" x14ac:dyDescent="0.25">
      <c r="A18" s="34">
        <f>IF($B18="","",COUNTA($B$6:$B18))</f>
        <v>13</v>
      </c>
      <c r="B18" s="37" t="s">
        <v>113</v>
      </c>
      <c r="C18" s="47">
        <f t="shared" si="0"/>
        <v>15</v>
      </c>
      <c r="D18" s="47">
        <v>15</v>
      </c>
      <c r="E18" s="47">
        <f t="shared" si="1"/>
        <v>0</v>
      </c>
      <c r="F18" s="48" t="str">
        <f t="shared" si="2"/>
        <v>Bezahlt</v>
      </c>
      <c r="G18" s="35">
        <v>45918</v>
      </c>
      <c r="H18" s="37"/>
    </row>
    <row r="19" spans="1:8" ht="15" customHeight="1" x14ac:dyDescent="0.25">
      <c r="A19" s="40">
        <f>IF($B19="","",COUNTA($B$6:$B19))</f>
        <v>14</v>
      </c>
      <c r="B19" s="43" t="s">
        <v>114</v>
      </c>
      <c r="C19" s="49">
        <f t="shared" si="0"/>
        <v>15</v>
      </c>
      <c r="D19" s="49">
        <v>15</v>
      </c>
      <c r="E19" s="49">
        <f t="shared" si="1"/>
        <v>0</v>
      </c>
      <c r="F19" s="50" t="str">
        <f t="shared" si="2"/>
        <v>Bezahlt</v>
      </c>
      <c r="G19" s="41">
        <v>45918</v>
      </c>
      <c r="H19" s="43"/>
    </row>
    <row r="20" spans="1:8" ht="15" customHeight="1" x14ac:dyDescent="0.25">
      <c r="A20" s="34">
        <f>IF($B20="","",COUNTA($B$6:$B20))</f>
        <v>15</v>
      </c>
      <c r="B20" s="37" t="s">
        <v>115</v>
      </c>
      <c r="C20" s="47">
        <f t="shared" si="0"/>
        <v>15</v>
      </c>
      <c r="D20" s="47">
        <v>15</v>
      </c>
      <c r="E20" s="47">
        <f t="shared" si="1"/>
        <v>0</v>
      </c>
      <c r="F20" s="48" t="str">
        <f t="shared" si="2"/>
        <v>Bezahlt</v>
      </c>
      <c r="G20" s="35">
        <v>45919</v>
      </c>
      <c r="H20" s="37"/>
    </row>
    <row r="21" spans="1:8" ht="15" customHeight="1" x14ac:dyDescent="0.25">
      <c r="A21" s="40">
        <f>IF($B21="","",COUNTA($B$6:$B21))</f>
        <v>16</v>
      </c>
      <c r="B21" s="43" t="s">
        <v>116</v>
      </c>
      <c r="C21" s="49">
        <f t="shared" si="0"/>
        <v>15</v>
      </c>
      <c r="D21" s="49">
        <v>15</v>
      </c>
      <c r="E21" s="49">
        <f t="shared" si="1"/>
        <v>0</v>
      </c>
      <c r="F21" s="50" t="str">
        <f t="shared" si="2"/>
        <v>Bezahlt</v>
      </c>
      <c r="G21" s="41">
        <v>45922</v>
      </c>
      <c r="H21" s="43"/>
    </row>
    <row r="22" spans="1:8" ht="15" customHeight="1" x14ac:dyDescent="0.25">
      <c r="A22" s="34">
        <f>IF($B22="","",COUNTA($B$6:$B22))</f>
        <v>17</v>
      </c>
      <c r="B22" s="37" t="s">
        <v>117</v>
      </c>
      <c r="C22" s="47">
        <f t="shared" si="0"/>
        <v>15</v>
      </c>
      <c r="D22" s="47">
        <v>15</v>
      </c>
      <c r="E22" s="47">
        <f t="shared" si="1"/>
        <v>0</v>
      </c>
      <c r="F22" s="48" t="str">
        <f t="shared" si="2"/>
        <v>Bezahlt</v>
      </c>
      <c r="G22" s="35">
        <v>45922</v>
      </c>
      <c r="H22" s="37"/>
    </row>
    <row r="23" spans="1:8" ht="15" customHeight="1" x14ac:dyDescent="0.25">
      <c r="A23" s="40">
        <f>IF($B23="","",COUNTA($B$6:$B23))</f>
        <v>18</v>
      </c>
      <c r="B23" s="43" t="s">
        <v>118</v>
      </c>
      <c r="C23" s="49">
        <f t="shared" si="0"/>
        <v>15</v>
      </c>
      <c r="D23" s="49">
        <v>15</v>
      </c>
      <c r="E23" s="49">
        <f t="shared" si="1"/>
        <v>0</v>
      </c>
      <c r="F23" s="50" t="str">
        <f t="shared" si="2"/>
        <v>Bezahlt</v>
      </c>
      <c r="G23" s="41">
        <v>45923</v>
      </c>
      <c r="H23" s="43"/>
    </row>
    <row r="24" spans="1:8" ht="15" customHeight="1" x14ac:dyDescent="0.25">
      <c r="A24" s="34">
        <f>IF($B24="","",COUNTA($B$6:$B24))</f>
        <v>19</v>
      </c>
      <c r="B24" s="37" t="s">
        <v>119</v>
      </c>
      <c r="C24" s="47">
        <f t="shared" si="0"/>
        <v>15</v>
      </c>
      <c r="D24" s="47">
        <v>15</v>
      </c>
      <c r="E24" s="47">
        <f t="shared" si="1"/>
        <v>0</v>
      </c>
      <c r="F24" s="48" t="str">
        <f t="shared" si="2"/>
        <v>Bezahlt</v>
      </c>
      <c r="G24" s="35">
        <v>45924</v>
      </c>
      <c r="H24" s="37"/>
    </row>
    <row r="25" spans="1:8" ht="15" customHeight="1" x14ac:dyDescent="0.25">
      <c r="A25" s="40">
        <f>IF($B25="","",COUNTA($B$6:$B25))</f>
        <v>20</v>
      </c>
      <c r="B25" s="43" t="s">
        <v>120</v>
      </c>
      <c r="C25" s="49">
        <f t="shared" si="0"/>
        <v>15</v>
      </c>
      <c r="D25" s="49">
        <v>15</v>
      </c>
      <c r="E25" s="49">
        <f t="shared" si="1"/>
        <v>0</v>
      </c>
      <c r="F25" s="50" t="str">
        <f t="shared" si="2"/>
        <v>Bezahlt</v>
      </c>
      <c r="G25" s="41">
        <v>45925</v>
      </c>
      <c r="H25" s="43"/>
    </row>
    <row r="26" spans="1:8" ht="15" customHeight="1" x14ac:dyDescent="0.25">
      <c r="A26" s="34">
        <f>IF($B26="","",COUNTA($B$6:$B26))</f>
        <v>21</v>
      </c>
      <c r="B26" s="37" t="s">
        <v>121</v>
      </c>
      <c r="C26" s="47">
        <f t="shared" si="0"/>
        <v>15</v>
      </c>
      <c r="D26" s="47">
        <v>15</v>
      </c>
      <c r="E26" s="47">
        <f t="shared" si="1"/>
        <v>0</v>
      </c>
      <c r="F26" s="48" t="str">
        <f t="shared" si="2"/>
        <v>Bezahlt</v>
      </c>
      <c r="G26" s="35">
        <v>45929</v>
      </c>
      <c r="H26" s="37"/>
    </row>
    <row r="27" spans="1:8" ht="15" customHeight="1" x14ac:dyDescent="0.25">
      <c r="A27" s="40">
        <f>IF($B27="","",COUNTA($B$6:$B27))</f>
        <v>22</v>
      </c>
      <c r="B27" s="43" t="s">
        <v>122</v>
      </c>
      <c r="C27" s="49">
        <f t="shared" si="0"/>
        <v>15</v>
      </c>
      <c r="D27" s="49">
        <v>15</v>
      </c>
      <c r="E27" s="49">
        <f t="shared" si="1"/>
        <v>0</v>
      </c>
      <c r="F27" s="50" t="str">
        <f t="shared" si="2"/>
        <v>Bezahlt</v>
      </c>
      <c r="G27" s="41">
        <v>46057</v>
      </c>
      <c r="H27" s="43" t="s">
        <v>123</v>
      </c>
    </row>
    <row r="28" spans="1:8" ht="15" customHeight="1" x14ac:dyDescent="0.25">
      <c r="A28" s="34">
        <f>IF($B28="","",COUNTA($B$6:$B28))</f>
        <v>23</v>
      </c>
      <c r="B28" s="37" t="s">
        <v>124</v>
      </c>
      <c r="C28" s="47">
        <f t="shared" si="0"/>
        <v>15</v>
      </c>
      <c r="D28" s="47">
        <v>10</v>
      </c>
      <c r="E28" s="47">
        <f t="shared" si="1"/>
        <v>5</v>
      </c>
      <c r="F28" s="48" t="str">
        <f t="shared" si="2"/>
        <v>Teilweise</v>
      </c>
      <c r="G28" s="35">
        <v>46042</v>
      </c>
      <c r="H28" s="37" t="s">
        <v>125</v>
      </c>
    </row>
    <row r="29" spans="1:8" ht="15" customHeight="1" x14ac:dyDescent="0.25">
      <c r="A29" s="40">
        <f>IF($B29="","",COUNTA($B$6:$B29))</f>
        <v>24</v>
      </c>
      <c r="B29" s="43" t="s">
        <v>126</v>
      </c>
      <c r="C29" s="49">
        <f t="shared" si="0"/>
        <v>15</v>
      </c>
      <c r="D29" s="49">
        <v>0</v>
      </c>
      <c r="E29" s="49">
        <f t="shared" si="1"/>
        <v>15</v>
      </c>
      <c r="F29" s="50" t="str">
        <f t="shared" si="2"/>
        <v>Offen</v>
      </c>
      <c r="G29" s="41"/>
      <c r="H29" s="43" t="s">
        <v>127</v>
      </c>
    </row>
    <row r="30" spans="1:8" ht="15" customHeight="1" x14ac:dyDescent="0.25">
      <c r="A30" s="34" t="str">
        <f>IF($B30="","",COUNTA($B$6:$B30))</f>
        <v/>
      </c>
      <c r="B30" s="37"/>
      <c r="C30" s="47" t="str">
        <f t="shared" si="0"/>
        <v/>
      </c>
      <c r="D30" s="47"/>
      <c r="E30" s="47" t="str">
        <f t="shared" si="1"/>
        <v/>
      </c>
      <c r="F30" s="48" t="str">
        <f t="shared" si="2"/>
        <v/>
      </c>
      <c r="G30" s="35"/>
      <c r="H30" s="37"/>
    </row>
    <row r="31" spans="1:8" ht="15" customHeight="1" x14ac:dyDescent="0.25">
      <c r="A31" s="40" t="str">
        <f>IF($B31="","",COUNTA($B$6:$B31))</f>
        <v/>
      </c>
      <c r="B31" s="43"/>
      <c r="C31" s="49" t="str">
        <f t="shared" si="0"/>
        <v/>
      </c>
      <c r="D31" s="49"/>
      <c r="E31" s="49" t="str">
        <f t="shared" si="1"/>
        <v/>
      </c>
      <c r="F31" s="50" t="str">
        <f t="shared" si="2"/>
        <v/>
      </c>
      <c r="G31" s="41"/>
      <c r="H31" s="43"/>
    </row>
    <row r="32" spans="1:8" ht="15" customHeight="1" x14ac:dyDescent="0.25">
      <c r="A32" s="34" t="str">
        <f>IF($B32="","",COUNTA($B$6:$B32))</f>
        <v/>
      </c>
      <c r="B32" s="37"/>
      <c r="C32" s="47" t="str">
        <f t="shared" si="0"/>
        <v/>
      </c>
      <c r="D32" s="47"/>
      <c r="E32" s="47" t="str">
        <f t="shared" si="1"/>
        <v/>
      </c>
      <c r="F32" s="48" t="str">
        <f t="shared" si="2"/>
        <v/>
      </c>
      <c r="G32" s="35"/>
      <c r="H32" s="37"/>
    </row>
    <row r="33" spans="1:8" ht="15" customHeight="1" x14ac:dyDescent="0.25">
      <c r="A33" s="40" t="str">
        <f>IF($B33="","",COUNTA($B$6:$B33))</f>
        <v/>
      </c>
      <c r="B33" s="43"/>
      <c r="C33" s="49" t="str">
        <f t="shared" si="0"/>
        <v/>
      </c>
      <c r="D33" s="49"/>
      <c r="E33" s="49" t="str">
        <f t="shared" si="1"/>
        <v/>
      </c>
      <c r="F33" s="50" t="str">
        <f t="shared" si="2"/>
        <v/>
      </c>
      <c r="G33" s="41"/>
      <c r="H33" s="43"/>
    </row>
    <row r="34" spans="1:8" ht="15" customHeight="1" x14ac:dyDescent="0.25">
      <c r="A34" s="34" t="str">
        <f>IF($B34="","",COUNTA($B$6:$B34))</f>
        <v/>
      </c>
      <c r="B34" s="37"/>
      <c r="C34" s="47" t="str">
        <f t="shared" si="0"/>
        <v/>
      </c>
      <c r="D34" s="47"/>
      <c r="E34" s="47" t="str">
        <f t="shared" si="1"/>
        <v/>
      </c>
      <c r="F34" s="48" t="str">
        <f t="shared" si="2"/>
        <v/>
      </c>
      <c r="G34" s="35"/>
      <c r="H34" s="37"/>
    </row>
    <row r="35" spans="1:8" ht="15" customHeight="1" x14ac:dyDescent="0.25">
      <c r="A35" s="40" t="str">
        <f>IF($B35="","",COUNTA($B$6:$B35))</f>
        <v/>
      </c>
      <c r="B35" s="43"/>
      <c r="C35" s="49" t="str">
        <f t="shared" si="0"/>
        <v/>
      </c>
      <c r="D35" s="49"/>
      <c r="E35" s="49" t="str">
        <f t="shared" si="1"/>
        <v/>
      </c>
      <c r="F35" s="50" t="str">
        <f t="shared" si="2"/>
        <v/>
      </c>
      <c r="G35" s="41"/>
      <c r="H35" s="43"/>
    </row>
    <row r="36" spans="1:8" ht="15" customHeight="1" x14ac:dyDescent="0.25">
      <c r="A36" s="34" t="str">
        <f>IF($B36="","",COUNTA($B$6:$B36))</f>
        <v/>
      </c>
      <c r="B36" s="37"/>
      <c r="C36" s="47" t="str">
        <f t="shared" si="0"/>
        <v/>
      </c>
      <c r="D36" s="47"/>
      <c r="E36" s="47" t="str">
        <f t="shared" si="1"/>
        <v/>
      </c>
      <c r="F36" s="48" t="str">
        <f t="shared" si="2"/>
        <v/>
      </c>
      <c r="G36" s="35"/>
      <c r="H36" s="37"/>
    </row>
    <row r="37" spans="1:8" ht="15" customHeight="1" x14ac:dyDescent="0.25">
      <c r="A37" s="40" t="str">
        <f>IF($B37="","",COUNTA($B$6:$B37))</f>
        <v/>
      </c>
      <c r="B37" s="43"/>
      <c r="C37" s="49" t="str">
        <f t="shared" si="0"/>
        <v/>
      </c>
      <c r="D37" s="49"/>
      <c r="E37" s="49" t="str">
        <f t="shared" si="1"/>
        <v/>
      </c>
      <c r="F37" s="50" t="str">
        <f t="shared" si="2"/>
        <v/>
      </c>
      <c r="G37" s="41"/>
      <c r="H37" s="43"/>
    </row>
    <row r="38" spans="1:8" ht="15" customHeight="1" x14ac:dyDescent="0.25">
      <c r="A38" s="34" t="str">
        <f>IF($B38="","",COUNTA($B$6:$B38))</f>
        <v/>
      </c>
      <c r="B38" s="37"/>
      <c r="C38" s="47" t="str">
        <f t="shared" si="0"/>
        <v/>
      </c>
      <c r="D38" s="47"/>
      <c r="E38" s="47" t="str">
        <f t="shared" si="1"/>
        <v/>
      </c>
      <c r="F38" s="48" t="str">
        <f t="shared" si="2"/>
        <v/>
      </c>
      <c r="G38" s="35"/>
      <c r="H38" s="37"/>
    </row>
    <row r="39" spans="1:8" ht="15" customHeight="1" x14ac:dyDescent="0.25">
      <c r="A39" s="40" t="str">
        <f>IF($B39="","",COUNTA($B$6:$B39))</f>
        <v/>
      </c>
      <c r="B39" s="43"/>
      <c r="C39" s="49" t="str">
        <f t="shared" si="0"/>
        <v/>
      </c>
      <c r="D39" s="49"/>
      <c r="E39" s="49" t="str">
        <f t="shared" si="1"/>
        <v/>
      </c>
      <c r="F39" s="50" t="str">
        <f t="shared" si="2"/>
        <v/>
      </c>
      <c r="G39" s="41"/>
      <c r="H39" s="43"/>
    </row>
    <row r="40" spans="1:8" ht="15" customHeight="1" x14ac:dyDescent="0.25">
      <c r="A40" s="34" t="str">
        <f>IF($B40="","",COUNTA($B$6:$B40))</f>
        <v/>
      </c>
      <c r="B40" s="37"/>
      <c r="C40" s="47" t="str">
        <f t="shared" si="0"/>
        <v/>
      </c>
      <c r="D40" s="47"/>
      <c r="E40" s="47" t="str">
        <f t="shared" si="1"/>
        <v/>
      </c>
      <c r="F40" s="48" t="str">
        <f t="shared" si="2"/>
        <v/>
      </c>
      <c r="G40" s="35"/>
      <c r="H40" s="37"/>
    </row>
    <row r="41" spans="1:8" ht="15" customHeight="1" x14ac:dyDescent="0.25">
      <c r="A41" s="40" t="str">
        <f>IF($B41="","",COUNTA($B$6:$B41))</f>
        <v/>
      </c>
      <c r="B41" s="43"/>
      <c r="C41" s="49" t="str">
        <f t="shared" si="0"/>
        <v/>
      </c>
      <c r="D41" s="49"/>
      <c r="E41" s="49" t="str">
        <f t="shared" si="1"/>
        <v/>
      </c>
      <c r="F41" s="50" t="str">
        <f t="shared" si="2"/>
        <v/>
      </c>
      <c r="G41" s="41"/>
      <c r="H41" s="43"/>
    </row>
    <row r="42" spans="1:8" ht="15" customHeight="1" x14ac:dyDescent="0.25">
      <c r="A42" s="34" t="str">
        <f>IF($B42="","",COUNTA($B$6:$B42))</f>
        <v/>
      </c>
      <c r="B42" s="37"/>
      <c r="C42" s="47" t="str">
        <f t="shared" si="0"/>
        <v/>
      </c>
      <c r="D42" s="47"/>
      <c r="E42" s="47" t="str">
        <f t="shared" si="1"/>
        <v/>
      </c>
      <c r="F42" s="48" t="str">
        <f t="shared" si="2"/>
        <v/>
      </c>
      <c r="G42" s="35"/>
      <c r="H42" s="37"/>
    </row>
    <row r="43" spans="1:8" ht="15" customHeight="1" x14ac:dyDescent="0.25">
      <c r="A43" s="40" t="str">
        <f>IF($B43="","",COUNTA($B$6:$B43))</f>
        <v/>
      </c>
      <c r="B43" s="43"/>
      <c r="C43" s="49" t="str">
        <f t="shared" si="0"/>
        <v/>
      </c>
      <c r="D43" s="49"/>
      <c r="E43" s="49" t="str">
        <f t="shared" si="1"/>
        <v/>
      </c>
      <c r="F43" s="50" t="str">
        <f t="shared" si="2"/>
        <v/>
      </c>
      <c r="G43" s="41"/>
      <c r="H43" s="43"/>
    </row>
    <row r="44" spans="1:8" ht="15" customHeight="1" x14ac:dyDescent="0.25">
      <c r="A44" s="34" t="str">
        <f>IF($B44="","",COUNTA($B$6:$B44))</f>
        <v/>
      </c>
      <c r="B44" s="37"/>
      <c r="C44" s="47" t="str">
        <f t="shared" si="0"/>
        <v/>
      </c>
      <c r="D44" s="47"/>
      <c r="E44" s="47" t="str">
        <f t="shared" si="1"/>
        <v/>
      </c>
      <c r="F44" s="48" t="str">
        <f t="shared" si="2"/>
        <v/>
      </c>
      <c r="G44" s="35"/>
      <c r="H44" s="37"/>
    </row>
    <row r="45" spans="1:8" ht="15" customHeight="1" x14ac:dyDescent="0.25">
      <c r="A45" s="40" t="str">
        <f>IF($B45="","",COUNTA($B$6:$B45))</f>
        <v/>
      </c>
      <c r="B45" s="43"/>
      <c r="C45" s="49" t="str">
        <f t="shared" si="0"/>
        <v/>
      </c>
      <c r="D45" s="49"/>
      <c r="E45" s="49" t="str">
        <f t="shared" si="1"/>
        <v/>
      </c>
      <c r="F45" s="50" t="str">
        <f t="shared" si="2"/>
        <v/>
      </c>
      <c r="G45" s="41"/>
      <c r="H45" s="43"/>
    </row>
    <row r="46" spans="1:8" x14ac:dyDescent="0.25">
      <c r="A46" s="51"/>
      <c r="B46" s="23" t="s">
        <v>128</v>
      </c>
      <c r="C46" s="24">
        <f>SUM(C6:C45)</f>
        <v>360</v>
      </c>
      <c r="D46" s="24">
        <f>SUM(D6:D45)</f>
        <v>340</v>
      </c>
      <c r="E46" s="24">
        <f>SUM(E6:E45)</f>
        <v>20</v>
      </c>
      <c r="F46" s="51"/>
      <c r="G46" s="51"/>
      <c r="H46" s="51"/>
    </row>
    <row r="48" spans="1:8" ht="22.35" customHeight="1" x14ac:dyDescent="0.25">
      <c r="A48" s="3" t="s">
        <v>129</v>
      </c>
      <c r="B48" s="3"/>
      <c r="C48" s="3"/>
      <c r="D48" s="3"/>
      <c r="E48" s="3"/>
      <c r="F48" s="3"/>
      <c r="G48" s="3"/>
      <c r="H48" s="3"/>
    </row>
  </sheetData>
  <mergeCells count="4">
    <mergeCell ref="A1:H1"/>
    <mergeCell ref="A2:H2"/>
    <mergeCell ref="E3:G3"/>
    <mergeCell ref="A48:H48"/>
  </mergeCells>
  <conditionalFormatting sqref="F6:F45">
    <cfRule type="expression" dxfId="2" priority="2">
      <formula>$F6="Bezahlt"</formula>
    </cfRule>
    <cfRule type="expression" dxfId="1" priority="3">
      <formula>$F6="Teilweise"</formula>
    </cfRule>
    <cfRule type="expression" dxfId="0" priority="4">
      <formula>$F6="Offen"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Kassenbuch</vt:lpstr>
      <vt:lpstr>Schülerbeiträge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2026-06-15T06:08:32Z</dcterms:created>
  <dcterms:modified xsi:type="dcterms:W3CDTF">2026-06-15T06:54:46Z</dcterms:modified>
  <dc:language>en-US</dc:language>
</cp:coreProperties>
</file>