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ergi\Documents\SEO\SEO\AA_Webs\Excel Aleman\Generador\"/>
    </mc:Choice>
  </mc:AlternateContent>
  <xr:revisionPtr revIDLastSave="0" documentId="13_ncr:1_{0E2CD9A6-3485-40E5-B065-C329D7EFCEDD}" xr6:coauthVersionLast="47" xr6:coauthVersionMax="47" xr10:uidLastSave="{00000000-0000-0000-0000-000000000000}"/>
  <bookViews>
    <workbookView xWindow="690" yWindow="690" windowWidth="25500" windowHeight="13500" tabRatio="500" xr2:uid="{00000000-000D-0000-FFFF-FFFF00000000}"/>
  </bookViews>
  <sheets>
    <sheet name="Anleitung" sheetId="1" r:id="rId1"/>
    <sheet name="Befragung" sheetId="2" r:id="rId2"/>
    <sheet name="Auswertung" sheetId="3" r:id="rId3"/>
    <sheet name="Kano-Diagramm" sheetId="4"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12" i="4" l="1"/>
  <c r="A11" i="4"/>
  <c r="A10" i="4"/>
  <c r="A9" i="4"/>
  <c r="A8" i="4"/>
  <c r="A7" i="4"/>
  <c r="A6" i="4"/>
  <c r="A5" i="4"/>
  <c r="B12" i="3"/>
  <c r="B12" i="4" s="1"/>
  <c r="B11" i="3"/>
  <c r="B11" i="4" s="1"/>
  <c r="B10" i="3"/>
  <c r="B10" i="4" s="1"/>
  <c r="B9" i="3"/>
  <c r="B9" i="4" s="1"/>
  <c r="B8" i="3"/>
  <c r="B8" i="4" s="1"/>
  <c r="B7" i="3"/>
  <c r="B7" i="4" s="1"/>
  <c r="B6" i="3"/>
  <c r="B6" i="4" s="1"/>
  <c r="B5" i="3"/>
  <c r="B5" i="4" s="1"/>
  <c r="Y30" i="2"/>
  <c r="X30" i="2"/>
  <c r="W30" i="2"/>
  <c r="V30" i="2"/>
  <c r="U30" i="2"/>
  <c r="T30" i="2"/>
  <c r="S30" i="2"/>
  <c r="R30" i="2"/>
  <c r="Y29" i="2"/>
  <c r="X29" i="2"/>
  <c r="W29" i="2"/>
  <c r="V29" i="2"/>
  <c r="U29" i="2"/>
  <c r="T29" i="2"/>
  <c r="S29" i="2"/>
  <c r="R29" i="2"/>
  <c r="Y28" i="2"/>
  <c r="X28" i="2"/>
  <c r="W28" i="2"/>
  <c r="V28" i="2"/>
  <c r="U28" i="2"/>
  <c r="T28" i="2"/>
  <c r="S28" i="2"/>
  <c r="R28" i="2"/>
  <c r="Y27" i="2"/>
  <c r="X27" i="2"/>
  <c r="W27" i="2"/>
  <c r="V27" i="2"/>
  <c r="U27" i="2"/>
  <c r="T27" i="2"/>
  <c r="S27" i="2"/>
  <c r="R27" i="2"/>
  <c r="Y26" i="2"/>
  <c r="X26" i="2"/>
  <c r="W26" i="2"/>
  <c r="V26" i="2"/>
  <c r="U26" i="2"/>
  <c r="T26" i="2"/>
  <c r="S26" i="2"/>
  <c r="R26" i="2"/>
  <c r="Y25" i="2"/>
  <c r="X25" i="2"/>
  <c r="W25" i="2"/>
  <c r="V25" i="2"/>
  <c r="U25" i="2"/>
  <c r="T25" i="2"/>
  <c r="S25" i="2"/>
  <c r="R25" i="2"/>
  <c r="Y24" i="2"/>
  <c r="X24" i="2"/>
  <c r="W24" i="2"/>
  <c r="V24" i="2"/>
  <c r="U24" i="2"/>
  <c r="T24" i="2"/>
  <c r="S24" i="2"/>
  <c r="R24" i="2"/>
  <c r="Y23" i="2"/>
  <c r="X23" i="2"/>
  <c r="W23" i="2"/>
  <c r="V23" i="2"/>
  <c r="U23" i="2"/>
  <c r="T23" i="2"/>
  <c r="S23" i="2"/>
  <c r="R23" i="2"/>
  <c r="Y22" i="2"/>
  <c r="X22" i="2"/>
  <c r="W22" i="2"/>
  <c r="V22" i="2"/>
  <c r="U22" i="2"/>
  <c r="T22" i="2"/>
  <c r="S22" i="2"/>
  <c r="R22" i="2"/>
  <c r="Y21" i="2"/>
  <c r="X21" i="2"/>
  <c r="W21" i="2"/>
  <c r="V21" i="2"/>
  <c r="U21" i="2"/>
  <c r="T21" i="2"/>
  <c r="S21" i="2"/>
  <c r="R21" i="2"/>
  <c r="Y20" i="2"/>
  <c r="X20" i="2"/>
  <c r="W20" i="2"/>
  <c r="V20" i="2"/>
  <c r="U20" i="2"/>
  <c r="T20" i="2"/>
  <c r="S20" i="2"/>
  <c r="R20" i="2"/>
  <c r="Y19" i="2"/>
  <c r="X19" i="2"/>
  <c r="W19" i="2"/>
  <c r="V19" i="2"/>
  <c r="U19" i="2"/>
  <c r="T19" i="2"/>
  <c r="S19" i="2"/>
  <c r="R19" i="2"/>
  <c r="Y18" i="2"/>
  <c r="X18" i="2"/>
  <c r="W18" i="2"/>
  <c r="V18" i="2"/>
  <c r="U18" i="2"/>
  <c r="T18" i="2"/>
  <c r="S18" i="2"/>
  <c r="R18" i="2"/>
  <c r="Y17" i="2"/>
  <c r="X17" i="2"/>
  <c r="W17" i="2"/>
  <c r="V17" i="2"/>
  <c r="U17" i="2"/>
  <c r="T17" i="2"/>
  <c r="S17" i="2"/>
  <c r="R17" i="2"/>
  <c r="Y16" i="2"/>
  <c r="X16" i="2"/>
  <c r="W16" i="2"/>
  <c r="V16" i="2"/>
  <c r="U16" i="2"/>
  <c r="T16" i="2"/>
  <c r="S16" i="2"/>
  <c r="R16" i="2"/>
  <c r="Y15" i="2"/>
  <c r="X15" i="2"/>
  <c r="W15" i="2"/>
  <c r="V15" i="2"/>
  <c r="U15" i="2"/>
  <c r="T15" i="2"/>
  <c r="S15" i="2"/>
  <c r="R15" i="2"/>
  <c r="Y14" i="2"/>
  <c r="X14" i="2"/>
  <c r="W14" i="2"/>
  <c r="V14" i="2"/>
  <c r="U14" i="2"/>
  <c r="T14" i="2"/>
  <c r="S14" i="2"/>
  <c r="R14" i="2"/>
  <c r="Y13" i="2"/>
  <c r="X13" i="2"/>
  <c r="W13" i="2"/>
  <c r="V13" i="2"/>
  <c r="U13" i="2"/>
  <c r="T13" i="2"/>
  <c r="S13" i="2"/>
  <c r="R13" i="2"/>
  <c r="Y12" i="2"/>
  <c r="X12" i="2"/>
  <c r="W12" i="2"/>
  <c r="V12" i="2"/>
  <c r="U12" i="2"/>
  <c r="T12" i="2"/>
  <c r="S12" i="2"/>
  <c r="R12" i="2"/>
  <c r="Y11" i="2"/>
  <c r="X11" i="2"/>
  <c r="W11" i="2"/>
  <c r="V11" i="2"/>
  <c r="U11" i="2"/>
  <c r="T11" i="2"/>
  <c r="S11" i="2"/>
  <c r="R11" i="2"/>
  <c r="Y10" i="2"/>
  <c r="X10" i="2"/>
  <c r="W10" i="2"/>
  <c r="V10" i="2"/>
  <c r="U10" i="2"/>
  <c r="T10" i="2"/>
  <c r="S10" i="2"/>
  <c r="R10" i="2"/>
  <c r="Y9" i="2"/>
  <c r="X9" i="2"/>
  <c r="W9" i="2"/>
  <c r="V9" i="2"/>
  <c r="U9" i="2"/>
  <c r="T9" i="2"/>
  <c r="S9" i="2"/>
  <c r="R9" i="2"/>
  <c r="Y8" i="2"/>
  <c r="X8" i="2"/>
  <c r="W8" i="2"/>
  <c r="V8" i="2"/>
  <c r="U8" i="2"/>
  <c r="T8" i="2"/>
  <c r="S8" i="2"/>
  <c r="R8" i="2"/>
  <c r="Y7" i="2"/>
  <c r="X7" i="2"/>
  <c r="W7" i="2"/>
  <c r="V7" i="2"/>
  <c r="U7" i="2"/>
  <c r="T7" i="2"/>
  <c r="S7" i="2"/>
  <c r="R7" i="2"/>
  <c r="Y6" i="2"/>
  <c r="C12" i="3" s="1"/>
  <c r="X6" i="2"/>
  <c r="H11" i="3" s="1"/>
  <c r="W6" i="2"/>
  <c r="H10" i="3" s="1"/>
  <c r="V6" i="2"/>
  <c r="H9" i="3" s="1"/>
  <c r="U6" i="2"/>
  <c r="H8" i="3" s="1"/>
  <c r="T6" i="2"/>
  <c r="H7" i="3" s="1"/>
  <c r="S6" i="2"/>
  <c r="H6" i="3" s="1"/>
  <c r="R6" i="2"/>
  <c r="H5" i="3" s="1"/>
  <c r="C9" i="3" l="1"/>
  <c r="D12" i="3"/>
  <c r="M12" i="3" s="1"/>
  <c r="C12" i="4" s="1"/>
  <c r="C6" i="3"/>
  <c r="D9" i="3"/>
  <c r="M9" i="3" s="1"/>
  <c r="C9" i="4" s="1"/>
  <c r="E12" i="3"/>
  <c r="D6" i="3"/>
  <c r="E9" i="3"/>
  <c r="F12" i="3"/>
  <c r="E6" i="3"/>
  <c r="F9" i="3"/>
  <c r="G12" i="3"/>
  <c r="F6" i="3"/>
  <c r="G9" i="3"/>
  <c r="H12" i="3"/>
  <c r="H13" i="3" s="1"/>
  <c r="G6" i="3"/>
  <c r="C11" i="3"/>
  <c r="C8" i="3"/>
  <c r="D11" i="3"/>
  <c r="C5" i="3"/>
  <c r="D8" i="3"/>
  <c r="E11" i="3"/>
  <c r="D5" i="3"/>
  <c r="E8" i="3"/>
  <c r="F11" i="3"/>
  <c r="E5" i="3"/>
  <c r="F8" i="3"/>
  <c r="G11" i="3"/>
  <c r="F5" i="3"/>
  <c r="G8" i="3"/>
  <c r="G5" i="3"/>
  <c r="C10" i="3"/>
  <c r="C7" i="3"/>
  <c r="D10" i="3"/>
  <c r="D7" i="3"/>
  <c r="E10" i="3"/>
  <c r="E7" i="3"/>
  <c r="F10" i="3"/>
  <c r="F7" i="3"/>
  <c r="G10" i="3"/>
  <c r="G7" i="3"/>
  <c r="L7" i="3" l="1"/>
  <c r="D7" i="4" s="1"/>
  <c r="I7" i="3"/>
  <c r="F13" i="3"/>
  <c r="L8" i="3"/>
  <c r="D8" i="4" s="1"/>
  <c r="I8" i="3"/>
  <c r="M7" i="3"/>
  <c r="C7" i="4" s="1"/>
  <c r="G13" i="3"/>
  <c r="M6" i="3"/>
  <c r="C6" i="4" s="1"/>
  <c r="E13" i="3"/>
  <c r="L11" i="3"/>
  <c r="D11" i="4" s="1"/>
  <c r="I11" i="3"/>
  <c r="I10" i="3"/>
  <c r="L10" i="3"/>
  <c r="D10" i="4" s="1"/>
  <c r="M5" i="3"/>
  <c r="D13" i="3"/>
  <c r="M8" i="3"/>
  <c r="C8" i="4" s="1"/>
  <c r="M10" i="3"/>
  <c r="C10" i="4" s="1"/>
  <c r="I12" i="3"/>
  <c r="L5" i="3"/>
  <c r="I5" i="3"/>
  <c r="C13" i="3"/>
  <c r="L12" i="3"/>
  <c r="D12" i="4" s="1"/>
  <c r="L6" i="3"/>
  <c r="D6" i="4" s="1"/>
  <c r="I6" i="3"/>
  <c r="L9" i="3"/>
  <c r="D9" i="4" s="1"/>
  <c r="I9" i="3"/>
  <c r="M11" i="3"/>
  <c r="C11" i="4" s="1"/>
  <c r="L13" i="3" l="1"/>
  <c r="D5" i="4"/>
  <c r="K10" i="3"/>
  <c r="J10" i="3"/>
  <c r="K11" i="3"/>
  <c r="J11" i="3"/>
  <c r="I13" i="3"/>
  <c r="K5" i="3"/>
  <c r="J5" i="3"/>
  <c r="M13" i="3"/>
  <c r="C5" i="4"/>
  <c r="K9" i="3"/>
  <c r="J9" i="3"/>
  <c r="K7" i="3"/>
  <c r="J7" i="3"/>
  <c r="K12" i="3"/>
  <c r="J12" i="3"/>
  <c r="K8" i="3"/>
  <c r="J8" i="3"/>
  <c r="K6" i="3"/>
  <c r="J6" i="3"/>
  <c r="E8" i="4" l="1"/>
  <c r="N8" i="3"/>
  <c r="E12" i="4"/>
  <c r="N12" i="3"/>
  <c r="N9" i="3"/>
  <c r="E9" i="4"/>
  <c r="E7" i="4"/>
  <c r="N7" i="3"/>
  <c r="N5" i="3"/>
  <c r="E5" i="4"/>
  <c r="N11" i="3"/>
  <c r="E11" i="4"/>
  <c r="E10" i="4"/>
  <c r="N10" i="3"/>
  <c r="N6" i="3"/>
  <c r="E6" i="4"/>
</calcChain>
</file>

<file path=xl/sharedStrings.xml><?xml version="1.0" encoding="utf-8"?>
<sst xmlns="http://schemas.openxmlformats.org/spreadsheetml/2006/main" count="571" uniqueCount="130">
  <si>
    <t>Kano-Modell – Vorlage</t>
  </si>
  <si>
    <t>Methode zur Klassifizierung von Produkt- und Servicemerkmalen nach ihrem Einfluss auf die Kundenzufriedenheit · Stand 2026</t>
  </si>
  <si>
    <t>Worum geht es?</t>
  </si>
  <si>
    <t>Das Kano-Modell ordnet Merkmale danach ein, wie stark sie die Zufriedenheit beeinflussen. Jedes Merkmal wird mit zwei Fragen bewertet: einer funktionalen Frage ("Wie empfinden Sie es, wenn das Merkmal vorhanden ist?") und einer dysfunktionalen Frage ("Wie empfinden Sie es, wenn es fehlt?"). Aus der Kombination beider Antworten ergibt sich automatisch eine Kategorie.</t>
  </si>
  <si>
    <t>Antwortskala (gilt für funktionale und dysfunktionale Fragen)</t>
  </si>
  <si>
    <t>Code</t>
  </si>
  <si>
    <t>Antwortmöglichkeit</t>
  </si>
  <si>
    <t>Bewertung</t>
  </si>
  <si>
    <t>Würde mich freuen</t>
  </si>
  <si>
    <t>positiv</t>
  </si>
  <si>
    <t>Setze ich voraus</t>
  </si>
  <si>
    <t>vorausgesetzt</t>
  </si>
  <si>
    <t>Ist mir egal</t>
  </si>
  <si>
    <t>neutral</t>
  </si>
  <si>
    <t>Könnte ich tolerieren</t>
  </si>
  <si>
    <t>geduldet</t>
  </si>
  <si>
    <t>Würde mich stören</t>
  </si>
  <si>
    <t>negativ</t>
  </si>
  <si>
    <t>Kano-Kategorien</t>
  </si>
  <si>
    <t>Kürzel</t>
  </si>
  <si>
    <t>Kategorie</t>
  </si>
  <si>
    <t>Bedeutung</t>
  </si>
  <si>
    <t>B</t>
  </si>
  <si>
    <t>Begeisterungsmerkmal</t>
  </si>
  <si>
    <t>Unerwartet; begeistert bei Vorhandensein. Fehlt es, entsteht keine Unzufriedenheit.</t>
  </si>
  <si>
    <t>L</t>
  </si>
  <si>
    <t>Leistungsmerkmal</t>
  </si>
  <si>
    <t>Je besser erfüllt, desto zufriedener – linearer Zusammenhang.</t>
  </si>
  <si>
    <t>M</t>
  </si>
  <si>
    <t>Basismerkmal</t>
  </si>
  <si>
    <t>Wird vorausgesetzt; Fehlen führt zu starker Unzufriedenheit.</t>
  </si>
  <si>
    <t>I</t>
  </si>
  <si>
    <t>Indifferentes Merkmal</t>
  </si>
  <si>
    <t>Vorhandensein oder Fehlen hat kaum Einfluss auf die Zufriedenheit.</t>
  </si>
  <si>
    <t>R</t>
  </si>
  <si>
    <t>Rückweisungsmerkmal</t>
  </si>
  <si>
    <t>Vom Kunden nicht gewünscht; Vorhandensein senkt die Zufriedenheit.</t>
  </si>
  <si>
    <t>F</t>
  </si>
  <si>
    <t>Fragwürdig</t>
  </si>
  <si>
    <t>Widersprüchliche Antwort – Frage oder Verständnis prüfen.</t>
  </si>
  <si>
    <t>Bewertungsmatrix</t>
  </si>
  <si>
    <t>Zeilen = funktionale Antwort (Code 1–5) · Spalten = dysfunktionale Antwort (Code 1–5). Die Schnittzelle ergibt die Kano-Kategorie.</t>
  </si>
  <si>
    <t>F↓ / D→</t>
  </si>
  <si>
    <t>So nutzen Sie diese Vorlage</t>
  </si>
  <si>
    <t>1. Tragen Sie im Blatt »Befragung« Ihre Merkmale ein (Überschriften ersetzen) und erfassen Sie je Befragten die funktionale und dysfunktionale Antwort über die Auswahllisten.</t>
  </si>
  <si>
    <t>2. Die Spalten »Kano-Kategorie je Befragter« klassifizieren jede Antwortkombination automatisch anhand der Bewertungsmatrix.</t>
  </si>
  <si>
    <t>3. Das Blatt »Auswertung« zählt die Kategorien je Merkmal, bestimmt die dominante Kategorie und berechnet die Koeffizienten CS+ und CS−.</t>
  </si>
  <si>
    <t>4. Das Blatt »Kano-Diagramm« stellt alle Merkmale grafisch dar, sodass Prioritäten auf einen Blick erkennbar sind.</t>
  </si>
  <si>
    <t>Koeffizienten (nach Berger et al.)</t>
  </si>
  <si>
    <t>CS+ (Zufriedenheit) = (B + L) / (B + L + M + I)   →   Wirkung bei Vorhandensein, Wert 0 bis 1.</t>
  </si>
  <si>
    <t>CS− (Unzufriedenheit) = − (L + M) / (B + L + M + I)   →   Wirkung bei Fehlen, Wert 0 bis −1.</t>
  </si>
  <si>
    <t>Befragungsdaten</t>
  </si>
  <si>
    <t>Antworten je Befragten erfassen · Auswahl über die Dropdown-Listen (Antwortskala siehe Blatt »Anleitung«)</t>
  </si>
  <si>
    <t>Befragter</t>
  </si>
  <si>
    <t>Merkmal 1</t>
  </si>
  <si>
    <t>Merkmal 2</t>
  </si>
  <si>
    <t>Merkmal 3</t>
  </si>
  <si>
    <t>Merkmal 4</t>
  </si>
  <si>
    <t>Merkmal 5</t>
  </si>
  <si>
    <t>Merkmal 6</t>
  </si>
  <si>
    <t>Merkmal 7</t>
  </si>
  <si>
    <t>Merkmal 8</t>
  </si>
  <si>
    <t>Kano-Kategorie je Befragter (B / L / M / I / R / F)</t>
  </si>
  <si>
    <t>funktional</t>
  </si>
  <si>
    <t>dysfunktional</t>
  </si>
  <si>
    <t>M1</t>
  </si>
  <si>
    <t>M2</t>
  </si>
  <si>
    <t>M3</t>
  </si>
  <si>
    <t>M4</t>
  </si>
  <si>
    <t>M5</t>
  </si>
  <si>
    <t>M6</t>
  </si>
  <si>
    <t>M7</t>
  </si>
  <si>
    <t>M8</t>
  </si>
  <si>
    <t>B01</t>
  </si>
  <si>
    <t>B02</t>
  </si>
  <si>
    <t>B03</t>
  </si>
  <si>
    <t>B04</t>
  </si>
  <si>
    <t>B05</t>
  </si>
  <si>
    <t>B06</t>
  </si>
  <si>
    <t>B07</t>
  </si>
  <si>
    <t>B08</t>
  </si>
  <si>
    <t>B09</t>
  </si>
  <si>
    <t>B10</t>
  </si>
  <si>
    <t>B11</t>
  </si>
  <si>
    <t>B12</t>
  </si>
  <si>
    <t>B13</t>
  </si>
  <si>
    <t>B14</t>
  </si>
  <si>
    <t>B15</t>
  </si>
  <si>
    <t>B16</t>
  </si>
  <si>
    <t>B17</t>
  </si>
  <si>
    <t>B18</t>
  </si>
  <si>
    <t>B19</t>
  </si>
  <si>
    <t>B20</t>
  </si>
  <si>
    <t>B21</t>
  </si>
  <si>
    <t>B22</t>
  </si>
  <si>
    <t>B23</t>
  </si>
  <si>
    <t>B24</t>
  </si>
  <si>
    <t>B25</t>
  </si>
  <si>
    <t>Auswertung</t>
  </si>
  <si>
    <t>Kategorienverteilung, dominante Kategorie und Zufriedenheits-Koeffizienten je Merkmal</t>
  </si>
  <si>
    <t>Nr.</t>
  </si>
  <si>
    <t>Merkmal</t>
  </si>
  <si>
    <t>Begeisterung
(B)</t>
  </si>
  <si>
    <t>Leistung
(L)</t>
  </si>
  <si>
    <t>Basis
(M)</t>
  </si>
  <si>
    <t>Indifferent
(I)</t>
  </si>
  <si>
    <t>Rückweisung
(R)</t>
  </si>
  <si>
    <t>Fragwürdig
(F)</t>
  </si>
  <si>
    <t>Antworten</t>
  </si>
  <si>
    <t>Dominante
Kategorie</t>
  </si>
  <si>
    <t>Eindeutig-
keit</t>
  </si>
  <si>
    <t>CS+
(Zufriedenheit)</t>
  </si>
  <si>
    <t>CS−
(Unzufriedenheit)</t>
  </si>
  <si>
    <t>Interpretation</t>
  </si>
  <si>
    <t>Summe / Mittel</t>
  </si>
  <si>
    <t>CS+ = (B+L)/(B+L+M+I)  ·  CS− = −(L+M)/(B+L+M+I)  ·  R und F fließen nicht in die Koeffizienten ein.</t>
  </si>
  <si>
    <t>Kano-Diagramm</t>
  </si>
  <si>
    <t>Zufriedenheit (CS+) gegenüber Unzufriedenheit (|CS−|) · jeder Punkt ist ein Merkmal</t>
  </si>
  <si>
    <t>Unzufriedenheit |CS−|</t>
  </si>
  <si>
    <t>Zufriedenheit CS+</t>
  </si>
  <si>
    <t>Dominante Kategorie</t>
  </si>
  <si>
    <t>Lesehilfe – Quadranten des Diagramms</t>
  </si>
  <si>
    <t>Oben links – Begeisterung</t>
  </si>
  <si>
    <t>Hohe Zufriedenheit, geringe Unzufriedenheit bei Fehlen. Differenzierung.</t>
  </si>
  <si>
    <t>Oben rechts – Leistung</t>
  </si>
  <si>
    <t>Wirkt in beide Richtungen. Je besser erfüllt, desto besser.</t>
  </si>
  <si>
    <t>Unten rechts – Basis</t>
  </si>
  <si>
    <t>Geringe Begeisterung, aber starkes Unzufriedenheitsrisiko. Pflicht.</t>
  </si>
  <si>
    <t>Unten links – Indifferent</t>
  </si>
  <si>
    <t>Kaum Einfluss auf die Zufriedenheit. Niedrige Priorität.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</si>
</sst>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
    </font>
    <font>
      <b/>
      <sz val="18"/>
      <color rgb="FFFFFFFF"/>
      <name val="Calibri"/>
      <charset val="1"/>
    </font>
    <font>
      <i/>
      <sz val="10"/>
      <color rgb="FFFFFFFF"/>
      <name val="Calibri"/>
      <charset val="1"/>
    </font>
    <font>
      <b/>
      <sz val="13"/>
      <color rgb="FF1F3A4D"/>
      <name val="Calibri"/>
      <charset val="1"/>
    </font>
    <font>
      <sz val="10"/>
      <color rgb="FF333333"/>
      <name val="Calibri"/>
      <charset val="1"/>
    </font>
    <font>
      <b/>
      <sz val="12"/>
      <color rgb="FF1F3A4D"/>
      <name val="Calibri"/>
      <charset val="1"/>
    </font>
    <font>
      <b/>
      <sz val="11"/>
      <color rgb="FFFFFFFF"/>
      <name val="Calibri"/>
      <charset val="1"/>
    </font>
    <font>
      <b/>
      <sz val="11"/>
      <color rgb="FF000000"/>
      <name val="Calibri"/>
      <charset val="1"/>
    </font>
    <font>
      <sz val="11"/>
      <color rgb="FF000000"/>
      <name val="Calibri"/>
      <charset val="1"/>
    </font>
    <font>
      <i/>
      <sz val="11"/>
      <color rgb="FF555555"/>
      <name val="Calibri"/>
      <charset val="1"/>
    </font>
    <font>
      <i/>
      <sz val="9"/>
      <color rgb="FF555555"/>
      <name val="Calibri"/>
      <charset val="1"/>
    </font>
    <font>
      <b/>
      <sz val="9"/>
      <color rgb="FF000000"/>
      <name val="Calibri"/>
      <charset val="1"/>
    </font>
    <font>
      <sz val="9"/>
      <color rgb="FF000000"/>
      <name val="Calibri"/>
      <charset val="1"/>
    </font>
    <font>
      <b/>
      <sz val="11"/>
      <color rgb="FF1F3A4D"/>
      <name val="Calibri"/>
      <charset val="1"/>
    </font>
    <font>
      <b/>
      <sz val="22"/>
      <color rgb="FFFFFFFF"/>
      <name val="Calibri"/>
      <family val="2"/>
    </font>
  </fonts>
  <fills count="21">
    <fill>
      <patternFill patternType="none"/>
    </fill>
    <fill>
      <patternFill patternType="gray125"/>
    </fill>
    <fill>
      <patternFill patternType="solid">
        <fgColor rgb="FF1F3A4D"/>
        <bgColor rgb="FF333333"/>
      </patternFill>
    </fill>
    <fill>
      <patternFill patternType="solid">
        <fgColor rgb="FF2E5A72"/>
        <bgColor rgb="FF3949AB"/>
      </patternFill>
    </fill>
    <fill>
      <patternFill patternType="solid">
        <fgColor rgb="FF4CAF50"/>
        <bgColor rgb="FF607D8B"/>
      </patternFill>
    </fill>
    <fill>
      <patternFill patternType="solid">
        <fgColor rgb="FFD7F0D9"/>
        <bgColor rgb="FFDCE6EC"/>
      </patternFill>
    </fill>
    <fill>
      <patternFill patternType="solid">
        <fgColor rgb="FF2196F3"/>
        <bgColor rgb="FF0066CC"/>
      </patternFill>
    </fill>
    <fill>
      <patternFill patternType="solid">
        <fgColor rgb="FFD6E9F8"/>
        <bgColor rgb="FFDCE6EC"/>
      </patternFill>
    </fill>
    <fill>
      <patternFill patternType="solid">
        <fgColor rgb="FFFF9800"/>
        <bgColor rgb="FFFFCC00"/>
      </patternFill>
    </fill>
    <fill>
      <patternFill patternType="solid">
        <fgColor rgb="FFFCE6C8"/>
        <bgColor rgb="FFF3D6D6"/>
      </patternFill>
    </fill>
    <fill>
      <patternFill patternType="solid">
        <fgColor rgb="FF9E9E9E"/>
        <bgColor rgb="FF9AA5AB"/>
      </patternFill>
    </fill>
    <fill>
      <patternFill patternType="solid">
        <fgColor rgb="FFEDEDED"/>
        <bgColor rgb="FFF2F5F7"/>
      </patternFill>
    </fill>
    <fill>
      <patternFill patternType="solid">
        <fgColor rgb="FFB71C1C"/>
        <bgColor rgb="FFE53935"/>
      </patternFill>
    </fill>
    <fill>
      <patternFill patternType="solid">
        <fgColor rgb="FFF3D6D6"/>
        <bgColor rgb="FFE6DCF0"/>
      </patternFill>
    </fill>
    <fill>
      <patternFill patternType="solid">
        <fgColor rgb="FF607D8B"/>
        <bgColor rgb="FF878787"/>
      </patternFill>
    </fill>
    <fill>
      <patternFill patternType="solid">
        <fgColor rgb="FFDDE3E6"/>
        <bgColor rgb="FFDCE6EC"/>
      </patternFill>
    </fill>
    <fill>
      <patternFill patternType="solid">
        <fgColor rgb="FF6E4B8B"/>
        <bgColor rgb="FF555555"/>
      </patternFill>
    </fill>
    <fill>
      <patternFill patternType="solid">
        <fgColor rgb="FFDCE6EC"/>
        <bgColor rgb="FFDDE3E6"/>
      </patternFill>
    </fill>
    <fill>
      <patternFill patternType="solid">
        <fgColor rgb="FFE6DCF0"/>
        <bgColor rgb="FFDDE3E6"/>
      </patternFill>
    </fill>
    <fill>
      <patternFill patternType="solid">
        <fgColor rgb="FFF2F5F7"/>
        <bgColor rgb="FFF7F4FB"/>
      </patternFill>
    </fill>
    <fill>
      <patternFill patternType="solid">
        <fgColor rgb="FFF7F4FB"/>
        <bgColor rgb="FFF2F5F7"/>
      </patternFill>
    </fill>
  </fills>
  <borders count="3">
    <border>
      <left/>
      <right/>
      <top/>
      <bottom/>
      <diagonal/>
    </border>
    <border>
      <left style="thin">
        <color rgb="FFBFC9CF"/>
      </left>
      <right style="thin">
        <color rgb="FFBFC9CF"/>
      </right>
      <top style="thin">
        <color rgb="FFBFC9CF"/>
      </top>
      <bottom style="thin">
        <color rgb="FFBFC9CF"/>
      </bottom>
      <diagonal/>
    </border>
    <border>
      <left style="thin">
        <color rgb="FFBFC9CF"/>
      </left>
      <right/>
      <top style="thin">
        <color rgb="FFBFC9CF"/>
      </top>
      <bottom style="thin">
        <color rgb="FFBFC9CF"/>
      </bottom>
      <diagonal/>
    </border>
  </borders>
  <cellStyleXfs count="1">
    <xf numFmtId="0" fontId="0" fillId="0" borderId="0"/>
  </cellStyleXfs>
  <cellXfs count="61">
    <xf numFmtId="0" fontId="0" fillId="0" borderId="0" xfId="0"/>
    <xf numFmtId="0" fontId="12" fillId="11" borderId="2" xfId="0" applyFont="1" applyFill="1" applyBorder="1" applyAlignment="1">
      <alignment horizontal="left" vertical="center" wrapText="1"/>
    </xf>
    <xf numFmtId="0" fontId="12" fillId="9" borderId="2" xfId="0" applyFont="1" applyFill="1" applyBorder="1" applyAlignment="1">
      <alignment horizontal="left" vertical="center" wrapText="1"/>
    </xf>
    <xf numFmtId="0" fontId="12" fillId="7" borderId="2"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6" fillId="16" borderId="2" xfId="0" applyFont="1" applyFill="1" applyBorder="1" applyAlignment="1">
      <alignment horizontal="center" vertical="center"/>
    </xf>
    <xf numFmtId="0" fontId="6" fillId="3" borderId="2" xfId="0" applyFont="1" applyFill="1" applyBorder="1" applyAlignment="1">
      <alignment horizontal="center" vertical="center"/>
    </xf>
    <xf numFmtId="0" fontId="6" fillId="2" borderId="1" xfId="0" applyFont="1" applyFill="1" applyBorder="1" applyAlignment="1">
      <alignment horizontal="center" vertical="center"/>
    </xf>
    <xf numFmtId="0" fontId="4" fillId="0" borderId="0" xfId="0" applyFont="1"/>
    <xf numFmtId="0" fontId="10" fillId="0" borderId="0" xfId="0" applyFont="1"/>
    <xf numFmtId="0" fontId="4" fillId="0" borderId="0" xfId="0" applyFont="1" applyAlignment="1">
      <alignment vertical="top" wrapText="1"/>
    </xf>
    <xf numFmtId="0" fontId="2" fillId="3" borderId="0" xfId="0" applyFont="1" applyFill="1" applyAlignment="1">
      <alignment horizontal="left" vertical="center" indent="1"/>
    </xf>
    <xf numFmtId="0" fontId="1" fillId="2" borderId="0" xfId="0" applyFont="1" applyFill="1" applyAlignment="1">
      <alignment horizontal="left" vertical="center" indent="1"/>
    </xf>
    <xf numFmtId="0" fontId="3" fillId="0" borderId="0" xfId="0" applyFont="1"/>
    <xf numFmtId="0" fontId="5" fillId="0" borderId="0" xfId="0" applyFont="1"/>
    <xf numFmtId="0" fontId="6" fillId="3" borderId="1" xfId="0" applyFont="1" applyFill="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9" fillId="0" borderId="1" xfId="0" applyFont="1" applyBorder="1" applyAlignment="1">
      <alignment horizontal="center" vertical="center"/>
    </xf>
    <xf numFmtId="0" fontId="6" fillId="4" borderId="1" xfId="0" applyFont="1" applyFill="1" applyBorder="1" applyAlignment="1">
      <alignment horizontal="center" vertical="center"/>
    </xf>
    <xf numFmtId="0" fontId="7" fillId="5" borderId="1" xfId="0" applyFont="1" applyFill="1" applyBorder="1" applyAlignment="1">
      <alignment horizontal="left" vertical="center"/>
    </xf>
    <xf numFmtId="0" fontId="8" fillId="5" borderId="1" xfId="0" applyFont="1" applyFill="1" applyBorder="1" applyAlignment="1">
      <alignment horizontal="left" vertical="center" wrapText="1"/>
    </xf>
    <xf numFmtId="0" fontId="6" fillId="6" borderId="1" xfId="0" applyFont="1" applyFill="1" applyBorder="1" applyAlignment="1">
      <alignment horizontal="center" vertical="center"/>
    </xf>
    <xf numFmtId="0" fontId="7" fillId="7" borderId="1" xfId="0" applyFont="1" applyFill="1" applyBorder="1" applyAlignment="1">
      <alignment horizontal="left" vertical="center"/>
    </xf>
    <xf numFmtId="0" fontId="8" fillId="7" borderId="1" xfId="0" applyFont="1" applyFill="1" applyBorder="1" applyAlignment="1">
      <alignment horizontal="left" vertical="center" wrapText="1"/>
    </xf>
    <xf numFmtId="0" fontId="6" fillId="8" borderId="1" xfId="0" applyFont="1" applyFill="1" applyBorder="1" applyAlignment="1">
      <alignment horizontal="center" vertical="center"/>
    </xf>
    <xf numFmtId="0" fontId="7" fillId="9" borderId="1" xfId="0" applyFont="1" applyFill="1" applyBorder="1" applyAlignment="1">
      <alignment horizontal="left" vertical="center"/>
    </xf>
    <xf numFmtId="0" fontId="8" fillId="9" borderId="1" xfId="0" applyFont="1" applyFill="1" applyBorder="1" applyAlignment="1">
      <alignment horizontal="left" vertical="center" wrapText="1"/>
    </xf>
    <xf numFmtId="0" fontId="6" fillId="10" borderId="1" xfId="0" applyFont="1" applyFill="1" applyBorder="1" applyAlignment="1">
      <alignment horizontal="center" vertical="center"/>
    </xf>
    <xf numFmtId="0" fontId="7" fillId="11" borderId="1" xfId="0" applyFont="1" applyFill="1" applyBorder="1" applyAlignment="1">
      <alignment horizontal="left" vertical="center"/>
    </xf>
    <xf numFmtId="0" fontId="8" fillId="11" borderId="1" xfId="0" applyFont="1" applyFill="1" applyBorder="1" applyAlignment="1">
      <alignment horizontal="left" vertical="center" wrapText="1"/>
    </xf>
    <xf numFmtId="0" fontId="6" fillId="12" borderId="1" xfId="0" applyFont="1" applyFill="1" applyBorder="1" applyAlignment="1">
      <alignment horizontal="center" vertical="center"/>
    </xf>
    <xf numFmtId="0" fontId="7" fillId="13" borderId="1" xfId="0" applyFont="1" applyFill="1" applyBorder="1" applyAlignment="1">
      <alignment horizontal="left" vertical="center"/>
    </xf>
    <xf numFmtId="0" fontId="8" fillId="13" borderId="1" xfId="0" applyFont="1" applyFill="1" applyBorder="1" applyAlignment="1">
      <alignment horizontal="left" vertical="center" wrapText="1"/>
    </xf>
    <xf numFmtId="0" fontId="6" fillId="14" borderId="1" xfId="0" applyFont="1" applyFill="1" applyBorder="1" applyAlignment="1">
      <alignment horizontal="center" vertical="center"/>
    </xf>
    <xf numFmtId="0" fontId="7" fillId="15" borderId="1" xfId="0" applyFont="1" applyFill="1" applyBorder="1" applyAlignment="1">
      <alignment horizontal="left" vertical="center"/>
    </xf>
    <xf numFmtId="0" fontId="8" fillId="15"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7" fillId="15"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13" borderId="1" xfId="0" applyFont="1" applyFill="1" applyBorder="1" applyAlignment="1">
      <alignment horizontal="center" vertical="center"/>
    </xf>
    <xf numFmtId="0" fontId="7" fillId="11" borderId="1" xfId="0" applyFont="1" applyFill="1" applyBorder="1" applyAlignment="1">
      <alignment horizontal="center" vertical="center"/>
    </xf>
    <xf numFmtId="0" fontId="7" fillId="9" borderId="1" xfId="0" applyFont="1" applyFill="1" applyBorder="1" applyAlignment="1">
      <alignment horizontal="center" vertical="center"/>
    </xf>
    <xf numFmtId="0" fontId="11" fillId="17" borderId="1" xfId="0" applyFont="1" applyFill="1" applyBorder="1" applyAlignment="1">
      <alignment horizontal="center" vertical="center"/>
    </xf>
    <xf numFmtId="0" fontId="11" fillId="18" borderId="1" xfId="0" applyFont="1" applyFill="1" applyBorder="1" applyAlignment="1">
      <alignment horizontal="center" vertical="center"/>
    </xf>
    <xf numFmtId="0" fontId="7" fillId="19" borderId="1" xfId="0" applyFont="1" applyFill="1" applyBorder="1" applyAlignment="1">
      <alignment horizontal="center" vertical="center"/>
    </xf>
    <xf numFmtId="0" fontId="12" fillId="0" borderId="1" xfId="0" applyFont="1" applyBorder="1" applyAlignment="1">
      <alignment horizontal="left" vertical="center"/>
    </xf>
    <xf numFmtId="0" fontId="7" fillId="2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1" xfId="0" applyFont="1" applyBorder="1" applyAlignment="1">
      <alignment horizontal="left" vertical="center"/>
    </xf>
    <xf numFmtId="0" fontId="8" fillId="0" borderId="1" xfId="0" applyFont="1" applyBorder="1" applyAlignment="1">
      <alignment horizontal="center" vertical="center"/>
    </xf>
    <xf numFmtId="9" fontId="8" fillId="0" borderId="1" xfId="0" applyNumberFormat="1" applyFont="1" applyBorder="1" applyAlignment="1">
      <alignment horizontal="center" vertical="center"/>
    </xf>
    <xf numFmtId="2" fontId="8"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8" fillId="17" borderId="1" xfId="0" applyFont="1" applyFill="1" applyBorder="1" applyAlignment="1">
      <alignment horizontal="left" vertical="center"/>
    </xf>
    <xf numFmtId="0" fontId="7" fillId="17" borderId="1" xfId="0" applyFont="1" applyFill="1" applyBorder="1" applyAlignment="1">
      <alignment horizontal="left" vertical="center"/>
    </xf>
    <xf numFmtId="0" fontId="7" fillId="17" borderId="1" xfId="0" applyFont="1" applyFill="1" applyBorder="1" applyAlignment="1">
      <alignment horizontal="center" vertical="center"/>
    </xf>
    <xf numFmtId="2" fontId="7" fillId="17" borderId="1" xfId="0" applyNumberFormat="1" applyFont="1" applyFill="1" applyBorder="1" applyAlignment="1">
      <alignment horizontal="center" vertical="center"/>
    </xf>
    <xf numFmtId="0" fontId="13" fillId="0" borderId="0" xfId="0" applyFont="1"/>
    <xf numFmtId="0" fontId="14" fillId="2" borderId="0" xfId="0" applyFont="1" applyFill="1" applyAlignment="1">
      <alignment horizontal="left" vertical="center" indent="1"/>
    </xf>
  </cellXfs>
  <cellStyles count="1">
    <cellStyle name="Standard" xfId="0" builtinId="0"/>
  </cellStyles>
  <dxfs count="12">
    <dxf>
      <font>
        <b/>
        <color rgb="FFFFFFFF"/>
        <name val="Calibri"/>
        <charset val="1"/>
      </font>
      <fill>
        <patternFill>
          <bgColor rgb="FF607D8B"/>
        </patternFill>
      </fill>
    </dxf>
    <dxf>
      <font>
        <b/>
        <color rgb="FFFFFFFF"/>
        <name val="Calibri"/>
        <charset val="1"/>
      </font>
      <fill>
        <patternFill>
          <bgColor rgb="FFB71C1C"/>
        </patternFill>
      </fill>
    </dxf>
    <dxf>
      <font>
        <b/>
        <color rgb="FFFFFFFF"/>
        <name val="Calibri"/>
        <charset val="1"/>
      </font>
      <fill>
        <patternFill>
          <bgColor rgb="FF9E9E9E"/>
        </patternFill>
      </fill>
    </dxf>
    <dxf>
      <font>
        <b/>
        <color rgb="FFFFFFFF"/>
        <name val="Calibri"/>
        <charset val="1"/>
      </font>
      <fill>
        <patternFill>
          <bgColor rgb="FFFF9800"/>
        </patternFill>
      </fill>
    </dxf>
    <dxf>
      <font>
        <b/>
        <color rgb="FFFFFFFF"/>
        <name val="Calibri"/>
        <charset val="1"/>
      </font>
      <fill>
        <patternFill>
          <bgColor rgb="FF2196F3"/>
        </patternFill>
      </fill>
    </dxf>
    <dxf>
      <font>
        <b/>
        <color rgb="FFFFFFFF"/>
        <name val="Calibri"/>
        <charset val="1"/>
      </font>
      <fill>
        <patternFill>
          <bgColor rgb="FF4CAF50"/>
        </patternFill>
      </fill>
    </dxf>
    <dxf>
      <font>
        <b/>
        <color rgb="FFFFFFFF"/>
        <name val="Calibri"/>
        <charset val="1"/>
      </font>
      <fill>
        <patternFill>
          <bgColor rgb="FF607D8B"/>
        </patternFill>
      </fill>
    </dxf>
    <dxf>
      <font>
        <b/>
        <color rgb="FFFFFFFF"/>
        <name val="Calibri"/>
        <charset val="1"/>
      </font>
      <fill>
        <patternFill>
          <bgColor rgb="FFB71C1C"/>
        </patternFill>
      </fill>
    </dxf>
    <dxf>
      <font>
        <b/>
        <color rgb="FFFFFFFF"/>
        <name val="Calibri"/>
        <charset val="1"/>
      </font>
      <fill>
        <patternFill>
          <bgColor rgb="FF9E9E9E"/>
        </patternFill>
      </fill>
    </dxf>
    <dxf>
      <font>
        <b/>
        <color rgb="FFFFFFFF"/>
        <name val="Calibri"/>
        <charset val="1"/>
      </font>
      <fill>
        <patternFill>
          <bgColor rgb="FFFF9800"/>
        </patternFill>
      </fill>
    </dxf>
    <dxf>
      <font>
        <b/>
        <color rgb="FFFFFFFF"/>
        <name val="Calibri"/>
        <charset val="1"/>
      </font>
      <fill>
        <patternFill>
          <bgColor rgb="FF2196F3"/>
        </patternFill>
      </fill>
    </dxf>
    <dxf>
      <font>
        <b/>
        <color rgb="FFFFFFFF"/>
        <name val="Calibri"/>
        <charset val="1"/>
      </font>
      <fill>
        <patternFill>
          <bgColor rgb="FF4CAF50"/>
        </patternFill>
      </fill>
    </dxf>
  </dxfs>
  <tableStyles count="0" defaultTableStyle="TableStyleMedium2" defaultPivotStyle="PivotStyleLight16"/>
  <colors>
    <indexedColors>
      <rgbColor rgb="FF000000"/>
      <rgbColor rgb="FFFFFFFF"/>
      <rgbColor rgb="FFFF0000"/>
      <rgbColor rgb="FF00FF00"/>
      <rgbColor rgb="FF0000FF"/>
      <rgbColor rgb="FFF7F4FB"/>
      <rgbColor rgb="FFFF00FF"/>
      <rgbColor rgb="FF00FFFF"/>
      <rgbColor rgb="FF800000"/>
      <rgbColor rgb="FF008000"/>
      <rgbColor rgb="FF000080"/>
      <rgbColor rgb="FF808000"/>
      <rgbColor rgb="FF800080"/>
      <rgbColor rgb="FF00897B"/>
      <rgbColor rgb="FFBFC9CF"/>
      <rgbColor rgb="FF878787"/>
      <rgbColor rgb="FF9AA5AB"/>
      <rgbColor rgb="FF8E24AA"/>
      <rgbColor rgb="FFF2F5F7"/>
      <rgbColor rgb="FFD6E9F8"/>
      <rgbColor rgb="FF660066"/>
      <rgbColor rgb="FFFF8080"/>
      <rgbColor rgb="FF0066CC"/>
      <rgbColor rgb="FFD9D9D9"/>
      <rgbColor rgb="FF000080"/>
      <rgbColor rgb="FFFF00FF"/>
      <rgbColor rgb="FFFFFF00"/>
      <rgbColor rgb="FF00FFFF"/>
      <rgbColor rgb="FF800080"/>
      <rgbColor rgb="FF800000"/>
      <rgbColor rgb="FF2E5A72"/>
      <rgbColor rgb="FF0000FF"/>
      <rgbColor rgb="FF00CCFF"/>
      <rgbColor rgb="FFDCE6EC"/>
      <rgbColor rgb="FFD7F0D9"/>
      <rgbColor rgb="FFFCE6C8"/>
      <rgbColor rgb="FFDDE3E6"/>
      <rgbColor rgb="FFEDEDED"/>
      <rgbColor rgb="FFE6DCF0"/>
      <rgbColor rgb="FFF3D6D6"/>
      <rgbColor rgb="FF2196F3"/>
      <rgbColor rgb="FF33CCCC"/>
      <rgbColor rgb="FF99CC00"/>
      <rgbColor rgb="FFFFCC00"/>
      <rgbColor rgb="FFFF9800"/>
      <rgbColor rgb="FFE53935"/>
      <rgbColor rgb="FF607D8B"/>
      <rgbColor rgb="FF9E9E9E"/>
      <rgbColor rgb="FF1F3A4D"/>
      <rgbColor rgb="FF4CAF50"/>
      <rgbColor rgb="FF003300"/>
      <rgbColor rgb="FF555555"/>
      <rgbColor rgb="FFB71C1C"/>
      <rgbColor rgb="FF6E4B8B"/>
      <rgbColor rgb="FF3949AB"/>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title>
      <c:tx>
        <c:rich>
          <a:bodyPr rot="0"/>
          <a:lstStyle/>
          <a:p>
            <a:pPr>
              <a:defRPr sz="1800" b="1" strike="noStrike" spc="-1">
                <a:solidFill>
                  <a:srgbClr val="000000"/>
                </a:solidFill>
                <a:latin typeface="Calibri"/>
              </a:defRPr>
            </a:pPr>
            <a:r>
              <a:rPr lang="de-DE" sz="1800" b="1" strike="noStrike" spc="-1">
                <a:solidFill>
                  <a:srgbClr val="000000"/>
                </a:solidFill>
                <a:latin typeface="Calibri"/>
              </a:rPr>
              <a:t>Kano-Diagramm</a:t>
            </a:r>
          </a:p>
        </c:rich>
      </c:tx>
      <c:overlay val="0"/>
      <c:spPr>
        <a:noFill/>
        <a:ln w="0">
          <a:noFill/>
        </a:ln>
      </c:spPr>
    </c:title>
    <c:autoTitleDeleted val="0"/>
    <c:plotArea>
      <c:layout/>
      <c:scatterChart>
        <c:scatterStyle val="lineMarker"/>
        <c:varyColors val="0"/>
        <c:ser>
          <c:idx val="0"/>
          <c:order val="0"/>
          <c:tx>
            <c:v>Merkmal 1</c:v>
          </c:tx>
          <c:spPr>
            <a:ln w="28440">
              <a:noFill/>
            </a:ln>
          </c:spPr>
          <c:marker>
            <c:symbol val="circle"/>
            <c:size val="10"/>
            <c:spPr>
              <a:solidFill>
                <a:srgbClr val="4CAF50"/>
              </a:solidFill>
            </c:spPr>
          </c:marker>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xVal>
            <c:numRef>
              <c:f>'Kano-Diagramm'!$C$5</c:f>
              <c:numCache>
                <c:formatCode>0.00</c:formatCode>
                <c:ptCount val="1"/>
                <c:pt idx="0">
                  <c:v>0.83333333333333337</c:v>
                </c:pt>
              </c:numCache>
            </c:numRef>
          </c:xVal>
          <c:yVal>
            <c:numRef>
              <c:f>'Kano-Diagramm'!$D$5</c:f>
              <c:numCache>
                <c:formatCode>0.00</c:formatCode>
                <c:ptCount val="1"/>
                <c:pt idx="0">
                  <c:v>0</c:v>
                </c:pt>
              </c:numCache>
            </c:numRef>
          </c:yVal>
          <c:smooth val="1"/>
          <c:extLst>
            <c:ext xmlns:c16="http://schemas.microsoft.com/office/drawing/2014/chart" uri="{C3380CC4-5D6E-409C-BE32-E72D297353CC}">
              <c16:uniqueId val="{00000000-CF58-4595-B609-320E90E0436E}"/>
            </c:ext>
          </c:extLst>
        </c:ser>
        <c:ser>
          <c:idx val="1"/>
          <c:order val="1"/>
          <c:tx>
            <c:v>Merkmal 2</c:v>
          </c:tx>
          <c:spPr>
            <a:ln w="28440">
              <a:noFill/>
            </a:ln>
          </c:spPr>
          <c:marker>
            <c:symbol val="circle"/>
            <c:size val="10"/>
            <c:spPr>
              <a:solidFill>
                <a:srgbClr val="2196F3"/>
              </a:solidFill>
            </c:spPr>
          </c:marker>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xVal>
            <c:numRef>
              <c:f>'Kano-Diagramm'!$C$6</c:f>
              <c:numCache>
                <c:formatCode>0.00</c:formatCode>
                <c:ptCount val="1"/>
                <c:pt idx="0">
                  <c:v>0.72</c:v>
                </c:pt>
              </c:numCache>
            </c:numRef>
          </c:xVal>
          <c:yVal>
            <c:numRef>
              <c:f>'Kano-Diagramm'!$D$6</c:f>
              <c:numCache>
                <c:formatCode>0.00</c:formatCode>
                <c:ptCount val="1"/>
                <c:pt idx="0">
                  <c:v>0.64</c:v>
                </c:pt>
              </c:numCache>
            </c:numRef>
          </c:yVal>
          <c:smooth val="1"/>
          <c:extLst>
            <c:ext xmlns:c16="http://schemas.microsoft.com/office/drawing/2014/chart" uri="{C3380CC4-5D6E-409C-BE32-E72D297353CC}">
              <c16:uniqueId val="{00000001-CF58-4595-B609-320E90E0436E}"/>
            </c:ext>
          </c:extLst>
        </c:ser>
        <c:ser>
          <c:idx val="2"/>
          <c:order val="2"/>
          <c:tx>
            <c:v>Merkmal 3</c:v>
          </c:tx>
          <c:spPr>
            <a:ln w="28440">
              <a:noFill/>
            </a:ln>
          </c:spPr>
          <c:marker>
            <c:symbol val="circle"/>
            <c:size val="10"/>
            <c:spPr>
              <a:solidFill>
                <a:srgbClr val="FF9800"/>
              </a:solidFill>
            </c:spPr>
          </c:marker>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xVal>
            <c:numRef>
              <c:f>'Kano-Diagramm'!$C$7</c:f>
              <c:numCache>
                <c:formatCode>0.00</c:formatCode>
                <c:ptCount val="1"/>
                <c:pt idx="0">
                  <c:v>0</c:v>
                </c:pt>
              </c:numCache>
            </c:numRef>
          </c:xVal>
          <c:yVal>
            <c:numRef>
              <c:f>'Kano-Diagramm'!$D$7</c:f>
              <c:numCache>
                <c:formatCode>0.00</c:formatCode>
                <c:ptCount val="1"/>
                <c:pt idx="0">
                  <c:v>0.63636363636363635</c:v>
                </c:pt>
              </c:numCache>
            </c:numRef>
          </c:yVal>
          <c:smooth val="1"/>
          <c:extLst>
            <c:ext xmlns:c16="http://schemas.microsoft.com/office/drawing/2014/chart" uri="{C3380CC4-5D6E-409C-BE32-E72D297353CC}">
              <c16:uniqueId val="{00000002-CF58-4595-B609-320E90E0436E}"/>
            </c:ext>
          </c:extLst>
        </c:ser>
        <c:ser>
          <c:idx val="3"/>
          <c:order val="3"/>
          <c:tx>
            <c:v>Merkmal 4</c:v>
          </c:tx>
          <c:spPr>
            <a:ln w="28440">
              <a:noFill/>
            </a:ln>
          </c:spPr>
          <c:marker>
            <c:symbol val="circle"/>
            <c:size val="10"/>
            <c:spPr>
              <a:solidFill>
                <a:srgbClr val="9E9E9E"/>
              </a:solidFill>
            </c:spPr>
          </c:marker>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xVal>
            <c:numRef>
              <c:f>'Kano-Diagramm'!$C$8</c:f>
              <c:numCache>
                <c:formatCode>0.00</c:formatCode>
                <c:ptCount val="1"/>
                <c:pt idx="0">
                  <c:v>4.3478260869565216E-2</c:v>
                </c:pt>
              </c:numCache>
            </c:numRef>
          </c:xVal>
          <c:yVal>
            <c:numRef>
              <c:f>'Kano-Diagramm'!$D$8</c:f>
              <c:numCache>
                <c:formatCode>0.00</c:formatCode>
                <c:ptCount val="1"/>
                <c:pt idx="0">
                  <c:v>4.3478260869565216E-2</c:v>
                </c:pt>
              </c:numCache>
            </c:numRef>
          </c:yVal>
          <c:smooth val="1"/>
          <c:extLst>
            <c:ext xmlns:c16="http://schemas.microsoft.com/office/drawing/2014/chart" uri="{C3380CC4-5D6E-409C-BE32-E72D297353CC}">
              <c16:uniqueId val="{00000003-CF58-4595-B609-320E90E0436E}"/>
            </c:ext>
          </c:extLst>
        </c:ser>
        <c:ser>
          <c:idx val="4"/>
          <c:order val="4"/>
          <c:tx>
            <c:v>Merkmal 5</c:v>
          </c:tx>
          <c:spPr>
            <a:ln w="28440">
              <a:noFill/>
            </a:ln>
          </c:spPr>
          <c:marker>
            <c:symbol val="circle"/>
            <c:size val="10"/>
            <c:spPr>
              <a:solidFill>
                <a:srgbClr val="00897B"/>
              </a:solidFill>
            </c:spPr>
          </c:marker>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xVal>
            <c:numRef>
              <c:f>'Kano-Diagramm'!$C$9</c:f>
              <c:numCache>
                <c:formatCode>0.00</c:formatCode>
                <c:ptCount val="1"/>
                <c:pt idx="0">
                  <c:v>0.56000000000000005</c:v>
                </c:pt>
              </c:numCache>
            </c:numRef>
          </c:xVal>
          <c:yVal>
            <c:numRef>
              <c:f>'Kano-Diagramm'!$D$9</c:f>
              <c:numCache>
                <c:formatCode>0.00</c:formatCode>
                <c:ptCount val="1"/>
                <c:pt idx="0">
                  <c:v>0.52</c:v>
                </c:pt>
              </c:numCache>
            </c:numRef>
          </c:yVal>
          <c:smooth val="1"/>
          <c:extLst>
            <c:ext xmlns:c16="http://schemas.microsoft.com/office/drawing/2014/chart" uri="{C3380CC4-5D6E-409C-BE32-E72D297353CC}">
              <c16:uniqueId val="{00000004-CF58-4595-B609-320E90E0436E}"/>
            </c:ext>
          </c:extLst>
        </c:ser>
        <c:ser>
          <c:idx val="5"/>
          <c:order val="5"/>
          <c:tx>
            <c:v>Merkmal 6</c:v>
          </c:tx>
          <c:spPr>
            <a:ln w="28440">
              <a:noFill/>
            </a:ln>
          </c:spPr>
          <c:marker>
            <c:symbol val="circle"/>
            <c:size val="10"/>
            <c:spPr>
              <a:solidFill>
                <a:srgbClr val="8E24AA"/>
              </a:solidFill>
            </c:spPr>
          </c:marker>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xVal>
            <c:numRef>
              <c:f>'Kano-Diagramm'!$C$10</c:f>
              <c:numCache>
                <c:formatCode>0.00</c:formatCode>
                <c:ptCount val="1"/>
                <c:pt idx="0">
                  <c:v>0</c:v>
                </c:pt>
              </c:numCache>
            </c:numRef>
          </c:xVal>
          <c:yVal>
            <c:numRef>
              <c:f>'Kano-Diagramm'!$D$10</c:f>
              <c:numCache>
                <c:formatCode>0.00</c:formatCode>
                <c:ptCount val="1"/>
                <c:pt idx="0">
                  <c:v>0.73913043478260865</c:v>
                </c:pt>
              </c:numCache>
            </c:numRef>
          </c:yVal>
          <c:smooth val="1"/>
          <c:extLst>
            <c:ext xmlns:c16="http://schemas.microsoft.com/office/drawing/2014/chart" uri="{C3380CC4-5D6E-409C-BE32-E72D297353CC}">
              <c16:uniqueId val="{00000005-CF58-4595-B609-320E90E0436E}"/>
            </c:ext>
          </c:extLst>
        </c:ser>
        <c:ser>
          <c:idx val="6"/>
          <c:order val="6"/>
          <c:tx>
            <c:v>Merkmal 7</c:v>
          </c:tx>
          <c:spPr>
            <a:ln w="28440">
              <a:noFill/>
            </a:ln>
          </c:spPr>
          <c:marker>
            <c:symbol val="circle"/>
            <c:size val="10"/>
            <c:spPr>
              <a:solidFill>
                <a:srgbClr val="E53935"/>
              </a:solidFill>
            </c:spPr>
          </c:marker>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xVal>
            <c:numRef>
              <c:f>'Kano-Diagramm'!$C$11</c:f>
              <c:numCache>
                <c:formatCode>0.00</c:formatCode>
                <c:ptCount val="1"/>
                <c:pt idx="0">
                  <c:v>0.8</c:v>
                </c:pt>
              </c:numCache>
            </c:numRef>
          </c:xVal>
          <c:yVal>
            <c:numRef>
              <c:f>'Kano-Diagramm'!$D$11</c:f>
              <c:numCache>
                <c:formatCode>0.00</c:formatCode>
                <c:ptCount val="1"/>
                <c:pt idx="0">
                  <c:v>0.04</c:v>
                </c:pt>
              </c:numCache>
            </c:numRef>
          </c:yVal>
          <c:smooth val="1"/>
          <c:extLst>
            <c:ext xmlns:c16="http://schemas.microsoft.com/office/drawing/2014/chart" uri="{C3380CC4-5D6E-409C-BE32-E72D297353CC}">
              <c16:uniqueId val="{00000006-CF58-4595-B609-320E90E0436E}"/>
            </c:ext>
          </c:extLst>
        </c:ser>
        <c:ser>
          <c:idx val="7"/>
          <c:order val="7"/>
          <c:tx>
            <c:v>Merkmal 8</c:v>
          </c:tx>
          <c:spPr>
            <a:ln w="28440">
              <a:noFill/>
            </a:ln>
          </c:spPr>
          <c:marker>
            <c:symbol val="circle"/>
            <c:size val="10"/>
            <c:spPr>
              <a:solidFill>
                <a:srgbClr val="3949AB"/>
              </a:solidFill>
            </c:spPr>
          </c:marker>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xVal>
            <c:numRef>
              <c:f>'Kano-Diagramm'!$C$12</c:f>
              <c:numCache>
                <c:formatCode>0.00</c:formatCode>
                <c:ptCount val="1"/>
                <c:pt idx="0">
                  <c:v>0.125</c:v>
                </c:pt>
              </c:numCache>
            </c:numRef>
          </c:xVal>
          <c:yVal>
            <c:numRef>
              <c:f>'Kano-Diagramm'!$D$12</c:f>
              <c:numCache>
                <c:formatCode>0.00</c:formatCode>
                <c:ptCount val="1"/>
                <c:pt idx="0">
                  <c:v>8.3333333333333329E-2</c:v>
                </c:pt>
              </c:numCache>
            </c:numRef>
          </c:yVal>
          <c:smooth val="1"/>
          <c:extLst>
            <c:ext xmlns:c16="http://schemas.microsoft.com/office/drawing/2014/chart" uri="{C3380CC4-5D6E-409C-BE32-E72D297353CC}">
              <c16:uniqueId val="{00000007-CF58-4595-B609-320E90E0436E}"/>
            </c:ext>
          </c:extLst>
        </c:ser>
        <c:ser>
          <c:idx val="8"/>
          <c:order val="8"/>
          <c:tx>
            <c:v>Schwelle</c:v>
          </c:tx>
          <c:spPr>
            <a:ln w="28440">
              <a:solidFill>
                <a:srgbClr val="9AA5AB"/>
              </a:solidFill>
              <a:prstDash val="dash"/>
              <a:round/>
            </a:ln>
          </c:spPr>
          <c:marker>
            <c:symbol val="none"/>
          </c:marker>
          <c:xVal>
            <c:numRef>
              <c:f>'Kano-Diagramm'!$G$5:$G$6</c:f>
            </c:numRef>
          </c:xVal>
          <c:yVal>
            <c:numRef>
              <c:f>'Kano-Diagramm'!$H$5:$H$6</c:f>
            </c:numRef>
          </c:yVal>
          <c:smooth val="1"/>
          <c:extLst>
            <c:ext xmlns:c16="http://schemas.microsoft.com/office/drawing/2014/chart" uri="{C3380CC4-5D6E-409C-BE32-E72D297353CC}">
              <c16:uniqueId val="{00000008-CF58-4595-B609-320E90E0436E}"/>
            </c:ext>
          </c:extLst>
        </c:ser>
        <c:ser>
          <c:idx val="9"/>
          <c:order val="9"/>
          <c:tx>
            <c:v>Schwelle </c:v>
          </c:tx>
          <c:spPr>
            <a:ln w="28440">
              <a:solidFill>
                <a:srgbClr val="9AA5AB"/>
              </a:solidFill>
              <a:prstDash val="dash"/>
              <a:round/>
            </a:ln>
          </c:spPr>
          <c:marker>
            <c:symbol val="none"/>
          </c:marker>
          <c:xVal>
            <c:numRef>
              <c:f>'Kano-Diagramm'!$G$8:$G$9</c:f>
            </c:numRef>
          </c:xVal>
          <c:yVal>
            <c:numRef>
              <c:f>'Kano-Diagramm'!$H$8:$H$9</c:f>
            </c:numRef>
          </c:yVal>
          <c:smooth val="1"/>
          <c:extLst>
            <c:ext xmlns:c16="http://schemas.microsoft.com/office/drawing/2014/chart" uri="{C3380CC4-5D6E-409C-BE32-E72D297353CC}">
              <c16:uniqueId val="{00000009-CF58-4595-B609-320E90E0436E}"/>
            </c:ext>
          </c:extLst>
        </c:ser>
        <c:dLbls>
          <c:showLegendKey val="0"/>
          <c:showVal val="0"/>
          <c:showCatName val="0"/>
          <c:showSerName val="0"/>
          <c:showPercent val="0"/>
          <c:showBubbleSize val="0"/>
        </c:dLbls>
        <c:axId val="37072375"/>
        <c:axId val="47928221"/>
      </c:scatterChart>
      <c:valAx>
        <c:axId val="37072375"/>
        <c:scaling>
          <c:orientation val="minMax"/>
          <c:max val="1"/>
          <c:min val="0"/>
        </c:scaling>
        <c:delete val="0"/>
        <c:axPos val="b"/>
        <c:title>
          <c:tx>
            <c:rich>
              <a:bodyPr rot="0"/>
              <a:lstStyle/>
              <a:p>
                <a:pPr>
                  <a:defRPr sz="1000" b="1" strike="noStrike" spc="-1">
                    <a:solidFill>
                      <a:srgbClr val="000000"/>
                    </a:solidFill>
                    <a:latin typeface="Calibri"/>
                  </a:defRPr>
                </a:pPr>
                <a:r>
                  <a:rPr lang="de-DE" sz="1000" b="1" strike="noStrike" spc="-1">
                    <a:solidFill>
                      <a:srgbClr val="000000"/>
                    </a:solidFill>
                    <a:latin typeface="Calibri"/>
                  </a:rPr>
                  <a:t>Unzufriedenheits-Koeffizient |CS−|</a:t>
                </a:r>
              </a:p>
            </c:rich>
          </c:tx>
          <c:overlay val="0"/>
          <c:spPr>
            <a:noFill/>
            <a:ln w="0">
              <a:noFill/>
            </a:ln>
          </c:spPr>
        </c:title>
        <c:numFmt formatCode="0.00"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47928221"/>
        <c:crosses val="autoZero"/>
        <c:crossBetween val="midCat"/>
      </c:valAx>
      <c:valAx>
        <c:axId val="47928221"/>
        <c:scaling>
          <c:orientation val="minMax"/>
          <c:max val="1"/>
          <c:min val="0"/>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de-DE" sz="1000" b="1" strike="noStrike" spc="-1">
                    <a:solidFill>
                      <a:srgbClr val="000000"/>
                    </a:solidFill>
                    <a:latin typeface="Calibri"/>
                  </a:rPr>
                  <a:t>Zufriedenheits-Koeffizient CS+</a:t>
                </a:r>
              </a:p>
            </c:rich>
          </c:tx>
          <c:overlay val="0"/>
          <c:spPr>
            <a:noFill/>
            <a:ln w="0">
              <a:noFill/>
            </a:ln>
          </c:spPr>
        </c:title>
        <c:numFmt formatCode="0.00"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37072375"/>
        <c:crosses val="autoZero"/>
        <c:crossBetween val="midCat"/>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de-DE"/>
        </a:p>
      </c:txPr>
    </c:legend>
    <c:plotVisOnly val="1"/>
    <c:dispBlanksAs val="gap"/>
    <c:showDLblsOverMax val="1"/>
  </c:chart>
  <c:spPr>
    <a:solidFill>
      <a:srgbClr val="FFFFFF"/>
    </a:solidFill>
    <a:ln w="9360">
      <a:solidFill>
        <a:srgbClr val="D9D9D9"/>
      </a:solidFill>
      <a:round/>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title>
      <c:tx>
        <c:rich>
          <a:bodyPr rot="0"/>
          <a:lstStyle/>
          <a:p>
            <a:pPr>
              <a:defRPr sz="1800" b="1" strike="noStrike" spc="-1">
                <a:solidFill>
                  <a:srgbClr val="000000"/>
                </a:solidFill>
                <a:latin typeface="Calibri"/>
              </a:defRPr>
            </a:pPr>
            <a:r>
              <a:rPr sz="1800" b="1" strike="noStrike" spc="-1">
                <a:solidFill>
                  <a:srgbClr val="000000"/>
                </a:solidFill>
                <a:latin typeface="Calibri"/>
              </a:rPr>
              <a:t>Kategorienverteilung je Merkmal</a:t>
            </a:r>
          </a:p>
        </c:rich>
      </c:tx>
      <c:overlay val="0"/>
      <c:spPr>
        <a:noFill/>
        <a:ln w="0">
          <a:noFill/>
        </a:ln>
      </c:spPr>
    </c:title>
    <c:autoTitleDeleted val="0"/>
    <c:plotArea>
      <c:layout/>
      <c:barChart>
        <c:barDir val="col"/>
        <c:grouping val="stacked"/>
        <c:varyColors val="0"/>
        <c:ser>
          <c:idx val="0"/>
          <c:order val="0"/>
          <c:tx>
            <c:strRef>
              <c:f>Auswertung!$C$4</c:f>
              <c:strCache>
                <c:ptCount val="1"/>
                <c:pt idx="0">
                  <c:v>Begeisterung
(B)</c:v>
                </c:pt>
              </c:strCache>
            </c:strRef>
          </c:tx>
          <c:spPr>
            <a:solidFill>
              <a:srgbClr val="4CAF50"/>
            </a:solidFill>
            <a:ln w="0">
              <a:noFill/>
            </a:ln>
          </c:spPr>
          <c:invertIfNegative val="0"/>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Auswertung!$B$5:$B$12</c:f>
              <c:strCache>
                <c:ptCount val="8"/>
                <c:pt idx="0">
                  <c:v>Merkmal 1</c:v>
                </c:pt>
                <c:pt idx="1">
                  <c:v>Merkmal 2</c:v>
                </c:pt>
                <c:pt idx="2">
                  <c:v>Merkmal 3</c:v>
                </c:pt>
                <c:pt idx="3">
                  <c:v>Merkmal 4</c:v>
                </c:pt>
                <c:pt idx="4">
                  <c:v>Merkmal 5</c:v>
                </c:pt>
                <c:pt idx="5">
                  <c:v>Merkmal 6</c:v>
                </c:pt>
                <c:pt idx="6">
                  <c:v>Merkmal 7</c:v>
                </c:pt>
                <c:pt idx="7">
                  <c:v>Merkmal 8</c:v>
                </c:pt>
              </c:strCache>
            </c:strRef>
          </c:cat>
          <c:val>
            <c:numRef>
              <c:f>Auswertung!$C$5:$C$12</c:f>
              <c:numCache>
                <c:formatCode>General</c:formatCode>
                <c:ptCount val="8"/>
                <c:pt idx="0">
                  <c:v>0</c:v>
                </c:pt>
                <c:pt idx="1">
                  <c:v>5</c:v>
                </c:pt>
                <c:pt idx="2">
                  <c:v>14</c:v>
                </c:pt>
                <c:pt idx="3">
                  <c:v>1</c:v>
                </c:pt>
                <c:pt idx="4">
                  <c:v>6</c:v>
                </c:pt>
                <c:pt idx="5">
                  <c:v>17</c:v>
                </c:pt>
                <c:pt idx="6">
                  <c:v>0</c:v>
                </c:pt>
                <c:pt idx="7">
                  <c:v>2</c:v>
                </c:pt>
              </c:numCache>
            </c:numRef>
          </c:val>
          <c:extLst>
            <c:ext xmlns:c16="http://schemas.microsoft.com/office/drawing/2014/chart" uri="{C3380CC4-5D6E-409C-BE32-E72D297353CC}">
              <c16:uniqueId val="{00000000-2C91-4379-B09B-0EC3C4589F56}"/>
            </c:ext>
          </c:extLst>
        </c:ser>
        <c:ser>
          <c:idx val="1"/>
          <c:order val="1"/>
          <c:tx>
            <c:strRef>
              <c:f>Auswertung!$D$4</c:f>
              <c:strCache>
                <c:ptCount val="1"/>
                <c:pt idx="0">
                  <c:v>Leistung
(L)</c:v>
                </c:pt>
              </c:strCache>
            </c:strRef>
          </c:tx>
          <c:spPr>
            <a:solidFill>
              <a:srgbClr val="2196F3"/>
            </a:solidFill>
            <a:ln w="0">
              <a:noFill/>
            </a:ln>
          </c:spPr>
          <c:invertIfNegative val="0"/>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Auswertung!$B$5:$B$12</c:f>
              <c:strCache>
                <c:ptCount val="8"/>
                <c:pt idx="0">
                  <c:v>Merkmal 1</c:v>
                </c:pt>
                <c:pt idx="1">
                  <c:v>Merkmal 2</c:v>
                </c:pt>
                <c:pt idx="2">
                  <c:v>Merkmal 3</c:v>
                </c:pt>
                <c:pt idx="3">
                  <c:v>Merkmal 4</c:v>
                </c:pt>
                <c:pt idx="4">
                  <c:v>Merkmal 5</c:v>
                </c:pt>
                <c:pt idx="5">
                  <c:v>Merkmal 6</c:v>
                </c:pt>
                <c:pt idx="6">
                  <c:v>Merkmal 7</c:v>
                </c:pt>
                <c:pt idx="7">
                  <c:v>Merkmal 8</c:v>
                </c:pt>
              </c:strCache>
            </c:strRef>
          </c:cat>
          <c:val>
            <c:numRef>
              <c:f>Auswertung!$D$5:$D$12</c:f>
              <c:numCache>
                <c:formatCode>General</c:formatCode>
                <c:ptCount val="8"/>
                <c:pt idx="0">
                  <c:v>0</c:v>
                </c:pt>
                <c:pt idx="1">
                  <c:v>11</c:v>
                </c:pt>
                <c:pt idx="2">
                  <c:v>0</c:v>
                </c:pt>
                <c:pt idx="3">
                  <c:v>0</c:v>
                </c:pt>
                <c:pt idx="4">
                  <c:v>7</c:v>
                </c:pt>
                <c:pt idx="5">
                  <c:v>0</c:v>
                </c:pt>
                <c:pt idx="6">
                  <c:v>1</c:v>
                </c:pt>
                <c:pt idx="7">
                  <c:v>0</c:v>
                </c:pt>
              </c:numCache>
            </c:numRef>
          </c:val>
          <c:extLst>
            <c:ext xmlns:c16="http://schemas.microsoft.com/office/drawing/2014/chart" uri="{C3380CC4-5D6E-409C-BE32-E72D297353CC}">
              <c16:uniqueId val="{00000001-2C91-4379-B09B-0EC3C4589F56}"/>
            </c:ext>
          </c:extLst>
        </c:ser>
        <c:ser>
          <c:idx val="2"/>
          <c:order val="2"/>
          <c:tx>
            <c:strRef>
              <c:f>Auswertung!$E$4</c:f>
              <c:strCache>
                <c:ptCount val="1"/>
                <c:pt idx="0">
                  <c:v>Basis
(M)</c:v>
                </c:pt>
              </c:strCache>
            </c:strRef>
          </c:tx>
          <c:spPr>
            <a:solidFill>
              <a:srgbClr val="FF9800"/>
            </a:solidFill>
            <a:ln w="0">
              <a:noFill/>
            </a:ln>
          </c:spPr>
          <c:invertIfNegative val="0"/>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Auswertung!$B$5:$B$12</c:f>
              <c:strCache>
                <c:ptCount val="8"/>
                <c:pt idx="0">
                  <c:v>Merkmal 1</c:v>
                </c:pt>
                <c:pt idx="1">
                  <c:v>Merkmal 2</c:v>
                </c:pt>
                <c:pt idx="2">
                  <c:v>Merkmal 3</c:v>
                </c:pt>
                <c:pt idx="3">
                  <c:v>Merkmal 4</c:v>
                </c:pt>
                <c:pt idx="4">
                  <c:v>Merkmal 5</c:v>
                </c:pt>
                <c:pt idx="5">
                  <c:v>Merkmal 6</c:v>
                </c:pt>
                <c:pt idx="6">
                  <c:v>Merkmal 7</c:v>
                </c:pt>
                <c:pt idx="7">
                  <c:v>Merkmal 8</c:v>
                </c:pt>
              </c:strCache>
            </c:strRef>
          </c:cat>
          <c:val>
            <c:numRef>
              <c:f>Auswertung!$E$5:$E$12</c:f>
              <c:numCache>
                <c:formatCode>General</c:formatCode>
                <c:ptCount val="8"/>
                <c:pt idx="0">
                  <c:v>20</c:v>
                </c:pt>
                <c:pt idx="1">
                  <c:v>7</c:v>
                </c:pt>
                <c:pt idx="2">
                  <c:v>0</c:v>
                </c:pt>
                <c:pt idx="3">
                  <c:v>1</c:v>
                </c:pt>
                <c:pt idx="4">
                  <c:v>7</c:v>
                </c:pt>
                <c:pt idx="5">
                  <c:v>0</c:v>
                </c:pt>
                <c:pt idx="6">
                  <c:v>19</c:v>
                </c:pt>
                <c:pt idx="7">
                  <c:v>3</c:v>
                </c:pt>
              </c:numCache>
            </c:numRef>
          </c:val>
          <c:extLst>
            <c:ext xmlns:c16="http://schemas.microsoft.com/office/drawing/2014/chart" uri="{C3380CC4-5D6E-409C-BE32-E72D297353CC}">
              <c16:uniqueId val="{00000002-2C91-4379-B09B-0EC3C4589F56}"/>
            </c:ext>
          </c:extLst>
        </c:ser>
        <c:ser>
          <c:idx val="3"/>
          <c:order val="3"/>
          <c:tx>
            <c:strRef>
              <c:f>Auswertung!$F$4</c:f>
              <c:strCache>
                <c:ptCount val="1"/>
                <c:pt idx="0">
                  <c:v>Indifferent
(I)</c:v>
                </c:pt>
              </c:strCache>
            </c:strRef>
          </c:tx>
          <c:spPr>
            <a:solidFill>
              <a:srgbClr val="9E9E9E"/>
            </a:solidFill>
            <a:ln w="0">
              <a:noFill/>
            </a:ln>
          </c:spPr>
          <c:invertIfNegative val="0"/>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Auswertung!$B$5:$B$12</c:f>
              <c:strCache>
                <c:ptCount val="8"/>
                <c:pt idx="0">
                  <c:v>Merkmal 1</c:v>
                </c:pt>
                <c:pt idx="1">
                  <c:v>Merkmal 2</c:v>
                </c:pt>
                <c:pt idx="2">
                  <c:v>Merkmal 3</c:v>
                </c:pt>
                <c:pt idx="3">
                  <c:v>Merkmal 4</c:v>
                </c:pt>
                <c:pt idx="4">
                  <c:v>Merkmal 5</c:v>
                </c:pt>
                <c:pt idx="5">
                  <c:v>Merkmal 6</c:v>
                </c:pt>
                <c:pt idx="6">
                  <c:v>Merkmal 7</c:v>
                </c:pt>
                <c:pt idx="7">
                  <c:v>Merkmal 8</c:v>
                </c:pt>
              </c:strCache>
            </c:strRef>
          </c:cat>
          <c:val>
            <c:numRef>
              <c:f>Auswertung!$F$5:$F$12</c:f>
              <c:numCache>
                <c:formatCode>General</c:formatCode>
                <c:ptCount val="8"/>
                <c:pt idx="0">
                  <c:v>4</c:v>
                </c:pt>
                <c:pt idx="1">
                  <c:v>2</c:v>
                </c:pt>
                <c:pt idx="2">
                  <c:v>8</c:v>
                </c:pt>
                <c:pt idx="3">
                  <c:v>21</c:v>
                </c:pt>
                <c:pt idx="4">
                  <c:v>5</c:v>
                </c:pt>
                <c:pt idx="5">
                  <c:v>6</c:v>
                </c:pt>
                <c:pt idx="6">
                  <c:v>5</c:v>
                </c:pt>
                <c:pt idx="7">
                  <c:v>19</c:v>
                </c:pt>
              </c:numCache>
            </c:numRef>
          </c:val>
          <c:extLst>
            <c:ext xmlns:c16="http://schemas.microsoft.com/office/drawing/2014/chart" uri="{C3380CC4-5D6E-409C-BE32-E72D297353CC}">
              <c16:uniqueId val="{00000003-2C91-4379-B09B-0EC3C4589F56}"/>
            </c:ext>
          </c:extLst>
        </c:ser>
        <c:ser>
          <c:idx val="4"/>
          <c:order val="4"/>
          <c:tx>
            <c:strRef>
              <c:f>Auswertung!$G$4</c:f>
              <c:strCache>
                <c:ptCount val="1"/>
                <c:pt idx="0">
                  <c:v>Rückweisung
(R)</c:v>
                </c:pt>
              </c:strCache>
            </c:strRef>
          </c:tx>
          <c:spPr>
            <a:solidFill>
              <a:srgbClr val="B71C1C"/>
            </a:solidFill>
            <a:ln w="0">
              <a:noFill/>
            </a:ln>
          </c:spPr>
          <c:invertIfNegative val="0"/>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Auswertung!$B$5:$B$12</c:f>
              <c:strCache>
                <c:ptCount val="8"/>
                <c:pt idx="0">
                  <c:v>Merkmal 1</c:v>
                </c:pt>
                <c:pt idx="1">
                  <c:v>Merkmal 2</c:v>
                </c:pt>
                <c:pt idx="2">
                  <c:v>Merkmal 3</c:v>
                </c:pt>
                <c:pt idx="3">
                  <c:v>Merkmal 4</c:v>
                </c:pt>
                <c:pt idx="4">
                  <c:v>Merkmal 5</c:v>
                </c:pt>
                <c:pt idx="5">
                  <c:v>Merkmal 6</c:v>
                </c:pt>
                <c:pt idx="6">
                  <c:v>Merkmal 7</c:v>
                </c:pt>
                <c:pt idx="7">
                  <c:v>Merkmal 8</c:v>
                </c:pt>
              </c:strCache>
            </c:strRef>
          </c:cat>
          <c:val>
            <c:numRef>
              <c:f>Auswertung!$G$5:$G$12</c:f>
              <c:numCache>
                <c:formatCode>General</c:formatCode>
                <c:ptCount val="8"/>
                <c:pt idx="0">
                  <c:v>0</c:v>
                </c:pt>
                <c:pt idx="1">
                  <c:v>0</c:v>
                </c:pt>
                <c:pt idx="2">
                  <c:v>0</c:v>
                </c:pt>
                <c:pt idx="3">
                  <c:v>2</c:v>
                </c:pt>
                <c:pt idx="4">
                  <c:v>0</c:v>
                </c:pt>
                <c:pt idx="5">
                  <c:v>0</c:v>
                </c:pt>
                <c:pt idx="6">
                  <c:v>0</c:v>
                </c:pt>
                <c:pt idx="7">
                  <c:v>1</c:v>
                </c:pt>
              </c:numCache>
            </c:numRef>
          </c:val>
          <c:extLst>
            <c:ext xmlns:c16="http://schemas.microsoft.com/office/drawing/2014/chart" uri="{C3380CC4-5D6E-409C-BE32-E72D297353CC}">
              <c16:uniqueId val="{00000004-2C91-4379-B09B-0EC3C4589F56}"/>
            </c:ext>
          </c:extLst>
        </c:ser>
        <c:ser>
          <c:idx val="5"/>
          <c:order val="5"/>
          <c:tx>
            <c:strRef>
              <c:f>Auswertung!$H$4</c:f>
              <c:strCache>
                <c:ptCount val="1"/>
                <c:pt idx="0">
                  <c:v>Fragwürdig
(F)</c:v>
                </c:pt>
              </c:strCache>
            </c:strRef>
          </c:tx>
          <c:spPr>
            <a:solidFill>
              <a:srgbClr val="607D8B"/>
            </a:solidFill>
            <a:ln w="0">
              <a:noFill/>
            </a:ln>
          </c:spPr>
          <c:invertIfNegative val="0"/>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Auswertung!$B$5:$B$12</c:f>
              <c:strCache>
                <c:ptCount val="8"/>
                <c:pt idx="0">
                  <c:v>Merkmal 1</c:v>
                </c:pt>
                <c:pt idx="1">
                  <c:v>Merkmal 2</c:v>
                </c:pt>
                <c:pt idx="2">
                  <c:v>Merkmal 3</c:v>
                </c:pt>
                <c:pt idx="3">
                  <c:v>Merkmal 4</c:v>
                </c:pt>
                <c:pt idx="4">
                  <c:v>Merkmal 5</c:v>
                </c:pt>
                <c:pt idx="5">
                  <c:v>Merkmal 6</c:v>
                </c:pt>
                <c:pt idx="6">
                  <c:v>Merkmal 7</c:v>
                </c:pt>
                <c:pt idx="7">
                  <c:v>Merkmal 8</c:v>
                </c:pt>
              </c:strCache>
            </c:strRef>
          </c:cat>
          <c:val>
            <c:numRef>
              <c:f>Auswertung!$H$5:$H$12</c:f>
              <c:numCache>
                <c:formatCode>General</c:formatCode>
                <c:ptCount val="8"/>
                <c:pt idx="0">
                  <c:v>1</c:v>
                </c:pt>
                <c:pt idx="1">
                  <c:v>0</c:v>
                </c:pt>
                <c:pt idx="2">
                  <c:v>3</c:v>
                </c:pt>
                <c:pt idx="3">
                  <c:v>0</c:v>
                </c:pt>
                <c:pt idx="4">
                  <c:v>0</c:v>
                </c:pt>
                <c:pt idx="5">
                  <c:v>2</c:v>
                </c:pt>
                <c:pt idx="6">
                  <c:v>0</c:v>
                </c:pt>
                <c:pt idx="7">
                  <c:v>0</c:v>
                </c:pt>
              </c:numCache>
            </c:numRef>
          </c:val>
          <c:extLst>
            <c:ext xmlns:c16="http://schemas.microsoft.com/office/drawing/2014/chart" uri="{C3380CC4-5D6E-409C-BE32-E72D297353CC}">
              <c16:uniqueId val="{00000005-2C91-4379-B09B-0EC3C4589F56}"/>
            </c:ext>
          </c:extLst>
        </c:ser>
        <c:dLbls>
          <c:showLegendKey val="0"/>
          <c:showVal val="0"/>
          <c:showCatName val="0"/>
          <c:showSerName val="0"/>
          <c:showPercent val="0"/>
          <c:showBubbleSize val="0"/>
        </c:dLbls>
        <c:gapWidth val="150"/>
        <c:overlap val="100"/>
        <c:axId val="96075930"/>
        <c:axId val="67417755"/>
      </c:barChart>
      <c:catAx>
        <c:axId val="96075930"/>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67417755"/>
        <c:crosses val="autoZero"/>
        <c:auto val="1"/>
        <c:lblAlgn val="ctr"/>
        <c:lblOffset val="100"/>
        <c:noMultiLvlLbl val="0"/>
      </c:catAx>
      <c:valAx>
        <c:axId val="67417755"/>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sz="1000" b="1" strike="noStrike" spc="-1">
                    <a:solidFill>
                      <a:srgbClr val="000000"/>
                    </a:solidFill>
                    <a:latin typeface="Calibri"/>
                  </a:rPr>
                  <a:t>Anzahl Antworten</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96075930"/>
        <c:crosses val="autoZero"/>
        <c:crossBetween val="between"/>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de-DE"/>
        </a:p>
      </c:txPr>
    </c:legend>
    <c:plotVisOnly val="1"/>
    <c:dispBlanksAs val="gap"/>
    <c:showDLblsOverMax val="1"/>
  </c:chart>
  <c:spPr>
    <a:solidFill>
      <a:srgbClr val="FFFFFF"/>
    </a:solidFill>
    <a:ln w="9360">
      <a:solidFill>
        <a:srgbClr val="D9D9D9"/>
      </a:solidFill>
      <a:round/>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21240</xdr:rowOff>
    </xdr:from>
    <xdr:to>
      <xdr:col>8</xdr:col>
      <xdr:colOff>581760</xdr:colOff>
      <xdr:row>33</xdr:row>
      <xdr:rowOff>170640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43</xdr:row>
      <xdr:rowOff>21240</xdr:rowOff>
    </xdr:from>
    <xdr:to>
      <xdr:col>8</xdr:col>
      <xdr:colOff>581760</xdr:colOff>
      <xdr:row>58</xdr:row>
      <xdr:rowOff>43200</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showGridLines="0" tabSelected="1" zoomScaleNormal="100" workbookViewId="0">
      <selection activeCell="H9" sqref="H9"/>
    </sheetView>
  </sheetViews>
  <sheetFormatPr baseColWidth="10" defaultColWidth="8.7109375" defaultRowHeight="15" x14ac:dyDescent="0.25"/>
  <cols>
    <col min="1" max="1" width="3" customWidth="1"/>
    <col min="2" max="2" width="11" customWidth="1"/>
    <col min="3" max="3" width="34" customWidth="1"/>
    <col min="4" max="4" width="46" customWidth="1"/>
    <col min="5" max="7" width="8" customWidth="1"/>
  </cols>
  <sheetData>
    <row r="1" spans="1:7" ht="33.75" customHeight="1" x14ac:dyDescent="0.25">
      <c r="A1" s="60" t="s">
        <v>0</v>
      </c>
      <c r="B1" s="60"/>
      <c r="C1" s="60"/>
      <c r="D1" s="60"/>
      <c r="E1" s="60"/>
      <c r="F1" s="60"/>
      <c r="G1" s="60"/>
    </row>
    <row r="2" spans="1:7" ht="18" customHeight="1" x14ac:dyDescent="0.25">
      <c r="A2" s="11" t="s">
        <v>1</v>
      </c>
      <c r="B2" s="11"/>
      <c r="C2" s="11"/>
      <c r="D2" s="11"/>
      <c r="E2" s="11"/>
      <c r="F2" s="11"/>
      <c r="G2" s="11"/>
    </row>
    <row r="4" spans="1:7" ht="17.25" x14ac:dyDescent="0.3">
      <c r="A4" s="13" t="s">
        <v>2</v>
      </c>
    </row>
    <row r="5" spans="1:7" ht="15" customHeight="1" x14ac:dyDescent="0.25">
      <c r="A5" s="10" t="s">
        <v>3</v>
      </c>
      <c r="B5" s="10"/>
      <c r="C5" s="10"/>
      <c r="D5" s="10"/>
      <c r="E5" s="10"/>
      <c r="F5" s="10"/>
      <c r="G5" s="10"/>
    </row>
    <row r="6" spans="1:7" x14ac:dyDescent="0.25">
      <c r="A6" s="10"/>
      <c r="B6" s="10"/>
      <c r="C6" s="10"/>
      <c r="D6" s="10"/>
      <c r="E6" s="10"/>
      <c r="F6" s="10"/>
      <c r="G6" s="10"/>
    </row>
    <row r="7" spans="1:7" x14ac:dyDescent="0.25">
      <c r="A7" s="10"/>
      <c r="B7" s="10"/>
      <c r="C7" s="10"/>
      <c r="D7" s="10"/>
      <c r="E7" s="10"/>
      <c r="F7" s="10"/>
      <c r="G7" s="10"/>
    </row>
    <row r="9" spans="1:7" ht="15.75" x14ac:dyDescent="0.25">
      <c r="A9" s="14" t="s">
        <v>4</v>
      </c>
    </row>
    <row r="10" spans="1:7" x14ac:dyDescent="0.25">
      <c r="B10" s="15" t="s">
        <v>5</v>
      </c>
      <c r="C10" s="15" t="s">
        <v>6</v>
      </c>
      <c r="D10" s="15" t="s">
        <v>7</v>
      </c>
    </row>
    <row r="11" spans="1:7" x14ac:dyDescent="0.25">
      <c r="B11" s="16">
        <v>1</v>
      </c>
      <c r="C11" s="17" t="s">
        <v>8</v>
      </c>
      <c r="D11" s="18" t="s">
        <v>9</v>
      </c>
    </row>
    <row r="12" spans="1:7" x14ac:dyDescent="0.25">
      <c r="B12" s="16">
        <v>2</v>
      </c>
      <c r="C12" s="17" t="s">
        <v>10</v>
      </c>
      <c r="D12" s="18" t="s">
        <v>11</v>
      </c>
    </row>
    <row r="13" spans="1:7" x14ac:dyDescent="0.25">
      <c r="B13" s="16">
        <v>3</v>
      </c>
      <c r="C13" s="17" t="s">
        <v>12</v>
      </c>
      <c r="D13" s="18" t="s">
        <v>13</v>
      </c>
    </row>
    <row r="14" spans="1:7" x14ac:dyDescent="0.25">
      <c r="B14" s="16">
        <v>4</v>
      </c>
      <c r="C14" s="17" t="s">
        <v>14</v>
      </c>
      <c r="D14" s="18" t="s">
        <v>15</v>
      </c>
    </row>
    <row r="15" spans="1:7" x14ac:dyDescent="0.25">
      <c r="B15" s="16">
        <v>5</v>
      </c>
      <c r="C15" s="17" t="s">
        <v>16</v>
      </c>
      <c r="D15" s="18" t="s">
        <v>17</v>
      </c>
    </row>
    <row r="17" spans="1:7" ht="15.75" x14ac:dyDescent="0.25">
      <c r="A17" s="14" t="s">
        <v>18</v>
      </c>
    </row>
    <row r="18" spans="1:7" x14ac:dyDescent="0.25">
      <c r="B18" s="15" t="s">
        <v>19</v>
      </c>
      <c r="C18" s="15" t="s">
        <v>20</v>
      </c>
      <c r="D18" s="15" t="s">
        <v>21</v>
      </c>
    </row>
    <row r="19" spans="1:7" ht="30" customHeight="1" x14ac:dyDescent="0.25">
      <c r="B19" s="19" t="s">
        <v>22</v>
      </c>
      <c r="C19" s="20" t="s">
        <v>23</v>
      </c>
      <c r="D19" s="21" t="s">
        <v>24</v>
      </c>
    </row>
    <row r="20" spans="1:7" ht="30" customHeight="1" x14ac:dyDescent="0.25">
      <c r="B20" s="22" t="s">
        <v>25</v>
      </c>
      <c r="C20" s="23" t="s">
        <v>26</v>
      </c>
      <c r="D20" s="24" t="s">
        <v>27</v>
      </c>
    </row>
    <row r="21" spans="1:7" ht="30" customHeight="1" x14ac:dyDescent="0.25">
      <c r="B21" s="25" t="s">
        <v>28</v>
      </c>
      <c r="C21" s="26" t="s">
        <v>29</v>
      </c>
      <c r="D21" s="27" t="s">
        <v>30</v>
      </c>
    </row>
    <row r="22" spans="1:7" ht="30" customHeight="1" x14ac:dyDescent="0.25">
      <c r="B22" s="28" t="s">
        <v>31</v>
      </c>
      <c r="C22" s="29" t="s">
        <v>32</v>
      </c>
      <c r="D22" s="30" t="s">
        <v>33</v>
      </c>
    </row>
    <row r="23" spans="1:7" ht="30" customHeight="1" x14ac:dyDescent="0.25">
      <c r="B23" s="31" t="s">
        <v>34</v>
      </c>
      <c r="C23" s="32" t="s">
        <v>35</v>
      </c>
      <c r="D23" s="33" t="s">
        <v>36</v>
      </c>
    </row>
    <row r="24" spans="1:7" ht="30" customHeight="1" x14ac:dyDescent="0.25">
      <c r="B24" s="34" t="s">
        <v>37</v>
      </c>
      <c r="C24" s="35" t="s">
        <v>38</v>
      </c>
      <c r="D24" s="36" t="s">
        <v>39</v>
      </c>
    </row>
    <row r="26" spans="1:7" ht="15.75" x14ac:dyDescent="0.25">
      <c r="A26" s="14" t="s">
        <v>40</v>
      </c>
    </row>
    <row r="27" spans="1:7" x14ac:dyDescent="0.25">
      <c r="A27" s="9" t="s">
        <v>41</v>
      </c>
      <c r="B27" s="9"/>
      <c r="C27" s="9"/>
      <c r="D27" s="9"/>
      <c r="E27" s="9"/>
      <c r="F27" s="9"/>
      <c r="G27" s="9"/>
    </row>
    <row r="28" spans="1:7" x14ac:dyDescent="0.25">
      <c r="B28" s="37" t="s">
        <v>42</v>
      </c>
      <c r="C28" s="15">
        <v>1</v>
      </c>
      <c r="D28" s="15">
        <v>2</v>
      </c>
      <c r="E28" s="15">
        <v>3</v>
      </c>
      <c r="F28" s="15">
        <v>4</v>
      </c>
      <c r="G28" s="15">
        <v>5</v>
      </c>
    </row>
    <row r="29" spans="1:7" x14ac:dyDescent="0.25">
      <c r="B29" s="15">
        <v>1</v>
      </c>
      <c r="C29" s="38" t="s">
        <v>37</v>
      </c>
      <c r="D29" s="39" t="s">
        <v>22</v>
      </c>
      <c r="E29" s="39" t="s">
        <v>22</v>
      </c>
      <c r="F29" s="39" t="s">
        <v>22</v>
      </c>
      <c r="G29" s="40" t="s">
        <v>25</v>
      </c>
    </row>
    <row r="30" spans="1:7" x14ac:dyDescent="0.25">
      <c r="B30" s="15">
        <v>2</v>
      </c>
      <c r="C30" s="41" t="s">
        <v>34</v>
      </c>
      <c r="D30" s="42" t="s">
        <v>31</v>
      </c>
      <c r="E30" s="42" t="s">
        <v>31</v>
      </c>
      <c r="F30" s="42" t="s">
        <v>31</v>
      </c>
      <c r="G30" s="43" t="s">
        <v>28</v>
      </c>
    </row>
    <row r="31" spans="1:7" x14ac:dyDescent="0.25">
      <c r="B31" s="15">
        <v>3</v>
      </c>
      <c r="C31" s="41" t="s">
        <v>34</v>
      </c>
      <c r="D31" s="42" t="s">
        <v>31</v>
      </c>
      <c r="E31" s="42" t="s">
        <v>31</v>
      </c>
      <c r="F31" s="42" t="s">
        <v>31</v>
      </c>
      <c r="G31" s="43" t="s">
        <v>28</v>
      </c>
    </row>
    <row r="32" spans="1:7" x14ac:dyDescent="0.25">
      <c r="B32" s="15">
        <v>4</v>
      </c>
      <c r="C32" s="41" t="s">
        <v>34</v>
      </c>
      <c r="D32" s="42" t="s">
        <v>31</v>
      </c>
      <c r="E32" s="42" t="s">
        <v>31</v>
      </c>
      <c r="F32" s="42" t="s">
        <v>31</v>
      </c>
      <c r="G32" s="43" t="s">
        <v>28</v>
      </c>
    </row>
    <row r="33" spans="1:7" x14ac:dyDescent="0.25">
      <c r="B33" s="15">
        <v>5</v>
      </c>
      <c r="C33" s="41" t="s">
        <v>34</v>
      </c>
      <c r="D33" s="41" t="s">
        <v>34</v>
      </c>
      <c r="E33" s="41" t="s">
        <v>34</v>
      </c>
      <c r="F33" s="41" t="s">
        <v>34</v>
      </c>
      <c r="G33" s="38" t="s">
        <v>37</v>
      </c>
    </row>
    <row r="35" spans="1:7" ht="15.75" x14ac:dyDescent="0.25">
      <c r="A35" s="14" t="s">
        <v>43</v>
      </c>
    </row>
    <row r="36" spans="1:7" ht="30" customHeight="1" x14ac:dyDescent="0.25">
      <c r="A36" s="10" t="s">
        <v>44</v>
      </c>
      <c r="B36" s="10"/>
      <c r="C36" s="10"/>
      <c r="D36" s="10"/>
      <c r="E36" s="10"/>
      <c r="F36" s="10"/>
      <c r="G36" s="10"/>
    </row>
    <row r="37" spans="1:7" ht="30" customHeight="1" x14ac:dyDescent="0.25">
      <c r="A37" s="10" t="s">
        <v>45</v>
      </c>
      <c r="B37" s="10"/>
      <c r="C37" s="10"/>
      <c r="D37" s="10"/>
      <c r="E37" s="10"/>
      <c r="F37" s="10"/>
      <c r="G37" s="10"/>
    </row>
    <row r="38" spans="1:7" ht="30" customHeight="1" x14ac:dyDescent="0.25">
      <c r="A38" s="10" t="s">
        <v>46</v>
      </c>
      <c r="B38" s="10"/>
      <c r="C38" s="10"/>
      <c r="D38" s="10"/>
      <c r="E38" s="10"/>
      <c r="F38" s="10"/>
      <c r="G38" s="10"/>
    </row>
    <row r="39" spans="1:7" ht="30" customHeight="1" x14ac:dyDescent="0.25">
      <c r="A39" s="10" t="s">
        <v>47</v>
      </c>
      <c r="B39" s="10"/>
      <c r="C39" s="10"/>
      <c r="D39" s="10"/>
      <c r="E39" s="10"/>
      <c r="F39" s="10"/>
      <c r="G39" s="10"/>
    </row>
    <row r="41" spans="1:7" ht="15.75" x14ac:dyDescent="0.25">
      <c r="A41" s="14" t="s">
        <v>48</v>
      </c>
    </row>
    <row r="42" spans="1:7" x14ac:dyDescent="0.25">
      <c r="A42" s="8" t="s">
        <v>49</v>
      </c>
      <c r="B42" s="8"/>
      <c r="C42" s="8"/>
      <c r="D42" s="8"/>
      <c r="E42" s="8"/>
      <c r="F42" s="8"/>
      <c r="G42" s="8"/>
    </row>
    <row r="43" spans="1:7" x14ac:dyDescent="0.25">
      <c r="A43" s="8" t="s">
        <v>50</v>
      </c>
      <c r="B43" s="8"/>
      <c r="C43" s="8"/>
      <c r="D43" s="8"/>
      <c r="E43" s="8"/>
      <c r="F43" s="8"/>
      <c r="G43" s="8"/>
    </row>
  </sheetData>
  <mergeCells count="10">
    <mergeCell ref="A37:G37"/>
    <mergeCell ref="A38:G38"/>
    <mergeCell ref="A39:G39"/>
    <mergeCell ref="A42:G42"/>
    <mergeCell ref="A43:G43"/>
    <mergeCell ref="A1:G1"/>
    <mergeCell ref="A2:G2"/>
    <mergeCell ref="A5:G7"/>
    <mergeCell ref="A27:G27"/>
    <mergeCell ref="A36:G36"/>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0"/>
  <sheetViews>
    <sheetView showGridLines="0" zoomScaleNormal="100" workbookViewId="0">
      <pane xSplit="1" ySplit="5" topLeftCell="B6" activePane="bottomRight" state="frozen"/>
      <selection pane="topRight" activeCell="B1" sqref="B1"/>
      <selection pane="bottomLeft" activeCell="A6" sqref="A6"/>
      <selection pane="bottomRight" sqref="A1:Y1"/>
    </sheetView>
  </sheetViews>
  <sheetFormatPr baseColWidth="10" defaultColWidth="8.7109375" defaultRowHeight="15" x14ac:dyDescent="0.25"/>
  <cols>
    <col min="1" max="1" width="11" customWidth="1"/>
    <col min="2" max="17" width="16" customWidth="1"/>
    <col min="18" max="25" width="6" customWidth="1"/>
  </cols>
  <sheetData>
    <row r="1" spans="1:25" ht="33.75" customHeight="1" x14ac:dyDescent="0.25">
      <c r="A1" s="12" t="s">
        <v>51</v>
      </c>
      <c r="B1" s="12"/>
      <c r="C1" s="12"/>
      <c r="D1" s="12"/>
      <c r="E1" s="12"/>
      <c r="F1" s="12"/>
      <c r="G1" s="12"/>
      <c r="H1" s="12"/>
      <c r="I1" s="12"/>
      <c r="J1" s="12"/>
      <c r="K1" s="12"/>
      <c r="L1" s="12"/>
      <c r="M1" s="12"/>
      <c r="N1" s="12"/>
      <c r="O1" s="12"/>
      <c r="P1" s="12"/>
      <c r="Q1" s="12"/>
      <c r="R1" s="12"/>
      <c r="S1" s="12"/>
      <c r="T1" s="12"/>
      <c r="U1" s="12"/>
      <c r="V1" s="12"/>
      <c r="W1" s="12"/>
      <c r="X1" s="12"/>
      <c r="Y1" s="12"/>
    </row>
    <row r="2" spans="1:25" ht="18" customHeight="1" x14ac:dyDescent="0.25">
      <c r="A2" s="11" t="s">
        <v>52</v>
      </c>
      <c r="B2" s="11"/>
      <c r="C2" s="11"/>
      <c r="D2" s="11"/>
      <c r="E2" s="11"/>
      <c r="F2" s="11"/>
      <c r="G2" s="11"/>
      <c r="H2" s="11"/>
      <c r="I2" s="11"/>
      <c r="J2" s="11"/>
      <c r="K2" s="11"/>
      <c r="L2" s="11"/>
      <c r="M2" s="11"/>
      <c r="N2" s="11"/>
      <c r="O2" s="11"/>
      <c r="P2" s="11"/>
      <c r="Q2" s="11"/>
      <c r="R2" s="11"/>
      <c r="S2" s="11"/>
      <c r="T2" s="11"/>
      <c r="U2" s="11"/>
      <c r="V2" s="11"/>
      <c r="W2" s="11"/>
      <c r="X2" s="11"/>
      <c r="Y2" s="11"/>
    </row>
    <row r="4" spans="1:25" x14ac:dyDescent="0.25">
      <c r="A4" s="7" t="s">
        <v>53</v>
      </c>
      <c r="B4" s="6" t="s">
        <v>54</v>
      </c>
      <c r="C4" s="6"/>
      <c r="D4" s="6" t="s">
        <v>55</v>
      </c>
      <c r="E4" s="6"/>
      <c r="F4" s="6" t="s">
        <v>56</v>
      </c>
      <c r="G4" s="6"/>
      <c r="H4" s="6" t="s">
        <v>57</v>
      </c>
      <c r="I4" s="6"/>
      <c r="J4" s="6" t="s">
        <v>58</v>
      </c>
      <c r="K4" s="6"/>
      <c r="L4" s="6" t="s">
        <v>59</v>
      </c>
      <c r="M4" s="6"/>
      <c r="N4" s="6" t="s">
        <v>60</v>
      </c>
      <c r="O4" s="6"/>
      <c r="P4" s="6" t="s">
        <v>61</v>
      </c>
      <c r="Q4" s="6"/>
      <c r="R4" s="5" t="s">
        <v>62</v>
      </c>
      <c r="S4" s="5"/>
      <c r="T4" s="5"/>
      <c r="U4" s="5"/>
      <c r="V4" s="5"/>
      <c r="W4" s="5"/>
      <c r="X4" s="5"/>
      <c r="Y4" s="5"/>
    </row>
    <row r="5" spans="1:25" x14ac:dyDescent="0.25">
      <c r="A5" s="7"/>
      <c r="B5" s="44" t="s">
        <v>63</v>
      </c>
      <c r="C5" s="44" t="s">
        <v>64</v>
      </c>
      <c r="D5" s="44" t="s">
        <v>63</v>
      </c>
      <c r="E5" s="44" t="s">
        <v>64</v>
      </c>
      <c r="F5" s="44" t="s">
        <v>63</v>
      </c>
      <c r="G5" s="44" t="s">
        <v>64</v>
      </c>
      <c r="H5" s="44" t="s">
        <v>63</v>
      </c>
      <c r="I5" s="44" t="s">
        <v>64</v>
      </c>
      <c r="J5" s="44" t="s">
        <v>63</v>
      </c>
      <c r="K5" s="44" t="s">
        <v>64</v>
      </c>
      <c r="L5" s="44" t="s">
        <v>63</v>
      </c>
      <c r="M5" s="44" t="s">
        <v>64</v>
      </c>
      <c r="N5" s="44" t="s">
        <v>63</v>
      </c>
      <c r="O5" s="44" t="s">
        <v>64</v>
      </c>
      <c r="P5" s="44" t="s">
        <v>63</v>
      </c>
      <c r="Q5" s="44" t="s">
        <v>64</v>
      </c>
      <c r="R5" s="45" t="s">
        <v>65</v>
      </c>
      <c r="S5" s="45" t="s">
        <v>66</v>
      </c>
      <c r="T5" s="45" t="s">
        <v>67</v>
      </c>
      <c r="U5" s="45" t="s">
        <v>68</v>
      </c>
      <c r="V5" s="45" t="s">
        <v>69</v>
      </c>
      <c r="W5" s="45" t="s">
        <v>70</v>
      </c>
      <c r="X5" s="45" t="s">
        <v>71</v>
      </c>
      <c r="Y5" s="45" t="s">
        <v>72</v>
      </c>
    </row>
    <row r="6" spans="1:25" x14ac:dyDescent="0.25">
      <c r="A6" s="46" t="s">
        <v>73</v>
      </c>
      <c r="B6" s="47" t="s">
        <v>10</v>
      </c>
      <c r="C6" s="47" t="s">
        <v>16</v>
      </c>
      <c r="D6" s="47" t="s">
        <v>8</v>
      </c>
      <c r="E6" s="47" t="s">
        <v>16</v>
      </c>
      <c r="F6" s="47" t="s">
        <v>8</v>
      </c>
      <c r="G6" s="47" t="s">
        <v>12</v>
      </c>
      <c r="H6" s="47" t="s">
        <v>10</v>
      </c>
      <c r="I6" s="47" t="s">
        <v>8</v>
      </c>
      <c r="J6" s="47" t="s">
        <v>10</v>
      </c>
      <c r="K6" s="47" t="s">
        <v>14</v>
      </c>
      <c r="L6" s="47" t="s">
        <v>10</v>
      </c>
      <c r="M6" s="47" t="s">
        <v>12</v>
      </c>
      <c r="N6" s="47" t="s">
        <v>12</v>
      </c>
      <c r="O6" s="47" t="s">
        <v>16</v>
      </c>
      <c r="P6" s="47" t="s">
        <v>14</v>
      </c>
      <c r="Q6" s="47" t="s">
        <v>12</v>
      </c>
      <c r="R6" s="48" t="str">
        <f>IF(OR($B6="",$C6=""),"",INDEX(Anleitung!$C$29:$G$33,MATCH($B6,Anleitung!$C$11:$C$15,0),MATCH($C6,Anleitung!$C$11:$C$15,0)))</f>
        <v>M</v>
      </c>
      <c r="S6" s="48" t="str">
        <f>IF(OR($D6="",$E6=""),"",INDEX(Anleitung!$C$29:$G$33,MATCH($D6,Anleitung!$C$11:$C$15,0),MATCH($E6,Anleitung!$C$11:$C$15,0)))</f>
        <v>L</v>
      </c>
      <c r="T6" s="48" t="str">
        <f>IF(OR($F6="",$G6=""),"",INDEX(Anleitung!$C$29:$G$33,MATCH($F6,Anleitung!$C$11:$C$15,0),MATCH($G6,Anleitung!$C$11:$C$15,0)))</f>
        <v>B</v>
      </c>
      <c r="U6" s="48" t="str">
        <f>IF(OR($H6="",$I6=""),"",INDEX(Anleitung!$C$29:$G$33,MATCH($H6,Anleitung!$C$11:$C$15,0),MATCH($I6,Anleitung!$C$11:$C$15,0)))</f>
        <v>R</v>
      </c>
      <c r="V6" s="48" t="str">
        <f>IF(OR($J6="",$K6=""),"",INDEX(Anleitung!$C$29:$G$33,MATCH($J6,Anleitung!$C$11:$C$15,0),MATCH($K6,Anleitung!$C$11:$C$15,0)))</f>
        <v>I</v>
      </c>
      <c r="W6" s="48" t="str">
        <f>IF(OR($L6="",$M6=""),"",INDEX(Anleitung!$C$29:$G$33,MATCH($L6,Anleitung!$C$11:$C$15,0),MATCH($M6,Anleitung!$C$11:$C$15,0)))</f>
        <v>I</v>
      </c>
      <c r="X6" s="48" t="str">
        <f>IF(OR($N6="",$O6=""),"",INDEX(Anleitung!$C$29:$G$33,MATCH($N6,Anleitung!$C$11:$C$15,0),MATCH($O6,Anleitung!$C$11:$C$15,0)))</f>
        <v>M</v>
      </c>
      <c r="Y6" s="48" t="str">
        <f>IF(OR($P6="",$Q6=""),"",INDEX(Anleitung!$C$29:$G$33,MATCH($P6,Anleitung!$C$11:$C$15,0),MATCH($Q6,Anleitung!$C$11:$C$15,0)))</f>
        <v>I</v>
      </c>
    </row>
    <row r="7" spans="1:25" x14ac:dyDescent="0.25">
      <c r="A7" s="46" t="s">
        <v>74</v>
      </c>
      <c r="B7" s="47" t="s">
        <v>12</v>
      </c>
      <c r="C7" s="47" t="s">
        <v>16</v>
      </c>
      <c r="D7" s="47" t="s">
        <v>12</v>
      </c>
      <c r="E7" s="47" t="s">
        <v>16</v>
      </c>
      <c r="F7" s="47" t="s">
        <v>10</v>
      </c>
      <c r="G7" s="47" t="s">
        <v>12</v>
      </c>
      <c r="H7" s="47" t="s">
        <v>10</v>
      </c>
      <c r="I7" s="47" t="s">
        <v>14</v>
      </c>
      <c r="J7" s="47" t="s">
        <v>8</v>
      </c>
      <c r="K7" s="47" t="s">
        <v>14</v>
      </c>
      <c r="L7" s="47" t="s">
        <v>8</v>
      </c>
      <c r="M7" s="47" t="s">
        <v>10</v>
      </c>
      <c r="N7" s="47" t="s">
        <v>10</v>
      </c>
      <c r="O7" s="47" t="s">
        <v>14</v>
      </c>
      <c r="P7" s="47" t="s">
        <v>10</v>
      </c>
      <c r="Q7" s="47" t="s">
        <v>12</v>
      </c>
      <c r="R7" s="48" t="str">
        <f>IF(OR($B7="",$C7=""),"",INDEX(Anleitung!$C$29:$G$33,MATCH($B7,Anleitung!$C$11:$C$15,0),MATCH($C7,Anleitung!$C$11:$C$15,0)))</f>
        <v>M</v>
      </c>
      <c r="S7" s="48" t="str">
        <f>IF(OR($D7="",$E7=""),"",INDEX(Anleitung!$C$29:$G$33,MATCH($D7,Anleitung!$C$11:$C$15,0),MATCH($E7,Anleitung!$C$11:$C$15,0)))</f>
        <v>M</v>
      </c>
      <c r="T7" s="48" t="str">
        <f>IF(OR($F7="",$G7=""),"",INDEX(Anleitung!$C$29:$G$33,MATCH($F7,Anleitung!$C$11:$C$15,0),MATCH($G7,Anleitung!$C$11:$C$15,0)))</f>
        <v>I</v>
      </c>
      <c r="U7" s="48" t="str">
        <f>IF(OR($H7="",$I7=""),"",INDEX(Anleitung!$C$29:$G$33,MATCH($H7,Anleitung!$C$11:$C$15,0),MATCH($I7,Anleitung!$C$11:$C$15,0)))</f>
        <v>I</v>
      </c>
      <c r="V7" s="48" t="str">
        <f>IF(OR($J7="",$K7=""),"",INDEX(Anleitung!$C$29:$G$33,MATCH($J7,Anleitung!$C$11:$C$15,0),MATCH($K7,Anleitung!$C$11:$C$15,0)))</f>
        <v>B</v>
      </c>
      <c r="W7" s="48" t="str">
        <f>IF(OR($L7="",$M7=""),"",INDEX(Anleitung!$C$29:$G$33,MATCH($L7,Anleitung!$C$11:$C$15,0),MATCH($M7,Anleitung!$C$11:$C$15,0)))</f>
        <v>B</v>
      </c>
      <c r="X7" s="48" t="str">
        <f>IF(OR($N7="",$O7=""),"",INDEX(Anleitung!$C$29:$G$33,MATCH($N7,Anleitung!$C$11:$C$15,0),MATCH($O7,Anleitung!$C$11:$C$15,0)))</f>
        <v>I</v>
      </c>
      <c r="Y7" s="48" t="str">
        <f>IF(OR($P7="",$Q7=""),"",INDEX(Anleitung!$C$29:$G$33,MATCH($P7,Anleitung!$C$11:$C$15,0),MATCH($Q7,Anleitung!$C$11:$C$15,0)))</f>
        <v>I</v>
      </c>
    </row>
    <row r="8" spans="1:25" x14ac:dyDescent="0.25">
      <c r="A8" s="46" t="s">
        <v>75</v>
      </c>
      <c r="B8" s="47" t="s">
        <v>10</v>
      </c>
      <c r="C8" s="47" t="s">
        <v>14</v>
      </c>
      <c r="D8" s="47" t="s">
        <v>8</v>
      </c>
      <c r="E8" s="47" t="s">
        <v>10</v>
      </c>
      <c r="F8" s="47" t="s">
        <v>8</v>
      </c>
      <c r="G8" s="47" t="s">
        <v>14</v>
      </c>
      <c r="H8" s="47" t="s">
        <v>10</v>
      </c>
      <c r="I8" s="47" t="s">
        <v>12</v>
      </c>
      <c r="J8" s="47" t="s">
        <v>8</v>
      </c>
      <c r="K8" s="47" t="s">
        <v>12</v>
      </c>
      <c r="L8" s="47" t="s">
        <v>8</v>
      </c>
      <c r="M8" s="47" t="s">
        <v>10</v>
      </c>
      <c r="N8" s="47" t="s">
        <v>10</v>
      </c>
      <c r="O8" s="47" t="s">
        <v>14</v>
      </c>
      <c r="P8" s="47" t="s">
        <v>10</v>
      </c>
      <c r="Q8" s="47" t="s">
        <v>14</v>
      </c>
      <c r="R8" s="48" t="str">
        <f>IF(OR($B8="",$C8=""),"",INDEX(Anleitung!$C$29:$G$33,MATCH($B8,Anleitung!$C$11:$C$15,0),MATCH($C8,Anleitung!$C$11:$C$15,0)))</f>
        <v>I</v>
      </c>
      <c r="S8" s="48" t="str">
        <f>IF(OR($D8="",$E8=""),"",INDEX(Anleitung!$C$29:$G$33,MATCH($D8,Anleitung!$C$11:$C$15,0),MATCH($E8,Anleitung!$C$11:$C$15,0)))</f>
        <v>B</v>
      </c>
      <c r="T8" s="48" t="str">
        <f>IF(OR($F8="",$G8=""),"",INDEX(Anleitung!$C$29:$G$33,MATCH($F8,Anleitung!$C$11:$C$15,0),MATCH($G8,Anleitung!$C$11:$C$15,0)))</f>
        <v>B</v>
      </c>
      <c r="U8" s="48" t="str">
        <f>IF(OR($H8="",$I8=""),"",INDEX(Anleitung!$C$29:$G$33,MATCH($H8,Anleitung!$C$11:$C$15,0),MATCH($I8,Anleitung!$C$11:$C$15,0)))</f>
        <v>I</v>
      </c>
      <c r="V8" s="48" t="str">
        <f>IF(OR($J8="",$K8=""),"",INDEX(Anleitung!$C$29:$G$33,MATCH($J8,Anleitung!$C$11:$C$15,0),MATCH($K8,Anleitung!$C$11:$C$15,0)))</f>
        <v>B</v>
      </c>
      <c r="W8" s="48" t="str">
        <f>IF(OR($L8="",$M8=""),"",INDEX(Anleitung!$C$29:$G$33,MATCH($L8,Anleitung!$C$11:$C$15,0),MATCH($M8,Anleitung!$C$11:$C$15,0)))</f>
        <v>B</v>
      </c>
      <c r="X8" s="48" t="str">
        <f>IF(OR($N8="",$O8=""),"",INDEX(Anleitung!$C$29:$G$33,MATCH($N8,Anleitung!$C$11:$C$15,0),MATCH($O8,Anleitung!$C$11:$C$15,0)))</f>
        <v>I</v>
      </c>
      <c r="Y8" s="48" t="str">
        <f>IF(OR($P8="",$Q8=""),"",INDEX(Anleitung!$C$29:$G$33,MATCH($P8,Anleitung!$C$11:$C$15,0),MATCH($Q8,Anleitung!$C$11:$C$15,0)))</f>
        <v>I</v>
      </c>
    </row>
    <row r="9" spans="1:25" x14ac:dyDescent="0.25">
      <c r="A9" s="46" t="s">
        <v>76</v>
      </c>
      <c r="B9" s="47" t="s">
        <v>12</v>
      </c>
      <c r="C9" s="47" t="s">
        <v>16</v>
      </c>
      <c r="D9" s="47" t="s">
        <v>8</v>
      </c>
      <c r="E9" s="47" t="s">
        <v>12</v>
      </c>
      <c r="F9" s="47" t="s">
        <v>14</v>
      </c>
      <c r="G9" s="47" t="s">
        <v>12</v>
      </c>
      <c r="H9" s="47" t="s">
        <v>12</v>
      </c>
      <c r="I9" s="47" t="s">
        <v>14</v>
      </c>
      <c r="J9" s="47" t="s">
        <v>10</v>
      </c>
      <c r="K9" s="47" t="s">
        <v>16</v>
      </c>
      <c r="L9" s="47" t="s">
        <v>8</v>
      </c>
      <c r="M9" s="47" t="s">
        <v>12</v>
      </c>
      <c r="N9" s="47" t="s">
        <v>10</v>
      </c>
      <c r="O9" s="47" t="s">
        <v>16</v>
      </c>
      <c r="P9" s="47" t="s">
        <v>16</v>
      </c>
      <c r="Q9" s="47" t="s">
        <v>14</v>
      </c>
      <c r="R9" s="48" t="str">
        <f>IF(OR($B9="",$C9=""),"",INDEX(Anleitung!$C$29:$G$33,MATCH($B9,Anleitung!$C$11:$C$15,0),MATCH($C9,Anleitung!$C$11:$C$15,0)))</f>
        <v>M</v>
      </c>
      <c r="S9" s="48" t="str">
        <f>IF(OR($D9="",$E9=""),"",INDEX(Anleitung!$C$29:$G$33,MATCH($D9,Anleitung!$C$11:$C$15,0),MATCH($E9,Anleitung!$C$11:$C$15,0)))</f>
        <v>B</v>
      </c>
      <c r="T9" s="48" t="str">
        <f>IF(OR($F9="",$G9=""),"",INDEX(Anleitung!$C$29:$G$33,MATCH($F9,Anleitung!$C$11:$C$15,0),MATCH($G9,Anleitung!$C$11:$C$15,0)))</f>
        <v>I</v>
      </c>
      <c r="U9" s="48" t="str">
        <f>IF(OR($H9="",$I9=""),"",INDEX(Anleitung!$C$29:$G$33,MATCH($H9,Anleitung!$C$11:$C$15,0),MATCH($I9,Anleitung!$C$11:$C$15,0)))</f>
        <v>I</v>
      </c>
      <c r="V9" s="48" t="str">
        <f>IF(OR($J9="",$K9=""),"",INDEX(Anleitung!$C$29:$G$33,MATCH($J9,Anleitung!$C$11:$C$15,0),MATCH($K9,Anleitung!$C$11:$C$15,0)))</f>
        <v>M</v>
      </c>
      <c r="W9" s="48" t="str">
        <f>IF(OR($L9="",$M9=""),"",INDEX(Anleitung!$C$29:$G$33,MATCH($L9,Anleitung!$C$11:$C$15,0),MATCH($M9,Anleitung!$C$11:$C$15,0)))</f>
        <v>B</v>
      </c>
      <c r="X9" s="48" t="str">
        <f>IF(OR($N9="",$O9=""),"",INDEX(Anleitung!$C$29:$G$33,MATCH($N9,Anleitung!$C$11:$C$15,0),MATCH($O9,Anleitung!$C$11:$C$15,0)))</f>
        <v>M</v>
      </c>
      <c r="Y9" s="48" t="str">
        <f>IF(OR($P9="",$Q9=""),"",INDEX(Anleitung!$C$29:$G$33,MATCH($P9,Anleitung!$C$11:$C$15,0),MATCH($Q9,Anleitung!$C$11:$C$15,0)))</f>
        <v>R</v>
      </c>
    </row>
    <row r="10" spans="1:25" x14ac:dyDescent="0.25">
      <c r="A10" s="46" t="s">
        <v>77</v>
      </c>
      <c r="B10" s="47" t="s">
        <v>12</v>
      </c>
      <c r="C10" s="47" t="s">
        <v>16</v>
      </c>
      <c r="D10" s="47" t="s">
        <v>8</v>
      </c>
      <c r="E10" s="47" t="s">
        <v>16</v>
      </c>
      <c r="F10" s="47" t="s">
        <v>8</v>
      </c>
      <c r="G10" s="47" t="s">
        <v>8</v>
      </c>
      <c r="H10" s="47" t="s">
        <v>8</v>
      </c>
      <c r="I10" s="47" t="s">
        <v>12</v>
      </c>
      <c r="J10" s="47" t="s">
        <v>12</v>
      </c>
      <c r="K10" s="47" t="s">
        <v>16</v>
      </c>
      <c r="L10" s="47" t="s">
        <v>12</v>
      </c>
      <c r="M10" s="47" t="s">
        <v>12</v>
      </c>
      <c r="N10" s="47" t="s">
        <v>12</v>
      </c>
      <c r="O10" s="47" t="s">
        <v>16</v>
      </c>
      <c r="P10" s="47" t="s">
        <v>14</v>
      </c>
      <c r="Q10" s="47" t="s">
        <v>12</v>
      </c>
      <c r="R10" s="48" t="str">
        <f>IF(OR($B10="",$C10=""),"",INDEX(Anleitung!$C$29:$G$33,MATCH($B10,Anleitung!$C$11:$C$15,0),MATCH($C10,Anleitung!$C$11:$C$15,0)))</f>
        <v>M</v>
      </c>
      <c r="S10" s="48" t="str">
        <f>IF(OR($D10="",$E10=""),"",INDEX(Anleitung!$C$29:$G$33,MATCH($D10,Anleitung!$C$11:$C$15,0),MATCH($E10,Anleitung!$C$11:$C$15,0)))</f>
        <v>L</v>
      </c>
      <c r="T10" s="48" t="str">
        <f>IF(OR($F10="",$G10=""),"",INDEX(Anleitung!$C$29:$G$33,MATCH($F10,Anleitung!$C$11:$C$15,0),MATCH($G10,Anleitung!$C$11:$C$15,0)))</f>
        <v>F</v>
      </c>
      <c r="U10" s="48" t="str">
        <f>IF(OR($H10="",$I10=""),"",INDEX(Anleitung!$C$29:$G$33,MATCH($H10,Anleitung!$C$11:$C$15,0),MATCH($I10,Anleitung!$C$11:$C$15,0)))</f>
        <v>B</v>
      </c>
      <c r="V10" s="48" t="str">
        <f>IF(OR($J10="",$K10=""),"",INDEX(Anleitung!$C$29:$G$33,MATCH($J10,Anleitung!$C$11:$C$15,0),MATCH($K10,Anleitung!$C$11:$C$15,0)))</f>
        <v>M</v>
      </c>
      <c r="W10" s="48" t="str">
        <f>IF(OR($L10="",$M10=""),"",INDEX(Anleitung!$C$29:$G$33,MATCH($L10,Anleitung!$C$11:$C$15,0),MATCH($M10,Anleitung!$C$11:$C$15,0)))</f>
        <v>I</v>
      </c>
      <c r="X10" s="48" t="str">
        <f>IF(OR($N10="",$O10=""),"",INDEX(Anleitung!$C$29:$G$33,MATCH($N10,Anleitung!$C$11:$C$15,0),MATCH($O10,Anleitung!$C$11:$C$15,0)))</f>
        <v>M</v>
      </c>
      <c r="Y10" s="48" t="str">
        <f>IF(OR($P10="",$Q10=""),"",INDEX(Anleitung!$C$29:$G$33,MATCH($P10,Anleitung!$C$11:$C$15,0),MATCH($Q10,Anleitung!$C$11:$C$15,0)))</f>
        <v>I</v>
      </c>
    </row>
    <row r="11" spans="1:25" x14ac:dyDescent="0.25">
      <c r="A11" s="46" t="s">
        <v>78</v>
      </c>
      <c r="B11" s="47" t="s">
        <v>12</v>
      </c>
      <c r="C11" s="47" t="s">
        <v>16</v>
      </c>
      <c r="D11" s="47" t="s">
        <v>12</v>
      </c>
      <c r="E11" s="47" t="s">
        <v>12</v>
      </c>
      <c r="F11" s="47" t="s">
        <v>8</v>
      </c>
      <c r="G11" s="47" t="s">
        <v>12</v>
      </c>
      <c r="H11" s="47" t="s">
        <v>12</v>
      </c>
      <c r="I11" s="47" t="s">
        <v>12</v>
      </c>
      <c r="J11" s="47" t="s">
        <v>8</v>
      </c>
      <c r="K11" s="47" t="s">
        <v>16</v>
      </c>
      <c r="L11" s="47" t="s">
        <v>10</v>
      </c>
      <c r="M11" s="47" t="s">
        <v>12</v>
      </c>
      <c r="N11" s="47" t="s">
        <v>12</v>
      </c>
      <c r="O11" s="47" t="s">
        <v>16</v>
      </c>
      <c r="P11" s="47" t="s">
        <v>14</v>
      </c>
      <c r="Q11" s="47" t="s">
        <v>12</v>
      </c>
      <c r="R11" s="48" t="str">
        <f>IF(OR($B11="",$C11=""),"",INDEX(Anleitung!$C$29:$G$33,MATCH($B11,Anleitung!$C$11:$C$15,0),MATCH($C11,Anleitung!$C$11:$C$15,0)))</f>
        <v>M</v>
      </c>
      <c r="S11" s="48" t="str">
        <f>IF(OR($D11="",$E11=""),"",INDEX(Anleitung!$C$29:$G$33,MATCH($D11,Anleitung!$C$11:$C$15,0),MATCH($E11,Anleitung!$C$11:$C$15,0)))</f>
        <v>I</v>
      </c>
      <c r="T11" s="48" t="str">
        <f>IF(OR($F11="",$G11=""),"",INDEX(Anleitung!$C$29:$G$33,MATCH($F11,Anleitung!$C$11:$C$15,0),MATCH($G11,Anleitung!$C$11:$C$15,0)))</f>
        <v>B</v>
      </c>
      <c r="U11" s="48" t="str">
        <f>IF(OR($H11="",$I11=""),"",INDEX(Anleitung!$C$29:$G$33,MATCH($H11,Anleitung!$C$11:$C$15,0),MATCH($I11,Anleitung!$C$11:$C$15,0)))</f>
        <v>I</v>
      </c>
      <c r="V11" s="48" t="str">
        <f>IF(OR($J11="",$K11=""),"",INDEX(Anleitung!$C$29:$G$33,MATCH($J11,Anleitung!$C$11:$C$15,0),MATCH($K11,Anleitung!$C$11:$C$15,0)))</f>
        <v>L</v>
      </c>
      <c r="W11" s="48" t="str">
        <f>IF(OR($L11="",$M11=""),"",INDEX(Anleitung!$C$29:$G$33,MATCH($L11,Anleitung!$C$11:$C$15,0),MATCH($M11,Anleitung!$C$11:$C$15,0)))</f>
        <v>I</v>
      </c>
      <c r="X11" s="48" t="str">
        <f>IF(OR($N11="",$O11=""),"",INDEX(Anleitung!$C$29:$G$33,MATCH($N11,Anleitung!$C$11:$C$15,0),MATCH($O11,Anleitung!$C$11:$C$15,0)))</f>
        <v>M</v>
      </c>
      <c r="Y11" s="48" t="str">
        <f>IF(OR($P11="",$Q11=""),"",INDEX(Anleitung!$C$29:$G$33,MATCH($P11,Anleitung!$C$11:$C$15,0),MATCH($Q11,Anleitung!$C$11:$C$15,0)))</f>
        <v>I</v>
      </c>
    </row>
    <row r="12" spans="1:25" x14ac:dyDescent="0.25">
      <c r="A12" s="46" t="s">
        <v>79</v>
      </c>
      <c r="B12" s="47" t="s">
        <v>12</v>
      </c>
      <c r="C12" s="47" t="s">
        <v>16</v>
      </c>
      <c r="D12" s="47" t="s">
        <v>8</v>
      </c>
      <c r="E12" s="47" t="s">
        <v>16</v>
      </c>
      <c r="F12" s="47" t="s">
        <v>8</v>
      </c>
      <c r="G12" s="47" t="s">
        <v>12</v>
      </c>
      <c r="H12" s="47" t="s">
        <v>12</v>
      </c>
      <c r="I12" s="47" t="s">
        <v>10</v>
      </c>
      <c r="J12" s="47" t="s">
        <v>12</v>
      </c>
      <c r="K12" s="47" t="s">
        <v>16</v>
      </c>
      <c r="L12" s="47" t="s">
        <v>8</v>
      </c>
      <c r="M12" s="47" t="s">
        <v>12</v>
      </c>
      <c r="N12" s="47" t="s">
        <v>10</v>
      </c>
      <c r="O12" s="47" t="s">
        <v>14</v>
      </c>
      <c r="P12" s="47" t="s">
        <v>10</v>
      </c>
      <c r="Q12" s="47" t="s">
        <v>12</v>
      </c>
      <c r="R12" s="48" t="str">
        <f>IF(OR($B12="",$C12=""),"",INDEX(Anleitung!$C$29:$G$33,MATCH($B12,Anleitung!$C$11:$C$15,0),MATCH($C12,Anleitung!$C$11:$C$15,0)))</f>
        <v>M</v>
      </c>
      <c r="S12" s="48" t="str">
        <f>IF(OR($D12="",$E12=""),"",INDEX(Anleitung!$C$29:$G$33,MATCH($D12,Anleitung!$C$11:$C$15,0),MATCH($E12,Anleitung!$C$11:$C$15,0)))</f>
        <v>L</v>
      </c>
      <c r="T12" s="48" t="str">
        <f>IF(OR($F12="",$G12=""),"",INDEX(Anleitung!$C$29:$G$33,MATCH($F12,Anleitung!$C$11:$C$15,0),MATCH($G12,Anleitung!$C$11:$C$15,0)))</f>
        <v>B</v>
      </c>
      <c r="U12" s="48" t="str">
        <f>IF(OR($H12="",$I12=""),"",INDEX(Anleitung!$C$29:$G$33,MATCH($H12,Anleitung!$C$11:$C$15,0),MATCH($I12,Anleitung!$C$11:$C$15,0)))</f>
        <v>I</v>
      </c>
      <c r="V12" s="48" t="str">
        <f>IF(OR($J12="",$K12=""),"",INDEX(Anleitung!$C$29:$G$33,MATCH($J12,Anleitung!$C$11:$C$15,0),MATCH($K12,Anleitung!$C$11:$C$15,0)))</f>
        <v>M</v>
      </c>
      <c r="W12" s="48" t="str">
        <f>IF(OR($L12="",$M12=""),"",INDEX(Anleitung!$C$29:$G$33,MATCH($L12,Anleitung!$C$11:$C$15,0),MATCH($M12,Anleitung!$C$11:$C$15,0)))</f>
        <v>B</v>
      </c>
      <c r="X12" s="48" t="str">
        <f>IF(OR($N12="",$O12=""),"",INDEX(Anleitung!$C$29:$G$33,MATCH($N12,Anleitung!$C$11:$C$15,0),MATCH($O12,Anleitung!$C$11:$C$15,0)))</f>
        <v>I</v>
      </c>
      <c r="Y12" s="48" t="str">
        <f>IF(OR($P12="",$Q12=""),"",INDEX(Anleitung!$C$29:$G$33,MATCH($P12,Anleitung!$C$11:$C$15,0),MATCH($Q12,Anleitung!$C$11:$C$15,0)))</f>
        <v>I</v>
      </c>
    </row>
    <row r="13" spans="1:25" x14ac:dyDescent="0.25">
      <c r="A13" s="46" t="s">
        <v>80</v>
      </c>
      <c r="B13" s="47" t="s">
        <v>10</v>
      </c>
      <c r="C13" s="47" t="s">
        <v>16</v>
      </c>
      <c r="D13" s="47" t="s">
        <v>8</v>
      </c>
      <c r="E13" s="47" t="s">
        <v>14</v>
      </c>
      <c r="F13" s="47" t="s">
        <v>8</v>
      </c>
      <c r="G13" s="47" t="s">
        <v>10</v>
      </c>
      <c r="H13" s="47" t="s">
        <v>14</v>
      </c>
      <c r="I13" s="47" t="s">
        <v>12</v>
      </c>
      <c r="J13" s="47" t="s">
        <v>8</v>
      </c>
      <c r="K13" s="47" t="s">
        <v>16</v>
      </c>
      <c r="L13" s="47" t="s">
        <v>12</v>
      </c>
      <c r="M13" s="47" t="s">
        <v>10</v>
      </c>
      <c r="N13" s="47" t="s">
        <v>8</v>
      </c>
      <c r="O13" s="47" t="s">
        <v>16</v>
      </c>
      <c r="P13" s="47" t="s">
        <v>14</v>
      </c>
      <c r="Q13" s="47" t="s">
        <v>10</v>
      </c>
      <c r="R13" s="48" t="str">
        <f>IF(OR($B13="",$C13=""),"",INDEX(Anleitung!$C$29:$G$33,MATCH($B13,Anleitung!$C$11:$C$15,0),MATCH($C13,Anleitung!$C$11:$C$15,0)))</f>
        <v>M</v>
      </c>
      <c r="S13" s="48" t="str">
        <f>IF(OR($D13="",$E13=""),"",INDEX(Anleitung!$C$29:$G$33,MATCH($D13,Anleitung!$C$11:$C$15,0),MATCH($E13,Anleitung!$C$11:$C$15,0)))</f>
        <v>B</v>
      </c>
      <c r="T13" s="48" t="str">
        <f>IF(OR($F13="",$G13=""),"",INDEX(Anleitung!$C$29:$G$33,MATCH($F13,Anleitung!$C$11:$C$15,0),MATCH($G13,Anleitung!$C$11:$C$15,0)))</f>
        <v>B</v>
      </c>
      <c r="U13" s="48" t="str">
        <f>IF(OR($H13="",$I13=""),"",INDEX(Anleitung!$C$29:$G$33,MATCH($H13,Anleitung!$C$11:$C$15,0),MATCH($I13,Anleitung!$C$11:$C$15,0)))</f>
        <v>I</v>
      </c>
      <c r="V13" s="48" t="str">
        <f>IF(OR($J13="",$K13=""),"",INDEX(Anleitung!$C$29:$G$33,MATCH($J13,Anleitung!$C$11:$C$15,0),MATCH($K13,Anleitung!$C$11:$C$15,0)))</f>
        <v>L</v>
      </c>
      <c r="W13" s="48" t="str">
        <f>IF(OR($L13="",$M13=""),"",INDEX(Anleitung!$C$29:$G$33,MATCH($L13,Anleitung!$C$11:$C$15,0),MATCH($M13,Anleitung!$C$11:$C$15,0)))</f>
        <v>I</v>
      </c>
      <c r="X13" s="48" t="str">
        <f>IF(OR($N13="",$O13=""),"",INDEX(Anleitung!$C$29:$G$33,MATCH($N13,Anleitung!$C$11:$C$15,0),MATCH($O13,Anleitung!$C$11:$C$15,0)))</f>
        <v>L</v>
      </c>
      <c r="Y13" s="48" t="str">
        <f>IF(OR($P13="",$Q13=""),"",INDEX(Anleitung!$C$29:$G$33,MATCH($P13,Anleitung!$C$11:$C$15,0),MATCH($Q13,Anleitung!$C$11:$C$15,0)))</f>
        <v>I</v>
      </c>
    </row>
    <row r="14" spans="1:25" x14ac:dyDescent="0.25">
      <c r="A14" s="46" t="s">
        <v>81</v>
      </c>
      <c r="B14" s="47" t="s">
        <v>10</v>
      </c>
      <c r="C14" s="47" t="s">
        <v>16</v>
      </c>
      <c r="D14" s="47" t="s">
        <v>12</v>
      </c>
      <c r="E14" s="47" t="s">
        <v>16</v>
      </c>
      <c r="F14" s="47" t="s">
        <v>8</v>
      </c>
      <c r="G14" s="47" t="s">
        <v>8</v>
      </c>
      <c r="H14" s="47" t="s">
        <v>14</v>
      </c>
      <c r="I14" s="47" t="s">
        <v>10</v>
      </c>
      <c r="J14" s="47" t="s">
        <v>12</v>
      </c>
      <c r="K14" s="47" t="s">
        <v>16</v>
      </c>
      <c r="L14" s="47" t="s">
        <v>8</v>
      </c>
      <c r="M14" s="47" t="s">
        <v>12</v>
      </c>
      <c r="N14" s="47" t="s">
        <v>10</v>
      </c>
      <c r="O14" s="47" t="s">
        <v>16</v>
      </c>
      <c r="P14" s="47" t="s">
        <v>14</v>
      </c>
      <c r="Q14" s="47" t="s">
        <v>16</v>
      </c>
      <c r="R14" s="48" t="str">
        <f>IF(OR($B14="",$C14=""),"",INDEX(Anleitung!$C$29:$G$33,MATCH($B14,Anleitung!$C$11:$C$15,0),MATCH($C14,Anleitung!$C$11:$C$15,0)))</f>
        <v>M</v>
      </c>
      <c r="S14" s="48" t="str">
        <f>IF(OR($D14="",$E14=""),"",INDEX(Anleitung!$C$29:$G$33,MATCH($D14,Anleitung!$C$11:$C$15,0),MATCH($E14,Anleitung!$C$11:$C$15,0)))</f>
        <v>M</v>
      </c>
      <c r="T14" s="48" t="str">
        <f>IF(OR($F14="",$G14=""),"",INDEX(Anleitung!$C$29:$G$33,MATCH($F14,Anleitung!$C$11:$C$15,0),MATCH($G14,Anleitung!$C$11:$C$15,0)))</f>
        <v>F</v>
      </c>
      <c r="U14" s="48" t="str">
        <f>IF(OR($H14="",$I14=""),"",INDEX(Anleitung!$C$29:$G$33,MATCH($H14,Anleitung!$C$11:$C$15,0),MATCH($I14,Anleitung!$C$11:$C$15,0)))</f>
        <v>I</v>
      </c>
      <c r="V14" s="48" t="str">
        <f>IF(OR($J14="",$K14=""),"",INDEX(Anleitung!$C$29:$G$33,MATCH($J14,Anleitung!$C$11:$C$15,0),MATCH($K14,Anleitung!$C$11:$C$15,0)))</f>
        <v>M</v>
      </c>
      <c r="W14" s="48" t="str">
        <f>IF(OR($L14="",$M14=""),"",INDEX(Anleitung!$C$29:$G$33,MATCH($L14,Anleitung!$C$11:$C$15,0),MATCH($M14,Anleitung!$C$11:$C$15,0)))</f>
        <v>B</v>
      </c>
      <c r="X14" s="48" t="str">
        <f>IF(OR($N14="",$O14=""),"",INDEX(Anleitung!$C$29:$G$33,MATCH($N14,Anleitung!$C$11:$C$15,0),MATCH($O14,Anleitung!$C$11:$C$15,0)))</f>
        <v>M</v>
      </c>
      <c r="Y14" s="48" t="str">
        <f>IF(OR($P14="",$Q14=""),"",INDEX(Anleitung!$C$29:$G$33,MATCH($P14,Anleitung!$C$11:$C$15,0),MATCH($Q14,Anleitung!$C$11:$C$15,0)))</f>
        <v>M</v>
      </c>
    </row>
    <row r="15" spans="1:25" x14ac:dyDescent="0.25">
      <c r="A15" s="46" t="s">
        <v>82</v>
      </c>
      <c r="B15" s="47" t="s">
        <v>10</v>
      </c>
      <c r="C15" s="47" t="s">
        <v>16</v>
      </c>
      <c r="D15" s="47" t="s">
        <v>8</v>
      </c>
      <c r="E15" s="47" t="s">
        <v>16</v>
      </c>
      <c r="F15" s="47" t="s">
        <v>8</v>
      </c>
      <c r="G15" s="47" t="s">
        <v>14</v>
      </c>
      <c r="H15" s="47" t="s">
        <v>12</v>
      </c>
      <c r="I15" s="47" t="s">
        <v>12</v>
      </c>
      <c r="J15" s="47" t="s">
        <v>14</v>
      </c>
      <c r="K15" s="47" t="s">
        <v>14</v>
      </c>
      <c r="L15" s="47" t="s">
        <v>14</v>
      </c>
      <c r="M15" s="47" t="s">
        <v>14</v>
      </c>
      <c r="N15" s="47" t="s">
        <v>10</v>
      </c>
      <c r="O15" s="47" t="s">
        <v>16</v>
      </c>
      <c r="P15" s="47" t="s">
        <v>8</v>
      </c>
      <c r="Q15" s="47" t="s">
        <v>10</v>
      </c>
      <c r="R15" s="48" t="str">
        <f>IF(OR($B15="",$C15=""),"",INDEX(Anleitung!$C$29:$G$33,MATCH($B15,Anleitung!$C$11:$C$15,0),MATCH($C15,Anleitung!$C$11:$C$15,0)))</f>
        <v>M</v>
      </c>
      <c r="S15" s="48" t="str">
        <f>IF(OR($D15="",$E15=""),"",INDEX(Anleitung!$C$29:$G$33,MATCH($D15,Anleitung!$C$11:$C$15,0),MATCH($E15,Anleitung!$C$11:$C$15,0)))</f>
        <v>L</v>
      </c>
      <c r="T15" s="48" t="str">
        <f>IF(OR($F15="",$G15=""),"",INDEX(Anleitung!$C$29:$G$33,MATCH($F15,Anleitung!$C$11:$C$15,0),MATCH($G15,Anleitung!$C$11:$C$15,0)))</f>
        <v>B</v>
      </c>
      <c r="U15" s="48" t="str">
        <f>IF(OR($H15="",$I15=""),"",INDEX(Anleitung!$C$29:$G$33,MATCH($H15,Anleitung!$C$11:$C$15,0),MATCH($I15,Anleitung!$C$11:$C$15,0)))</f>
        <v>I</v>
      </c>
      <c r="V15" s="48" t="str">
        <f>IF(OR($J15="",$K15=""),"",INDEX(Anleitung!$C$29:$G$33,MATCH($J15,Anleitung!$C$11:$C$15,0),MATCH($K15,Anleitung!$C$11:$C$15,0)))</f>
        <v>I</v>
      </c>
      <c r="W15" s="48" t="str">
        <f>IF(OR($L15="",$M15=""),"",INDEX(Anleitung!$C$29:$G$33,MATCH($L15,Anleitung!$C$11:$C$15,0),MATCH($M15,Anleitung!$C$11:$C$15,0)))</f>
        <v>I</v>
      </c>
      <c r="X15" s="48" t="str">
        <f>IF(OR($N15="",$O15=""),"",INDEX(Anleitung!$C$29:$G$33,MATCH($N15,Anleitung!$C$11:$C$15,0),MATCH($O15,Anleitung!$C$11:$C$15,0)))</f>
        <v>M</v>
      </c>
      <c r="Y15" s="48" t="str">
        <f>IF(OR($P15="",$Q15=""),"",INDEX(Anleitung!$C$29:$G$33,MATCH($P15,Anleitung!$C$11:$C$15,0),MATCH($Q15,Anleitung!$C$11:$C$15,0)))</f>
        <v>B</v>
      </c>
    </row>
    <row r="16" spans="1:25" x14ac:dyDescent="0.25">
      <c r="A16" s="46" t="s">
        <v>83</v>
      </c>
      <c r="B16" s="47" t="s">
        <v>12</v>
      </c>
      <c r="C16" s="47" t="s">
        <v>16</v>
      </c>
      <c r="D16" s="47" t="s">
        <v>12</v>
      </c>
      <c r="E16" s="47" t="s">
        <v>16</v>
      </c>
      <c r="F16" s="47" t="s">
        <v>8</v>
      </c>
      <c r="G16" s="47" t="s">
        <v>12</v>
      </c>
      <c r="H16" s="47" t="s">
        <v>12</v>
      </c>
      <c r="I16" s="47" t="s">
        <v>12</v>
      </c>
      <c r="J16" s="47" t="s">
        <v>8</v>
      </c>
      <c r="K16" s="47" t="s">
        <v>16</v>
      </c>
      <c r="L16" s="47" t="s">
        <v>8</v>
      </c>
      <c r="M16" s="47" t="s">
        <v>14</v>
      </c>
      <c r="N16" s="47" t="s">
        <v>12</v>
      </c>
      <c r="O16" s="47" t="s">
        <v>16</v>
      </c>
      <c r="P16" s="47" t="s">
        <v>14</v>
      </c>
      <c r="Q16" s="47" t="s">
        <v>12</v>
      </c>
      <c r="R16" s="48" t="str">
        <f>IF(OR($B16="",$C16=""),"",INDEX(Anleitung!$C$29:$G$33,MATCH($B16,Anleitung!$C$11:$C$15,0),MATCH($C16,Anleitung!$C$11:$C$15,0)))</f>
        <v>M</v>
      </c>
      <c r="S16" s="48" t="str">
        <f>IF(OR($D16="",$E16=""),"",INDEX(Anleitung!$C$29:$G$33,MATCH($D16,Anleitung!$C$11:$C$15,0),MATCH($E16,Anleitung!$C$11:$C$15,0)))</f>
        <v>M</v>
      </c>
      <c r="T16" s="48" t="str">
        <f>IF(OR($F16="",$G16=""),"",INDEX(Anleitung!$C$29:$G$33,MATCH($F16,Anleitung!$C$11:$C$15,0),MATCH($G16,Anleitung!$C$11:$C$15,0)))</f>
        <v>B</v>
      </c>
      <c r="U16" s="48" t="str">
        <f>IF(OR($H16="",$I16=""),"",INDEX(Anleitung!$C$29:$G$33,MATCH($H16,Anleitung!$C$11:$C$15,0),MATCH($I16,Anleitung!$C$11:$C$15,0)))</f>
        <v>I</v>
      </c>
      <c r="V16" s="48" t="str">
        <f>IF(OR($J16="",$K16=""),"",INDEX(Anleitung!$C$29:$G$33,MATCH($J16,Anleitung!$C$11:$C$15,0),MATCH($K16,Anleitung!$C$11:$C$15,0)))</f>
        <v>L</v>
      </c>
      <c r="W16" s="48" t="str">
        <f>IF(OR($L16="",$M16=""),"",INDEX(Anleitung!$C$29:$G$33,MATCH($L16,Anleitung!$C$11:$C$15,0),MATCH($M16,Anleitung!$C$11:$C$15,0)))</f>
        <v>B</v>
      </c>
      <c r="X16" s="48" t="str">
        <f>IF(OR($N16="",$O16=""),"",INDEX(Anleitung!$C$29:$G$33,MATCH($N16,Anleitung!$C$11:$C$15,0),MATCH($O16,Anleitung!$C$11:$C$15,0)))</f>
        <v>M</v>
      </c>
      <c r="Y16" s="48" t="str">
        <f>IF(OR($P16="",$Q16=""),"",INDEX(Anleitung!$C$29:$G$33,MATCH($P16,Anleitung!$C$11:$C$15,0),MATCH($Q16,Anleitung!$C$11:$C$15,0)))</f>
        <v>I</v>
      </c>
    </row>
    <row r="17" spans="1:25" x14ac:dyDescent="0.25">
      <c r="A17" s="46" t="s">
        <v>84</v>
      </c>
      <c r="B17" s="47" t="s">
        <v>10</v>
      </c>
      <c r="C17" s="47" t="s">
        <v>14</v>
      </c>
      <c r="D17" s="47" t="s">
        <v>8</v>
      </c>
      <c r="E17" s="47" t="s">
        <v>16</v>
      </c>
      <c r="F17" s="47" t="s">
        <v>8</v>
      </c>
      <c r="G17" s="47" t="s">
        <v>12</v>
      </c>
      <c r="H17" s="47" t="s">
        <v>12</v>
      </c>
      <c r="I17" s="47" t="s">
        <v>10</v>
      </c>
      <c r="J17" s="47" t="s">
        <v>10</v>
      </c>
      <c r="K17" s="47" t="s">
        <v>16</v>
      </c>
      <c r="L17" s="47" t="s">
        <v>8</v>
      </c>
      <c r="M17" s="47" t="s">
        <v>14</v>
      </c>
      <c r="N17" s="47" t="s">
        <v>12</v>
      </c>
      <c r="O17" s="47" t="s">
        <v>16</v>
      </c>
      <c r="P17" s="47" t="s">
        <v>12</v>
      </c>
      <c r="Q17" s="47" t="s">
        <v>14</v>
      </c>
      <c r="R17" s="48" t="str">
        <f>IF(OR($B17="",$C17=""),"",INDEX(Anleitung!$C$29:$G$33,MATCH($B17,Anleitung!$C$11:$C$15,0),MATCH($C17,Anleitung!$C$11:$C$15,0)))</f>
        <v>I</v>
      </c>
      <c r="S17" s="48" t="str">
        <f>IF(OR($D17="",$E17=""),"",INDEX(Anleitung!$C$29:$G$33,MATCH($D17,Anleitung!$C$11:$C$15,0),MATCH($E17,Anleitung!$C$11:$C$15,0)))</f>
        <v>L</v>
      </c>
      <c r="T17" s="48" t="str">
        <f>IF(OR($F17="",$G17=""),"",INDEX(Anleitung!$C$29:$G$33,MATCH($F17,Anleitung!$C$11:$C$15,0),MATCH($G17,Anleitung!$C$11:$C$15,0)))</f>
        <v>B</v>
      </c>
      <c r="U17" s="48" t="str">
        <f>IF(OR($H17="",$I17=""),"",INDEX(Anleitung!$C$29:$G$33,MATCH($H17,Anleitung!$C$11:$C$15,0),MATCH($I17,Anleitung!$C$11:$C$15,0)))</f>
        <v>I</v>
      </c>
      <c r="V17" s="48" t="str">
        <f>IF(OR($J17="",$K17=""),"",INDEX(Anleitung!$C$29:$G$33,MATCH($J17,Anleitung!$C$11:$C$15,0),MATCH($K17,Anleitung!$C$11:$C$15,0)))</f>
        <v>M</v>
      </c>
      <c r="W17" s="48" t="str">
        <f>IF(OR($L17="",$M17=""),"",INDEX(Anleitung!$C$29:$G$33,MATCH($L17,Anleitung!$C$11:$C$15,0),MATCH($M17,Anleitung!$C$11:$C$15,0)))</f>
        <v>B</v>
      </c>
      <c r="X17" s="48" t="str">
        <f>IF(OR($N17="",$O17=""),"",INDEX(Anleitung!$C$29:$G$33,MATCH($N17,Anleitung!$C$11:$C$15,0),MATCH($O17,Anleitung!$C$11:$C$15,0)))</f>
        <v>M</v>
      </c>
      <c r="Y17" s="48" t="str">
        <f>IF(OR($P17="",$Q17=""),"",INDEX(Anleitung!$C$29:$G$33,MATCH($P17,Anleitung!$C$11:$C$15,0),MATCH($Q17,Anleitung!$C$11:$C$15,0)))</f>
        <v>I</v>
      </c>
    </row>
    <row r="18" spans="1:25" x14ac:dyDescent="0.25">
      <c r="A18" s="46" t="s">
        <v>85</v>
      </c>
      <c r="B18" s="47" t="s">
        <v>16</v>
      </c>
      <c r="C18" s="47" t="s">
        <v>16</v>
      </c>
      <c r="D18" s="47" t="s">
        <v>10</v>
      </c>
      <c r="E18" s="47" t="s">
        <v>14</v>
      </c>
      <c r="F18" s="47" t="s">
        <v>10</v>
      </c>
      <c r="G18" s="47" t="s">
        <v>14</v>
      </c>
      <c r="H18" s="47" t="s">
        <v>12</v>
      </c>
      <c r="I18" s="47" t="s">
        <v>10</v>
      </c>
      <c r="J18" s="47" t="s">
        <v>8</v>
      </c>
      <c r="K18" s="47" t="s">
        <v>16</v>
      </c>
      <c r="L18" s="47" t="s">
        <v>8</v>
      </c>
      <c r="M18" s="47" t="s">
        <v>14</v>
      </c>
      <c r="N18" s="47" t="s">
        <v>14</v>
      </c>
      <c r="O18" s="47" t="s">
        <v>16</v>
      </c>
      <c r="P18" s="47" t="s">
        <v>12</v>
      </c>
      <c r="Q18" s="47" t="s">
        <v>16</v>
      </c>
      <c r="R18" s="48" t="str">
        <f>IF(OR($B18="",$C18=""),"",INDEX(Anleitung!$C$29:$G$33,MATCH($B18,Anleitung!$C$11:$C$15,0),MATCH($C18,Anleitung!$C$11:$C$15,0)))</f>
        <v>F</v>
      </c>
      <c r="S18" s="48" t="str">
        <f>IF(OR($D18="",$E18=""),"",INDEX(Anleitung!$C$29:$G$33,MATCH($D18,Anleitung!$C$11:$C$15,0),MATCH($E18,Anleitung!$C$11:$C$15,0)))</f>
        <v>I</v>
      </c>
      <c r="T18" s="48" t="str">
        <f>IF(OR($F18="",$G18=""),"",INDEX(Anleitung!$C$29:$G$33,MATCH($F18,Anleitung!$C$11:$C$15,0),MATCH($G18,Anleitung!$C$11:$C$15,0)))</f>
        <v>I</v>
      </c>
      <c r="U18" s="48" t="str">
        <f>IF(OR($H18="",$I18=""),"",INDEX(Anleitung!$C$29:$G$33,MATCH($H18,Anleitung!$C$11:$C$15,0),MATCH($I18,Anleitung!$C$11:$C$15,0)))</f>
        <v>I</v>
      </c>
      <c r="V18" s="48" t="str">
        <f>IF(OR($J18="",$K18=""),"",INDEX(Anleitung!$C$29:$G$33,MATCH($J18,Anleitung!$C$11:$C$15,0),MATCH($K18,Anleitung!$C$11:$C$15,0)))</f>
        <v>L</v>
      </c>
      <c r="W18" s="48" t="str">
        <f>IF(OR($L18="",$M18=""),"",INDEX(Anleitung!$C$29:$G$33,MATCH($L18,Anleitung!$C$11:$C$15,0),MATCH($M18,Anleitung!$C$11:$C$15,0)))</f>
        <v>B</v>
      </c>
      <c r="X18" s="48" t="str">
        <f>IF(OR($N18="",$O18=""),"",INDEX(Anleitung!$C$29:$G$33,MATCH($N18,Anleitung!$C$11:$C$15,0),MATCH($O18,Anleitung!$C$11:$C$15,0)))</f>
        <v>M</v>
      </c>
      <c r="Y18" s="48" t="str">
        <f>IF(OR($P18="",$Q18=""),"",INDEX(Anleitung!$C$29:$G$33,MATCH($P18,Anleitung!$C$11:$C$15,0),MATCH($Q18,Anleitung!$C$11:$C$15,0)))</f>
        <v>M</v>
      </c>
    </row>
    <row r="19" spans="1:25" x14ac:dyDescent="0.25">
      <c r="A19" s="46" t="s">
        <v>86</v>
      </c>
      <c r="B19" s="47" t="s">
        <v>14</v>
      </c>
      <c r="C19" s="47" t="s">
        <v>16</v>
      </c>
      <c r="D19" s="47" t="s">
        <v>10</v>
      </c>
      <c r="E19" s="47" t="s">
        <v>16</v>
      </c>
      <c r="F19" s="47" t="s">
        <v>8</v>
      </c>
      <c r="G19" s="47" t="s">
        <v>12</v>
      </c>
      <c r="H19" s="47" t="s">
        <v>14</v>
      </c>
      <c r="I19" s="47" t="s">
        <v>8</v>
      </c>
      <c r="J19" s="47" t="s">
        <v>10</v>
      </c>
      <c r="K19" s="47" t="s">
        <v>16</v>
      </c>
      <c r="L19" s="47" t="s">
        <v>8</v>
      </c>
      <c r="M19" s="47" t="s">
        <v>12</v>
      </c>
      <c r="N19" s="47" t="s">
        <v>10</v>
      </c>
      <c r="O19" s="47" t="s">
        <v>16</v>
      </c>
      <c r="P19" s="47" t="s">
        <v>12</v>
      </c>
      <c r="Q19" s="47" t="s">
        <v>12</v>
      </c>
      <c r="R19" s="48" t="str">
        <f>IF(OR($B19="",$C19=""),"",INDEX(Anleitung!$C$29:$G$33,MATCH($B19,Anleitung!$C$11:$C$15,0),MATCH($C19,Anleitung!$C$11:$C$15,0)))</f>
        <v>M</v>
      </c>
      <c r="S19" s="48" t="str">
        <f>IF(OR($D19="",$E19=""),"",INDEX(Anleitung!$C$29:$G$33,MATCH($D19,Anleitung!$C$11:$C$15,0),MATCH($E19,Anleitung!$C$11:$C$15,0)))</f>
        <v>M</v>
      </c>
      <c r="T19" s="48" t="str">
        <f>IF(OR($F19="",$G19=""),"",INDEX(Anleitung!$C$29:$G$33,MATCH($F19,Anleitung!$C$11:$C$15,0),MATCH($G19,Anleitung!$C$11:$C$15,0)))</f>
        <v>B</v>
      </c>
      <c r="U19" s="48" t="str">
        <f>IF(OR($H19="",$I19=""),"",INDEX(Anleitung!$C$29:$G$33,MATCH($H19,Anleitung!$C$11:$C$15,0),MATCH($I19,Anleitung!$C$11:$C$15,0)))</f>
        <v>R</v>
      </c>
      <c r="V19" s="48" t="str">
        <f>IF(OR($J19="",$K19=""),"",INDEX(Anleitung!$C$29:$G$33,MATCH($J19,Anleitung!$C$11:$C$15,0),MATCH($K19,Anleitung!$C$11:$C$15,0)))</f>
        <v>M</v>
      </c>
      <c r="W19" s="48" t="str">
        <f>IF(OR($L19="",$M19=""),"",INDEX(Anleitung!$C$29:$G$33,MATCH($L19,Anleitung!$C$11:$C$15,0),MATCH($M19,Anleitung!$C$11:$C$15,0)))</f>
        <v>B</v>
      </c>
      <c r="X19" s="48" t="str">
        <f>IF(OR($N19="",$O19=""),"",INDEX(Anleitung!$C$29:$G$33,MATCH($N19,Anleitung!$C$11:$C$15,0),MATCH($O19,Anleitung!$C$11:$C$15,0)))</f>
        <v>M</v>
      </c>
      <c r="Y19" s="48" t="str">
        <f>IF(OR($P19="",$Q19=""),"",INDEX(Anleitung!$C$29:$G$33,MATCH($P19,Anleitung!$C$11:$C$15,0),MATCH($Q19,Anleitung!$C$11:$C$15,0)))</f>
        <v>I</v>
      </c>
    </row>
    <row r="20" spans="1:25" x14ac:dyDescent="0.25">
      <c r="A20" s="46" t="s">
        <v>87</v>
      </c>
      <c r="B20" s="47" t="s">
        <v>12</v>
      </c>
      <c r="C20" s="47" t="s">
        <v>12</v>
      </c>
      <c r="D20" s="47" t="s">
        <v>8</v>
      </c>
      <c r="E20" s="47" t="s">
        <v>16</v>
      </c>
      <c r="F20" s="47" t="s">
        <v>8</v>
      </c>
      <c r="G20" s="47" t="s">
        <v>10</v>
      </c>
      <c r="H20" s="47" t="s">
        <v>12</v>
      </c>
      <c r="I20" s="47" t="s">
        <v>14</v>
      </c>
      <c r="J20" s="47" t="s">
        <v>8</v>
      </c>
      <c r="K20" s="47" t="s">
        <v>14</v>
      </c>
      <c r="L20" s="47" t="s">
        <v>8</v>
      </c>
      <c r="M20" s="47" t="s">
        <v>8</v>
      </c>
      <c r="N20" s="47" t="s">
        <v>12</v>
      </c>
      <c r="O20" s="47" t="s">
        <v>16</v>
      </c>
      <c r="P20" s="47" t="s">
        <v>10</v>
      </c>
      <c r="Q20" s="47" t="s">
        <v>12</v>
      </c>
      <c r="R20" s="48" t="str">
        <f>IF(OR($B20="",$C20=""),"",INDEX(Anleitung!$C$29:$G$33,MATCH($B20,Anleitung!$C$11:$C$15,0),MATCH($C20,Anleitung!$C$11:$C$15,0)))</f>
        <v>I</v>
      </c>
      <c r="S20" s="48" t="str">
        <f>IF(OR($D20="",$E20=""),"",INDEX(Anleitung!$C$29:$G$33,MATCH($D20,Anleitung!$C$11:$C$15,0),MATCH($E20,Anleitung!$C$11:$C$15,0)))</f>
        <v>L</v>
      </c>
      <c r="T20" s="48" t="str">
        <f>IF(OR($F20="",$G20=""),"",INDEX(Anleitung!$C$29:$G$33,MATCH($F20,Anleitung!$C$11:$C$15,0),MATCH($G20,Anleitung!$C$11:$C$15,0)))</f>
        <v>B</v>
      </c>
      <c r="U20" s="48" t="str">
        <f>IF(OR($H20="",$I20=""),"",INDEX(Anleitung!$C$29:$G$33,MATCH($H20,Anleitung!$C$11:$C$15,0),MATCH($I20,Anleitung!$C$11:$C$15,0)))</f>
        <v>I</v>
      </c>
      <c r="V20" s="48" t="str">
        <f>IF(OR($J20="",$K20=""),"",INDEX(Anleitung!$C$29:$G$33,MATCH($J20,Anleitung!$C$11:$C$15,0),MATCH($K20,Anleitung!$C$11:$C$15,0)))</f>
        <v>B</v>
      </c>
      <c r="W20" s="48" t="str">
        <f>IF(OR($L20="",$M20=""),"",INDEX(Anleitung!$C$29:$G$33,MATCH($L20,Anleitung!$C$11:$C$15,0),MATCH($M20,Anleitung!$C$11:$C$15,0)))</f>
        <v>F</v>
      </c>
      <c r="X20" s="48" t="str">
        <f>IF(OR($N20="",$O20=""),"",INDEX(Anleitung!$C$29:$G$33,MATCH($N20,Anleitung!$C$11:$C$15,0),MATCH($O20,Anleitung!$C$11:$C$15,0)))</f>
        <v>M</v>
      </c>
      <c r="Y20" s="48" t="str">
        <f>IF(OR($P20="",$Q20=""),"",INDEX(Anleitung!$C$29:$G$33,MATCH($P20,Anleitung!$C$11:$C$15,0),MATCH($Q20,Anleitung!$C$11:$C$15,0)))</f>
        <v>I</v>
      </c>
    </row>
    <row r="21" spans="1:25" x14ac:dyDescent="0.25">
      <c r="A21" s="46" t="s">
        <v>88</v>
      </c>
      <c r="B21" s="47" t="s">
        <v>10</v>
      </c>
      <c r="C21" s="47" t="s">
        <v>16</v>
      </c>
      <c r="D21" s="47" t="s">
        <v>8</v>
      </c>
      <c r="E21" s="47" t="s">
        <v>14</v>
      </c>
      <c r="F21" s="47" t="s">
        <v>8</v>
      </c>
      <c r="G21" s="47" t="s">
        <v>12</v>
      </c>
      <c r="H21" s="47" t="s">
        <v>12</v>
      </c>
      <c r="I21" s="47" t="s">
        <v>14</v>
      </c>
      <c r="J21" s="47" t="s">
        <v>8</v>
      </c>
      <c r="K21" s="47" t="s">
        <v>16</v>
      </c>
      <c r="L21" s="47" t="s">
        <v>8</v>
      </c>
      <c r="M21" s="47" t="s">
        <v>10</v>
      </c>
      <c r="N21" s="47" t="s">
        <v>12</v>
      </c>
      <c r="O21" s="47" t="s">
        <v>10</v>
      </c>
      <c r="P21" s="47" t="s">
        <v>10</v>
      </c>
      <c r="Q21" s="47" t="s">
        <v>12</v>
      </c>
      <c r="R21" s="48" t="str">
        <f>IF(OR($B21="",$C21=""),"",INDEX(Anleitung!$C$29:$G$33,MATCH($B21,Anleitung!$C$11:$C$15,0),MATCH($C21,Anleitung!$C$11:$C$15,0)))</f>
        <v>M</v>
      </c>
      <c r="S21" s="48" t="str">
        <f>IF(OR($D21="",$E21=""),"",INDEX(Anleitung!$C$29:$G$33,MATCH($D21,Anleitung!$C$11:$C$15,0),MATCH($E21,Anleitung!$C$11:$C$15,0)))</f>
        <v>B</v>
      </c>
      <c r="T21" s="48" t="str">
        <f>IF(OR($F21="",$G21=""),"",INDEX(Anleitung!$C$29:$G$33,MATCH($F21,Anleitung!$C$11:$C$15,0),MATCH($G21,Anleitung!$C$11:$C$15,0)))</f>
        <v>B</v>
      </c>
      <c r="U21" s="48" t="str">
        <f>IF(OR($H21="",$I21=""),"",INDEX(Anleitung!$C$29:$G$33,MATCH($H21,Anleitung!$C$11:$C$15,0),MATCH($I21,Anleitung!$C$11:$C$15,0)))</f>
        <v>I</v>
      </c>
      <c r="V21" s="48" t="str">
        <f>IF(OR($J21="",$K21=""),"",INDEX(Anleitung!$C$29:$G$33,MATCH($J21,Anleitung!$C$11:$C$15,0),MATCH($K21,Anleitung!$C$11:$C$15,0)))</f>
        <v>L</v>
      </c>
      <c r="W21" s="48" t="str">
        <f>IF(OR($L21="",$M21=""),"",INDEX(Anleitung!$C$29:$G$33,MATCH($L21,Anleitung!$C$11:$C$15,0),MATCH($M21,Anleitung!$C$11:$C$15,0)))</f>
        <v>B</v>
      </c>
      <c r="X21" s="48" t="str">
        <f>IF(OR($N21="",$O21=""),"",INDEX(Anleitung!$C$29:$G$33,MATCH($N21,Anleitung!$C$11:$C$15,0),MATCH($O21,Anleitung!$C$11:$C$15,0)))</f>
        <v>I</v>
      </c>
      <c r="Y21" s="48" t="str">
        <f>IF(OR($P21="",$Q21=""),"",INDEX(Anleitung!$C$29:$G$33,MATCH($P21,Anleitung!$C$11:$C$15,0),MATCH($Q21,Anleitung!$C$11:$C$15,0)))</f>
        <v>I</v>
      </c>
    </row>
    <row r="22" spans="1:25" x14ac:dyDescent="0.25">
      <c r="A22" s="46" t="s">
        <v>89</v>
      </c>
      <c r="B22" s="47" t="s">
        <v>10</v>
      </c>
      <c r="C22" s="47" t="s">
        <v>16</v>
      </c>
      <c r="D22" s="47" t="s">
        <v>8</v>
      </c>
      <c r="E22" s="47" t="s">
        <v>10</v>
      </c>
      <c r="F22" s="47" t="s">
        <v>14</v>
      </c>
      <c r="G22" s="47" t="s">
        <v>12</v>
      </c>
      <c r="H22" s="47" t="s">
        <v>10</v>
      </c>
      <c r="I22" s="47" t="s">
        <v>12</v>
      </c>
      <c r="J22" s="47" t="s">
        <v>8</v>
      </c>
      <c r="K22" s="47" t="s">
        <v>14</v>
      </c>
      <c r="L22" s="47" t="s">
        <v>14</v>
      </c>
      <c r="M22" s="47" t="s">
        <v>14</v>
      </c>
      <c r="N22" s="47" t="s">
        <v>14</v>
      </c>
      <c r="O22" s="47" t="s">
        <v>16</v>
      </c>
      <c r="P22" s="47" t="s">
        <v>12</v>
      </c>
      <c r="Q22" s="47" t="s">
        <v>10</v>
      </c>
      <c r="R22" s="48" t="str">
        <f>IF(OR($B22="",$C22=""),"",INDEX(Anleitung!$C$29:$G$33,MATCH($B22,Anleitung!$C$11:$C$15,0),MATCH($C22,Anleitung!$C$11:$C$15,0)))</f>
        <v>M</v>
      </c>
      <c r="S22" s="48" t="str">
        <f>IF(OR($D22="",$E22=""),"",INDEX(Anleitung!$C$29:$G$33,MATCH($D22,Anleitung!$C$11:$C$15,0),MATCH($E22,Anleitung!$C$11:$C$15,0)))</f>
        <v>B</v>
      </c>
      <c r="T22" s="48" t="str">
        <f>IF(OR($F22="",$G22=""),"",INDEX(Anleitung!$C$29:$G$33,MATCH($F22,Anleitung!$C$11:$C$15,0),MATCH($G22,Anleitung!$C$11:$C$15,0)))</f>
        <v>I</v>
      </c>
      <c r="U22" s="48" t="str">
        <f>IF(OR($H22="",$I22=""),"",INDEX(Anleitung!$C$29:$G$33,MATCH($H22,Anleitung!$C$11:$C$15,0),MATCH($I22,Anleitung!$C$11:$C$15,0)))</f>
        <v>I</v>
      </c>
      <c r="V22" s="48" t="str">
        <f>IF(OR($J22="",$K22=""),"",INDEX(Anleitung!$C$29:$G$33,MATCH($J22,Anleitung!$C$11:$C$15,0),MATCH($K22,Anleitung!$C$11:$C$15,0)))</f>
        <v>B</v>
      </c>
      <c r="W22" s="48" t="str">
        <f>IF(OR($L22="",$M22=""),"",INDEX(Anleitung!$C$29:$G$33,MATCH($L22,Anleitung!$C$11:$C$15,0),MATCH($M22,Anleitung!$C$11:$C$15,0)))</f>
        <v>I</v>
      </c>
      <c r="X22" s="48" t="str">
        <f>IF(OR($N22="",$O22=""),"",INDEX(Anleitung!$C$29:$G$33,MATCH($N22,Anleitung!$C$11:$C$15,0),MATCH($O22,Anleitung!$C$11:$C$15,0)))</f>
        <v>M</v>
      </c>
      <c r="Y22" s="48" t="str">
        <f>IF(OR($P22="",$Q22=""),"",INDEX(Anleitung!$C$29:$G$33,MATCH($P22,Anleitung!$C$11:$C$15,0),MATCH($Q22,Anleitung!$C$11:$C$15,0)))</f>
        <v>I</v>
      </c>
    </row>
    <row r="23" spans="1:25" x14ac:dyDescent="0.25">
      <c r="A23" s="46" t="s">
        <v>90</v>
      </c>
      <c r="B23" s="47" t="s">
        <v>14</v>
      </c>
      <c r="C23" s="47" t="s">
        <v>16</v>
      </c>
      <c r="D23" s="47" t="s">
        <v>10</v>
      </c>
      <c r="E23" s="47" t="s">
        <v>16</v>
      </c>
      <c r="F23" s="47" t="s">
        <v>10</v>
      </c>
      <c r="G23" s="47" t="s">
        <v>10</v>
      </c>
      <c r="H23" s="47" t="s">
        <v>14</v>
      </c>
      <c r="I23" s="47" t="s">
        <v>10</v>
      </c>
      <c r="J23" s="47" t="s">
        <v>14</v>
      </c>
      <c r="K23" s="47" t="s">
        <v>12</v>
      </c>
      <c r="L23" s="47" t="s">
        <v>8</v>
      </c>
      <c r="M23" s="47" t="s">
        <v>14</v>
      </c>
      <c r="N23" s="47" t="s">
        <v>14</v>
      </c>
      <c r="O23" s="47" t="s">
        <v>16</v>
      </c>
      <c r="P23" s="47" t="s">
        <v>10</v>
      </c>
      <c r="Q23" s="47" t="s">
        <v>12</v>
      </c>
      <c r="R23" s="48" t="str">
        <f>IF(OR($B23="",$C23=""),"",INDEX(Anleitung!$C$29:$G$33,MATCH($B23,Anleitung!$C$11:$C$15,0),MATCH($C23,Anleitung!$C$11:$C$15,0)))</f>
        <v>M</v>
      </c>
      <c r="S23" s="48" t="str">
        <f>IF(OR($D23="",$E23=""),"",INDEX(Anleitung!$C$29:$G$33,MATCH($D23,Anleitung!$C$11:$C$15,0),MATCH($E23,Anleitung!$C$11:$C$15,0)))</f>
        <v>M</v>
      </c>
      <c r="T23" s="48" t="str">
        <f>IF(OR($F23="",$G23=""),"",INDEX(Anleitung!$C$29:$G$33,MATCH($F23,Anleitung!$C$11:$C$15,0),MATCH($G23,Anleitung!$C$11:$C$15,0)))</f>
        <v>I</v>
      </c>
      <c r="U23" s="48" t="str">
        <f>IF(OR($H23="",$I23=""),"",INDEX(Anleitung!$C$29:$G$33,MATCH($H23,Anleitung!$C$11:$C$15,0),MATCH($I23,Anleitung!$C$11:$C$15,0)))</f>
        <v>I</v>
      </c>
      <c r="V23" s="48" t="str">
        <f>IF(OR($J23="",$K23=""),"",INDEX(Anleitung!$C$29:$G$33,MATCH($J23,Anleitung!$C$11:$C$15,0),MATCH($K23,Anleitung!$C$11:$C$15,0)))</f>
        <v>I</v>
      </c>
      <c r="W23" s="48" t="str">
        <f>IF(OR($L23="",$M23=""),"",INDEX(Anleitung!$C$29:$G$33,MATCH($L23,Anleitung!$C$11:$C$15,0),MATCH($M23,Anleitung!$C$11:$C$15,0)))</f>
        <v>B</v>
      </c>
      <c r="X23" s="48" t="str">
        <f>IF(OR($N23="",$O23=""),"",INDEX(Anleitung!$C$29:$G$33,MATCH($N23,Anleitung!$C$11:$C$15,0),MATCH($O23,Anleitung!$C$11:$C$15,0)))</f>
        <v>M</v>
      </c>
      <c r="Y23" s="48" t="str">
        <f>IF(OR($P23="",$Q23=""),"",INDEX(Anleitung!$C$29:$G$33,MATCH($P23,Anleitung!$C$11:$C$15,0),MATCH($Q23,Anleitung!$C$11:$C$15,0)))</f>
        <v>I</v>
      </c>
    </row>
    <row r="24" spans="1:25" x14ac:dyDescent="0.25">
      <c r="A24" s="46" t="s">
        <v>91</v>
      </c>
      <c r="B24" s="47" t="s">
        <v>12</v>
      </c>
      <c r="C24" s="47" t="s">
        <v>10</v>
      </c>
      <c r="D24" s="47" t="s">
        <v>8</v>
      </c>
      <c r="E24" s="47" t="s">
        <v>16</v>
      </c>
      <c r="F24" s="47" t="s">
        <v>8</v>
      </c>
      <c r="G24" s="47" t="s">
        <v>12</v>
      </c>
      <c r="H24" s="47" t="s">
        <v>12</v>
      </c>
      <c r="I24" s="47" t="s">
        <v>14</v>
      </c>
      <c r="J24" s="47" t="s">
        <v>10</v>
      </c>
      <c r="K24" s="47" t="s">
        <v>16</v>
      </c>
      <c r="L24" s="47" t="s">
        <v>8</v>
      </c>
      <c r="M24" s="47" t="s">
        <v>14</v>
      </c>
      <c r="N24" s="47" t="s">
        <v>14</v>
      </c>
      <c r="O24" s="47" t="s">
        <v>16</v>
      </c>
      <c r="P24" s="47" t="s">
        <v>14</v>
      </c>
      <c r="Q24" s="47" t="s">
        <v>10</v>
      </c>
      <c r="R24" s="48" t="str">
        <f>IF(OR($B24="",$C24=""),"",INDEX(Anleitung!$C$29:$G$33,MATCH($B24,Anleitung!$C$11:$C$15,0),MATCH($C24,Anleitung!$C$11:$C$15,0)))</f>
        <v>I</v>
      </c>
      <c r="S24" s="48" t="str">
        <f>IF(OR($D24="",$E24=""),"",INDEX(Anleitung!$C$29:$G$33,MATCH($D24,Anleitung!$C$11:$C$15,0),MATCH($E24,Anleitung!$C$11:$C$15,0)))</f>
        <v>L</v>
      </c>
      <c r="T24" s="48" t="str">
        <f>IF(OR($F24="",$G24=""),"",INDEX(Anleitung!$C$29:$G$33,MATCH($F24,Anleitung!$C$11:$C$15,0),MATCH($G24,Anleitung!$C$11:$C$15,0)))</f>
        <v>B</v>
      </c>
      <c r="U24" s="48" t="str">
        <f>IF(OR($H24="",$I24=""),"",INDEX(Anleitung!$C$29:$G$33,MATCH($H24,Anleitung!$C$11:$C$15,0),MATCH($I24,Anleitung!$C$11:$C$15,0)))</f>
        <v>I</v>
      </c>
      <c r="V24" s="48" t="str">
        <f>IF(OR($J24="",$K24=""),"",INDEX(Anleitung!$C$29:$G$33,MATCH($J24,Anleitung!$C$11:$C$15,0),MATCH($K24,Anleitung!$C$11:$C$15,0)))</f>
        <v>M</v>
      </c>
      <c r="W24" s="48" t="str">
        <f>IF(OR($L24="",$M24=""),"",INDEX(Anleitung!$C$29:$G$33,MATCH($L24,Anleitung!$C$11:$C$15,0),MATCH($M24,Anleitung!$C$11:$C$15,0)))</f>
        <v>B</v>
      </c>
      <c r="X24" s="48" t="str">
        <f>IF(OR($N24="",$O24=""),"",INDEX(Anleitung!$C$29:$G$33,MATCH($N24,Anleitung!$C$11:$C$15,0),MATCH($O24,Anleitung!$C$11:$C$15,0)))</f>
        <v>M</v>
      </c>
      <c r="Y24" s="48" t="str">
        <f>IF(OR($P24="",$Q24=""),"",INDEX(Anleitung!$C$29:$G$33,MATCH($P24,Anleitung!$C$11:$C$15,0),MATCH($Q24,Anleitung!$C$11:$C$15,0)))</f>
        <v>I</v>
      </c>
    </row>
    <row r="25" spans="1:25" x14ac:dyDescent="0.25">
      <c r="A25" s="46" t="s">
        <v>92</v>
      </c>
      <c r="B25" s="47" t="s">
        <v>12</v>
      </c>
      <c r="C25" s="47" t="s">
        <v>16</v>
      </c>
      <c r="D25" s="47" t="s">
        <v>8</v>
      </c>
      <c r="E25" s="47" t="s">
        <v>16</v>
      </c>
      <c r="F25" s="47" t="s">
        <v>14</v>
      </c>
      <c r="G25" s="47" t="s">
        <v>14</v>
      </c>
      <c r="H25" s="47" t="s">
        <v>12</v>
      </c>
      <c r="I25" s="47" t="s">
        <v>16</v>
      </c>
      <c r="J25" s="47" t="s">
        <v>10</v>
      </c>
      <c r="K25" s="47" t="s">
        <v>12</v>
      </c>
      <c r="L25" s="47" t="s">
        <v>8</v>
      </c>
      <c r="M25" s="47" t="s">
        <v>12</v>
      </c>
      <c r="N25" s="47" t="s">
        <v>14</v>
      </c>
      <c r="O25" s="47" t="s">
        <v>16</v>
      </c>
      <c r="P25" s="47" t="s">
        <v>12</v>
      </c>
      <c r="Q25" s="47" t="s">
        <v>12</v>
      </c>
      <c r="R25" s="48" t="str">
        <f>IF(OR($B25="",$C25=""),"",INDEX(Anleitung!$C$29:$G$33,MATCH($B25,Anleitung!$C$11:$C$15,0),MATCH($C25,Anleitung!$C$11:$C$15,0)))</f>
        <v>M</v>
      </c>
      <c r="S25" s="48" t="str">
        <f>IF(OR($D25="",$E25=""),"",INDEX(Anleitung!$C$29:$G$33,MATCH($D25,Anleitung!$C$11:$C$15,0),MATCH($E25,Anleitung!$C$11:$C$15,0)))</f>
        <v>L</v>
      </c>
      <c r="T25" s="48" t="str">
        <f>IF(OR($F25="",$G25=""),"",INDEX(Anleitung!$C$29:$G$33,MATCH($F25,Anleitung!$C$11:$C$15,0),MATCH($G25,Anleitung!$C$11:$C$15,0)))</f>
        <v>I</v>
      </c>
      <c r="U25" s="48" t="str">
        <f>IF(OR($H25="",$I25=""),"",INDEX(Anleitung!$C$29:$G$33,MATCH($H25,Anleitung!$C$11:$C$15,0),MATCH($I25,Anleitung!$C$11:$C$15,0)))</f>
        <v>M</v>
      </c>
      <c r="V25" s="48" t="str">
        <f>IF(OR($J25="",$K25=""),"",INDEX(Anleitung!$C$29:$G$33,MATCH($J25,Anleitung!$C$11:$C$15,0),MATCH($K25,Anleitung!$C$11:$C$15,0)))</f>
        <v>I</v>
      </c>
      <c r="W25" s="48" t="str">
        <f>IF(OR($L25="",$M25=""),"",INDEX(Anleitung!$C$29:$G$33,MATCH($L25,Anleitung!$C$11:$C$15,0),MATCH($M25,Anleitung!$C$11:$C$15,0)))</f>
        <v>B</v>
      </c>
      <c r="X25" s="48" t="str">
        <f>IF(OR($N25="",$O25=""),"",INDEX(Anleitung!$C$29:$G$33,MATCH($N25,Anleitung!$C$11:$C$15,0),MATCH($O25,Anleitung!$C$11:$C$15,0)))</f>
        <v>M</v>
      </c>
      <c r="Y25" s="48" t="str">
        <f>IF(OR($P25="",$Q25=""),"",INDEX(Anleitung!$C$29:$G$33,MATCH($P25,Anleitung!$C$11:$C$15,0),MATCH($Q25,Anleitung!$C$11:$C$15,0)))</f>
        <v>I</v>
      </c>
    </row>
    <row r="26" spans="1:25" x14ac:dyDescent="0.25">
      <c r="A26" s="46" t="s">
        <v>93</v>
      </c>
      <c r="B26" s="47" t="s">
        <v>10</v>
      </c>
      <c r="C26" s="47" t="s">
        <v>16</v>
      </c>
      <c r="D26" s="47" t="s">
        <v>8</v>
      </c>
      <c r="E26" s="47" t="s">
        <v>16</v>
      </c>
      <c r="F26" s="47" t="s">
        <v>8</v>
      </c>
      <c r="G26" s="47" t="s">
        <v>8</v>
      </c>
      <c r="H26" s="47" t="s">
        <v>10</v>
      </c>
      <c r="I26" s="47" t="s">
        <v>14</v>
      </c>
      <c r="J26" s="47" t="s">
        <v>10</v>
      </c>
      <c r="K26" s="47" t="s">
        <v>14</v>
      </c>
      <c r="L26" s="47" t="s">
        <v>8</v>
      </c>
      <c r="M26" s="47" t="s">
        <v>12</v>
      </c>
      <c r="N26" s="47" t="s">
        <v>14</v>
      </c>
      <c r="O26" s="47" t="s">
        <v>16</v>
      </c>
      <c r="P26" s="47" t="s">
        <v>12</v>
      </c>
      <c r="Q26" s="47" t="s">
        <v>16</v>
      </c>
      <c r="R26" s="48" t="str">
        <f>IF(OR($B26="",$C26=""),"",INDEX(Anleitung!$C$29:$G$33,MATCH($B26,Anleitung!$C$11:$C$15,0),MATCH($C26,Anleitung!$C$11:$C$15,0)))</f>
        <v>M</v>
      </c>
      <c r="S26" s="48" t="str">
        <f>IF(OR($D26="",$E26=""),"",INDEX(Anleitung!$C$29:$G$33,MATCH($D26,Anleitung!$C$11:$C$15,0),MATCH($E26,Anleitung!$C$11:$C$15,0)))</f>
        <v>L</v>
      </c>
      <c r="T26" s="48" t="str">
        <f>IF(OR($F26="",$G26=""),"",INDEX(Anleitung!$C$29:$G$33,MATCH($F26,Anleitung!$C$11:$C$15,0),MATCH($G26,Anleitung!$C$11:$C$15,0)))</f>
        <v>F</v>
      </c>
      <c r="U26" s="48" t="str">
        <f>IF(OR($H26="",$I26=""),"",INDEX(Anleitung!$C$29:$G$33,MATCH($H26,Anleitung!$C$11:$C$15,0),MATCH($I26,Anleitung!$C$11:$C$15,0)))</f>
        <v>I</v>
      </c>
      <c r="V26" s="48" t="str">
        <f>IF(OR($J26="",$K26=""),"",INDEX(Anleitung!$C$29:$G$33,MATCH($J26,Anleitung!$C$11:$C$15,0),MATCH($K26,Anleitung!$C$11:$C$15,0)))</f>
        <v>I</v>
      </c>
      <c r="W26" s="48" t="str">
        <f>IF(OR($L26="",$M26=""),"",INDEX(Anleitung!$C$29:$G$33,MATCH($L26,Anleitung!$C$11:$C$15,0),MATCH($M26,Anleitung!$C$11:$C$15,0)))</f>
        <v>B</v>
      </c>
      <c r="X26" s="48" t="str">
        <f>IF(OR($N26="",$O26=""),"",INDEX(Anleitung!$C$29:$G$33,MATCH($N26,Anleitung!$C$11:$C$15,0),MATCH($O26,Anleitung!$C$11:$C$15,0)))</f>
        <v>M</v>
      </c>
      <c r="Y26" s="48" t="str">
        <f>IF(OR($P26="",$Q26=""),"",INDEX(Anleitung!$C$29:$G$33,MATCH($P26,Anleitung!$C$11:$C$15,0),MATCH($Q26,Anleitung!$C$11:$C$15,0)))</f>
        <v>M</v>
      </c>
    </row>
    <row r="27" spans="1:25" x14ac:dyDescent="0.25">
      <c r="A27" s="46" t="s">
        <v>94</v>
      </c>
      <c r="B27" s="47" t="s">
        <v>12</v>
      </c>
      <c r="C27" s="47" t="s">
        <v>16</v>
      </c>
      <c r="D27" s="47" t="s">
        <v>8</v>
      </c>
      <c r="E27" s="47" t="s">
        <v>16</v>
      </c>
      <c r="F27" s="47" t="s">
        <v>8</v>
      </c>
      <c r="G27" s="47" t="s">
        <v>14</v>
      </c>
      <c r="H27" s="47" t="s">
        <v>12</v>
      </c>
      <c r="I27" s="47" t="s">
        <v>12</v>
      </c>
      <c r="J27" s="47" t="s">
        <v>8</v>
      </c>
      <c r="K27" s="47" t="s">
        <v>16</v>
      </c>
      <c r="L27" s="47" t="s">
        <v>8</v>
      </c>
      <c r="M27" s="47" t="s">
        <v>12</v>
      </c>
      <c r="N27" s="47" t="s">
        <v>10</v>
      </c>
      <c r="O27" s="47" t="s">
        <v>16</v>
      </c>
      <c r="P27" s="47" t="s">
        <v>10</v>
      </c>
      <c r="Q27" s="47" t="s">
        <v>12</v>
      </c>
      <c r="R27" s="48" t="str">
        <f>IF(OR($B27="",$C27=""),"",INDEX(Anleitung!$C$29:$G$33,MATCH($B27,Anleitung!$C$11:$C$15,0),MATCH($C27,Anleitung!$C$11:$C$15,0)))</f>
        <v>M</v>
      </c>
      <c r="S27" s="48" t="str">
        <f>IF(OR($D27="",$E27=""),"",INDEX(Anleitung!$C$29:$G$33,MATCH($D27,Anleitung!$C$11:$C$15,0),MATCH($E27,Anleitung!$C$11:$C$15,0)))</f>
        <v>L</v>
      </c>
      <c r="T27" s="48" t="str">
        <f>IF(OR($F27="",$G27=""),"",INDEX(Anleitung!$C$29:$G$33,MATCH($F27,Anleitung!$C$11:$C$15,0),MATCH($G27,Anleitung!$C$11:$C$15,0)))</f>
        <v>B</v>
      </c>
      <c r="U27" s="48" t="str">
        <f>IF(OR($H27="",$I27=""),"",INDEX(Anleitung!$C$29:$G$33,MATCH($H27,Anleitung!$C$11:$C$15,0),MATCH($I27,Anleitung!$C$11:$C$15,0)))</f>
        <v>I</v>
      </c>
      <c r="V27" s="48" t="str">
        <f>IF(OR($J27="",$K27=""),"",INDEX(Anleitung!$C$29:$G$33,MATCH($J27,Anleitung!$C$11:$C$15,0),MATCH($K27,Anleitung!$C$11:$C$15,0)))</f>
        <v>L</v>
      </c>
      <c r="W27" s="48" t="str">
        <f>IF(OR($L27="",$M27=""),"",INDEX(Anleitung!$C$29:$G$33,MATCH($L27,Anleitung!$C$11:$C$15,0),MATCH($M27,Anleitung!$C$11:$C$15,0)))</f>
        <v>B</v>
      </c>
      <c r="X27" s="48" t="str">
        <f>IF(OR($N27="",$O27=""),"",INDEX(Anleitung!$C$29:$G$33,MATCH($N27,Anleitung!$C$11:$C$15,0),MATCH($O27,Anleitung!$C$11:$C$15,0)))</f>
        <v>M</v>
      </c>
      <c r="Y27" s="48" t="str">
        <f>IF(OR($P27="",$Q27=""),"",INDEX(Anleitung!$C$29:$G$33,MATCH($P27,Anleitung!$C$11:$C$15,0),MATCH($Q27,Anleitung!$C$11:$C$15,0)))</f>
        <v>I</v>
      </c>
    </row>
    <row r="28" spans="1:25" x14ac:dyDescent="0.25">
      <c r="A28" s="46" t="s">
        <v>95</v>
      </c>
      <c r="B28" s="47" t="s">
        <v>10</v>
      </c>
      <c r="C28" s="47" t="s">
        <v>16</v>
      </c>
      <c r="D28" s="47" t="s">
        <v>10</v>
      </c>
      <c r="E28" s="47" t="s">
        <v>16</v>
      </c>
      <c r="F28" s="47" t="s">
        <v>10</v>
      </c>
      <c r="G28" s="47" t="s">
        <v>14</v>
      </c>
      <c r="H28" s="47" t="s">
        <v>12</v>
      </c>
      <c r="I28" s="47" t="s">
        <v>10</v>
      </c>
      <c r="J28" s="47" t="s">
        <v>8</v>
      </c>
      <c r="K28" s="47" t="s">
        <v>14</v>
      </c>
      <c r="L28" s="47" t="s">
        <v>8</v>
      </c>
      <c r="M28" s="47" t="s">
        <v>10</v>
      </c>
      <c r="N28" s="47" t="s">
        <v>10</v>
      </c>
      <c r="O28" s="47" t="s">
        <v>14</v>
      </c>
      <c r="P28" s="47" t="s">
        <v>8</v>
      </c>
      <c r="Q28" s="47" t="s">
        <v>12</v>
      </c>
      <c r="R28" s="48" t="str">
        <f>IF(OR($B28="",$C28=""),"",INDEX(Anleitung!$C$29:$G$33,MATCH($B28,Anleitung!$C$11:$C$15,0),MATCH($C28,Anleitung!$C$11:$C$15,0)))</f>
        <v>M</v>
      </c>
      <c r="S28" s="48" t="str">
        <f>IF(OR($D28="",$E28=""),"",INDEX(Anleitung!$C$29:$G$33,MATCH($D28,Anleitung!$C$11:$C$15,0),MATCH($E28,Anleitung!$C$11:$C$15,0)))</f>
        <v>M</v>
      </c>
      <c r="T28" s="48" t="str">
        <f>IF(OR($F28="",$G28=""),"",INDEX(Anleitung!$C$29:$G$33,MATCH($F28,Anleitung!$C$11:$C$15,0),MATCH($G28,Anleitung!$C$11:$C$15,0)))</f>
        <v>I</v>
      </c>
      <c r="U28" s="48" t="str">
        <f>IF(OR($H28="",$I28=""),"",INDEX(Anleitung!$C$29:$G$33,MATCH($H28,Anleitung!$C$11:$C$15,0),MATCH($I28,Anleitung!$C$11:$C$15,0)))</f>
        <v>I</v>
      </c>
      <c r="V28" s="48" t="str">
        <f>IF(OR($J28="",$K28=""),"",INDEX(Anleitung!$C$29:$G$33,MATCH($J28,Anleitung!$C$11:$C$15,0),MATCH($K28,Anleitung!$C$11:$C$15,0)))</f>
        <v>B</v>
      </c>
      <c r="W28" s="48" t="str">
        <f>IF(OR($L28="",$M28=""),"",INDEX(Anleitung!$C$29:$G$33,MATCH($L28,Anleitung!$C$11:$C$15,0),MATCH($M28,Anleitung!$C$11:$C$15,0)))</f>
        <v>B</v>
      </c>
      <c r="X28" s="48" t="str">
        <f>IF(OR($N28="",$O28=""),"",INDEX(Anleitung!$C$29:$G$33,MATCH($N28,Anleitung!$C$11:$C$15,0),MATCH($O28,Anleitung!$C$11:$C$15,0)))</f>
        <v>I</v>
      </c>
      <c r="Y28" s="48" t="str">
        <f>IF(OR($P28="",$Q28=""),"",INDEX(Anleitung!$C$29:$G$33,MATCH($P28,Anleitung!$C$11:$C$15,0),MATCH($Q28,Anleitung!$C$11:$C$15,0)))</f>
        <v>B</v>
      </c>
    </row>
    <row r="29" spans="1:25" x14ac:dyDescent="0.25">
      <c r="A29" s="46" t="s">
        <v>96</v>
      </c>
      <c r="B29" s="47" t="s">
        <v>12</v>
      </c>
      <c r="C29" s="47" t="s">
        <v>16</v>
      </c>
      <c r="D29" s="47" t="s">
        <v>12</v>
      </c>
      <c r="E29" s="47" t="s">
        <v>16</v>
      </c>
      <c r="F29" s="47" t="s">
        <v>8</v>
      </c>
      <c r="G29" s="47" t="s">
        <v>10</v>
      </c>
      <c r="H29" s="47" t="s">
        <v>12</v>
      </c>
      <c r="I29" s="47" t="s">
        <v>12</v>
      </c>
      <c r="J29" s="47" t="s">
        <v>8</v>
      </c>
      <c r="K29" s="47" t="s">
        <v>10</v>
      </c>
      <c r="L29" s="47" t="s">
        <v>8</v>
      </c>
      <c r="M29" s="47" t="s">
        <v>12</v>
      </c>
      <c r="N29" s="47" t="s">
        <v>10</v>
      </c>
      <c r="O29" s="47" t="s">
        <v>16</v>
      </c>
      <c r="P29" s="47" t="s">
        <v>12</v>
      </c>
      <c r="Q29" s="47" t="s">
        <v>12</v>
      </c>
      <c r="R29" s="48" t="str">
        <f>IF(OR($B29="",$C29=""),"",INDEX(Anleitung!$C$29:$G$33,MATCH($B29,Anleitung!$C$11:$C$15,0),MATCH($C29,Anleitung!$C$11:$C$15,0)))</f>
        <v>M</v>
      </c>
      <c r="S29" s="48" t="str">
        <f>IF(OR($D29="",$E29=""),"",INDEX(Anleitung!$C$29:$G$33,MATCH($D29,Anleitung!$C$11:$C$15,0),MATCH($E29,Anleitung!$C$11:$C$15,0)))</f>
        <v>M</v>
      </c>
      <c r="T29" s="48" t="str">
        <f>IF(OR($F29="",$G29=""),"",INDEX(Anleitung!$C$29:$G$33,MATCH($F29,Anleitung!$C$11:$C$15,0),MATCH($G29,Anleitung!$C$11:$C$15,0)))</f>
        <v>B</v>
      </c>
      <c r="U29" s="48" t="str">
        <f>IF(OR($H29="",$I29=""),"",INDEX(Anleitung!$C$29:$G$33,MATCH($H29,Anleitung!$C$11:$C$15,0),MATCH($I29,Anleitung!$C$11:$C$15,0)))</f>
        <v>I</v>
      </c>
      <c r="V29" s="48" t="str">
        <f>IF(OR($J29="",$K29=""),"",INDEX(Anleitung!$C$29:$G$33,MATCH($J29,Anleitung!$C$11:$C$15,0),MATCH($K29,Anleitung!$C$11:$C$15,0)))</f>
        <v>B</v>
      </c>
      <c r="W29" s="48" t="str">
        <f>IF(OR($L29="",$M29=""),"",INDEX(Anleitung!$C$29:$G$33,MATCH($L29,Anleitung!$C$11:$C$15,0),MATCH($M29,Anleitung!$C$11:$C$15,0)))</f>
        <v>B</v>
      </c>
      <c r="X29" s="48" t="str">
        <f>IF(OR($N29="",$O29=""),"",INDEX(Anleitung!$C$29:$G$33,MATCH($N29,Anleitung!$C$11:$C$15,0),MATCH($O29,Anleitung!$C$11:$C$15,0)))</f>
        <v>M</v>
      </c>
      <c r="Y29" s="48" t="str">
        <f>IF(OR($P29="",$Q29=""),"",INDEX(Anleitung!$C$29:$G$33,MATCH($P29,Anleitung!$C$11:$C$15,0),MATCH($Q29,Anleitung!$C$11:$C$15,0)))</f>
        <v>I</v>
      </c>
    </row>
    <row r="30" spans="1:25" x14ac:dyDescent="0.25">
      <c r="A30" s="46" t="s">
        <v>97</v>
      </c>
      <c r="B30" s="47" t="s">
        <v>12</v>
      </c>
      <c r="C30" s="47" t="s">
        <v>16</v>
      </c>
      <c r="D30" s="47" t="s">
        <v>8</v>
      </c>
      <c r="E30" s="47" t="s">
        <v>16</v>
      </c>
      <c r="F30" s="47" t="s">
        <v>10</v>
      </c>
      <c r="G30" s="47" t="s">
        <v>12</v>
      </c>
      <c r="H30" s="47" t="s">
        <v>10</v>
      </c>
      <c r="I30" s="47" t="s">
        <v>12</v>
      </c>
      <c r="J30" s="47" t="s">
        <v>8</v>
      </c>
      <c r="K30" s="47" t="s">
        <v>16</v>
      </c>
      <c r="L30" s="47" t="s">
        <v>8</v>
      </c>
      <c r="M30" s="47" t="s">
        <v>8</v>
      </c>
      <c r="N30" s="47" t="s">
        <v>12</v>
      </c>
      <c r="O30" s="47" t="s">
        <v>16</v>
      </c>
      <c r="P30" s="47" t="s">
        <v>14</v>
      </c>
      <c r="Q30" s="47" t="s">
        <v>14</v>
      </c>
      <c r="R30" s="48" t="str">
        <f>IF(OR($B30="",$C30=""),"",INDEX(Anleitung!$C$29:$G$33,MATCH($B30,Anleitung!$C$11:$C$15,0),MATCH($C30,Anleitung!$C$11:$C$15,0)))</f>
        <v>M</v>
      </c>
      <c r="S30" s="48" t="str">
        <f>IF(OR($D30="",$E30=""),"",INDEX(Anleitung!$C$29:$G$33,MATCH($D30,Anleitung!$C$11:$C$15,0),MATCH($E30,Anleitung!$C$11:$C$15,0)))</f>
        <v>L</v>
      </c>
      <c r="T30" s="48" t="str">
        <f>IF(OR($F30="",$G30=""),"",INDEX(Anleitung!$C$29:$G$33,MATCH($F30,Anleitung!$C$11:$C$15,0),MATCH($G30,Anleitung!$C$11:$C$15,0)))</f>
        <v>I</v>
      </c>
      <c r="U30" s="48" t="str">
        <f>IF(OR($H30="",$I30=""),"",INDEX(Anleitung!$C$29:$G$33,MATCH($H30,Anleitung!$C$11:$C$15,0),MATCH($I30,Anleitung!$C$11:$C$15,0)))</f>
        <v>I</v>
      </c>
      <c r="V30" s="48" t="str">
        <f>IF(OR($J30="",$K30=""),"",INDEX(Anleitung!$C$29:$G$33,MATCH($J30,Anleitung!$C$11:$C$15,0),MATCH($K30,Anleitung!$C$11:$C$15,0)))</f>
        <v>L</v>
      </c>
      <c r="W30" s="48" t="str">
        <f>IF(OR($L30="",$M30=""),"",INDEX(Anleitung!$C$29:$G$33,MATCH($L30,Anleitung!$C$11:$C$15,0),MATCH($M30,Anleitung!$C$11:$C$15,0)))</f>
        <v>F</v>
      </c>
      <c r="X30" s="48" t="str">
        <f>IF(OR($N30="",$O30=""),"",INDEX(Anleitung!$C$29:$G$33,MATCH($N30,Anleitung!$C$11:$C$15,0),MATCH($O30,Anleitung!$C$11:$C$15,0)))</f>
        <v>M</v>
      </c>
      <c r="Y30" s="48" t="str">
        <f>IF(OR($P30="",$Q30=""),"",INDEX(Anleitung!$C$29:$G$33,MATCH($P30,Anleitung!$C$11:$C$15,0),MATCH($Q30,Anleitung!$C$11:$C$15,0)))</f>
        <v>I</v>
      </c>
    </row>
  </sheetData>
  <mergeCells count="12">
    <mergeCell ref="A1:Y1"/>
    <mergeCell ref="A2:Y2"/>
    <mergeCell ref="A4:A5"/>
    <mergeCell ref="B4:C4"/>
    <mergeCell ref="D4:E4"/>
    <mergeCell ref="F4:G4"/>
    <mergeCell ref="H4:I4"/>
    <mergeCell ref="J4:K4"/>
    <mergeCell ref="L4:M4"/>
    <mergeCell ref="N4:O4"/>
    <mergeCell ref="P4:Q4"/>
    <mergeCell ref="R4:Y4"/>
  </mergeCells>
  <conditionalFormatting sqref="R6:Y30">
    <cfRule type="expression" dxfId="11" priority="2">
      <formula>EXACT(R6,"B")</formula>
    </cfRule>
    <cfRule type="expression" dxfId="10" priority="3">
      <formula>EXACT(R6,"L")</formula>
    </cfRule>
    <cfRule type="expression" dxfId="9" priority="4">
      <formula>EXACT(R6,"M")</formula>
    </cfRule>
    <cfRule type="expression" dxfId="8" priority="5">
      <formula>EXACT(R6,"I")</formula>
    </cfRule>
    <cfRule type="expression" dxfId="7" priority="6">
      <formula>EXACT(R6,"R")</formula>
    </cfRule>
    <cfRule type="expression" dxfId="6" priority="7">
      <formula>EXACT(R6,"F")</formula>
    </cfRule>
  </conditionalFormatting>
  <dataValidations count="1">
    <dataValidation type="list" allowBlank="1" errorTitle="Ungültige Eingabe" error="Bitte einen Wert aus der Liste wählen." promptTitle="Antwort" prompt="Antwort aus der Liste wählen" sqref="B6:Q30" xr:uid="{00000000-0002-0000-0100-000000000000}">
      <formula1>"Würde mich freuen,Setze ich voraus,Ist mir egal,Könnte ich tolerieren,Würde mich stören"</formula1>
      <formula2>0</formula2>
    </dataValidation>
  </dataValidation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
  <sheetViews>
    <sheetView showGridLines="0" zoomScaleNormal="100" workbookViewId="0">
      <pane xSplit="2" ySplit="4" topLeftCell="C5" activePane="bottomRight" state="frozen"/>
      <selection pane="topRight" activeCell="C1" sqref="C1"/>
      <selection pane="bottomLeft" activeCell="A5" sqref="A5"/>
      <selection pane="bottomRight" sqref="A1:N1"/>
    </sheetView>
  </sheetViews>
  <sheetFormatPr baseColWidth="10" defaultColWidth="8.7109375" defaultRowHeight="15" x14ac:dyDescent="0.25"/>
  <cols>
    <col min="1" max="1" width="5" customWidth="1"/>
    <col min="2" max="2" width="16" customWidth="1"/>
    <col min="3" max="8" width="11" customWidth="1"/>
    <col min="9" max="9" width="10" customWidth="1"/>
    <col min="10" max="10" width="14" customWidth="1"/>
    <col min="11" max="11" width="10" customWidth="1"/>
    <col min="12" max="12" width="13" customWidth="1"/>
    <col min="13" max="13" width="15" customWidth="1"/>
    <col min="14" max="14" width="26" customWidth="1"/>
  </cols>
  <sheetData>
    <row r="1" spans="1:14" ht="33.75" customHeight="1" x14ac:dyDescent="0.25">
      <c r="A1" s="12" t="s">
        <v>98</v>
      </c>
      <c r="B1" s="12"/>
      <c r="C1" s="12"/>
      <c r="D1" s="12"/>
      <c r="E1" s="12"/>
      <c r="F1" s="12"/>
      <c r="G1" s="12"/>
      <c r="H1" s="12"/>
      <c r="I1" s="12"/>
      <c r="J1" s="12"/>
      <c r="K1" s="12"/>
      <c r="L1" s="12"/>
      <c r="M1" s="12"/>
      <c r="N1" s="12"/>
    </row>
    <row r="2" spans="1:14" ht="18" customHeight="1" x14ac:dyDescent="0.25">
      <c r="A2" s="11" t="s">
        <v>99</v>
      </c>
      <c r="B2" s="11"/>
      <c r="C2" s="11"/>
      <c r="D2" s="11"/>
      <c r="E2" s="11"/>
      <c r="F2" s="11"/>
      <c r="G2" s="11"/>
      <c r="H2" s="11"/>
      <c r="I2" s="11"/>
      <c r="J2" s="11"/>
      <c r="K2" s="11"/>
      <c r="L2" s="11"/>
      <c r="M2" s="11"/>
      <c r="N2" s="11"/>
    </row>
    <row r="4" spans="1:14" ht="39.75" customHeight="1" x14ac:dyDescent="0.25">
      <c r="A4" s="49" t="s">
        <v>100</v>
      </c>
      <c r="B4" s="49" t="s">
        <v>101</v>
      </c>
      <c r="C4" s="49" t="s">
        <v>102</v>
      </c>
      <c r="D4" s="49" t="s">
        <v>103</v>
      </c>
      <c r="E4" s="49" t="s">
        <v>104</v>
      </c>
      <c r="F4" s="49" t="s">
        <v>105</v>
      </c>
      <c r="G4" s="49" t="s">
        <v>106</v>
      </c>
      <c r="H4" s="49" t="s">
        <v>107</v>
      </c>
      <c r="I4" s="49" t="s">
        <v>108</v>
      </c>
      <c r="J4" s="49" t="s">
        <v>109</v>
      </c>
      <c r="K4" s="49" t="s">
        <v>110</v>
      </c>
      <c r="L4" s="49" t="s">
        <v>111</v>
      </c>
      <c r="M4" s="49" t="s">
        <v>112</v>
      </c>
      <c r="N4" s="49" t="s">
        <v>113</v>
      </c>
    </row>
    <row r="5" spans="1:14" x14ac:dyDescent="0.25">
      <c r="A5" s="16">
        <v>1</v>
      </c>
      <c r="B5" s="50" t="str">
        <f>Befragung!B4</f>
        <v>Merkmal 1</v>
      </c>
      <c r="C5" s="51">
        <f>COUNTIF(Befragung!$R$6:$R$30,"B")</f>
        <v>0</v>
      </c>
      <c r="D5" s="51">
        <f>COUNTIF(Befragung!$R$6:$R$30,"L")</f>
        <v>0</v>
      </c>
      <c r="E5" s="51">
        <f>COUNTIF(Befragung!$R$6:$R$30,"M")</f>
        <v>20</v>
      </c>
      <c r="F5" s="51">
        <f>COUNTIF(Befragung!$R$6:$R$30,"I")</f>
        <v>4</v>
      </c>
      <c r="G5" s="51">
        <f>COUNTIF(Befragung!$R$6:$R$30,"R")</f>
        <v>0</v>
      </c>
      <c r="H5" s="51">
        <f>COUNTIF(Befragung!$R$6:$R$30,"F")</f>
        <v>1</v>
      </c>
      <c r="I5" s="16">
        <f t="shared" ref="I5:I12" si="0">SUM(C5:H5)</f>
        <v>25</v>
      </c>
      <c r="J5" s="16" t="str">
        <f t="shared" ref="J5:J12" si="1">IF(I5=0,"",CHOOSE(MATCH(MAX(C5:H5),C5:H5,0),"Begeisterung","Leistung","Basis","Indifferent","Rückweisung","Fragwürdig"))</f>
        <v>Basis</v>
      </c>
      <c r="K5" s="52">
        <f t="shared" ref="K5:K12" si="2">IFERROR(MAX(C5:H5)/I5,0)</f>
        <v>0.8</v>
      </c>
      <c r="L5" s="53">
        <f t="shared" ref="L5:L12" si="3">IFERROR((C5+D5)/(C5+D5+E5+F5),0)</f>
        <v>0</v>
      </c>
      <c r="M5" s="53">
        <f t="shared" ref="M5:M12" si="4">IFERROR(-(D5+E5)/(C5+D5+E5+F5),0)</f>
        <v>-0.83333333333333337</v>
      </c>
      <c r="N5" s="54" t="str">
        <f t="shared" ref="N5:N12" si="5">IF(J5="Basis","Pflicht – muss erfüllt sein",IF(J5="Leistung","Je mehr, desto besser",IF(J5="Begeisterung","Differenzierungspotenzial",IF(J5="Indifferent","Geringe Priorität",IF(J5="Rückweisung","Eher vermeiden","Frage prüfen")))))</f>
        <v>Pflicht – muss erfüllt sein</v>
      </c>
    </row>
    <row r="6" spans="1:14" x14ac:dyDescent="0.25">
      <c r="A6" s="16">
        <v>2</v>
      </c>
      <c r="B6" s="50" t="str">
        <f>Befragung!D4</f>
        <v>Merkmal 2</v>
      </c>
      <c r="C6" s="51">
        <f>COUNTIF(Befragung!$S$6:$S$30,"B")</f>
        <v>5</v>
      </c>
      <c r="D6" s="51">
        <f>COUNTIF(Befragung!$S$6:$S$30,"L")</f>
        <v>11</v>
      </c>
      <c r="E6" s="51">
        <f>COUNTIF(Befragung!$S$6:$S$30,"M")</f>
        <v>7</v>
      </c>
      <c r="F6" s="51">
        <f>COUNTIF(Befragung!$S$6:$S$30,"I")</f>
        <v>2</v>
      </c>
      <c r="G6" s="51">
        <f>COUNTIF(Befragung!$S$6:$S$30,"R")</f>
        <v>0</v>
      </c>
      <c r="H6" s="51">
        <f>COUNTIF(Befragung!$S$6:$S$30,"F")</f>
        <v>0</v>
      </c>
      <c r="I6" s="16">
        <f t="shared" si="0"/>
        <v>25</v>
      </c>
      <c r="J6" s="16" t="str">
        <f t="shared" si="1"/>
        <v>Leistung</v>
      </c>
      <c r="K6" s="52">
        <f t="shared" si="2"/>
        <v>0.44</v>
      </c>
      <c r="L6" s="53">
        <f t="shared" si="3"/>
        <v>0.64</v>
      </c>
      <c r="M6" s="53">
        <f t="shared" si="4"/>
        <v>-0.72</v>
      </c>
      <c r="N6" s="54" t="str">
        <f t="shared" si="5"/>
        <v>Je mehr, desto besser</v>
      </c>
    </row>
    <row r="7" spans="1:14" x14ac:dyDescent="0.25">
      <c r="A7" s="16">
        <v>3</v>
      </c>
      <c r="B7" s="50" t="str">
        <f>Befragung!F4</f>
        <v>Merkmal 3</v>
      </c>
      <c r="C7" s="51">
        <f>COUNTIF(Befragung!$T$6:$T$30,"B")</f>
        <v>14</v>
      </c>
      <c r="D7" s="51">
        <f>COUNTIF(Befragung!$T$6:$T$30,"L")</f>
        <v>0</v>
      </c>
      <c r="E7" s="51">
        <f>COUNTIF(Befragung!$T$6:$T$30,"M")</f>
        <v>0</v>
      </c>
      <c r="F7" s="51">
        <f>COUNTIF(Befragung!$T$6:$T$30,"I")</f>
        <v>8</v>
      </c>
      <c r="G7" s="51">
        <f>COUNTIF(Befragung!$T$6:$T$30,"R")</f>
        <v>0</v>
      </c>
      <c r="H7" s="51">
        <f>COUNTIF(Befragung!$T$6:$T$30,"F")</f>
        <v>3</v>
      </c>
      <c r="I7" s="16">
        <f t="shared" si="0"/>
        <v>25</v>
      </c>
      <c r="J7" s="16" t="str">
        <f t="shared" si="1"/>
        <v>Begeisterung</v>
      </c>
      <c r="K7" s="52">
        <f t="shared" si="2"/>
        <v>0.56000000000000005</v>
      </c>
      <c r="L7" s="53">
        <f t="shared" si="3"/>
        <v>0.63636363636363635</v>
      </c>
      <c r="M7" s="53">
        <f t="shared" si="4"/>
        <v>0</v>
      </c>
      <c r="N7" s="54" t="str">
        <f t="shared" si="5"/>
        <v>Differenzierungspotenzial</v>
      </c>
    </row>
    <row r="8" spans="1:14" x14ac:dyDescent="0.25">
      <c r="A8" s="16">
        <v>4</v>
      </c>
      <c r="B8" s="50" t="str">
        <f>Befragung!H4</f>
        <v>Merkmal 4</v>
      </c>
      <c r="C8" s="51">
        <f>COUNTIF(Befragung!$U$6:$U$30,"B")</f>
        <v>1</v>
      </c>
      <c r="D8" s="51">
        <f>COUNTIF(Befragung!$U$6:$U$30,"L")</f>
        <v>0</v>
      </c>
      <c r="E8" s="51">
        <f>COUNTIF(Befragung!$U$6:$U$30,"M")</f>
        <v>1</v>
      </c>
      <c r="F8" s="51">
        <f>COUNTIF(Befragung!$U$6:$U$30,"I")</f>
        <v>21</v>
      </c>
      <c r="G8" s="51">
        <f>COUNTIF(Befragung!$U$6:$U$30,"R")</f>
        <v>2</v>
      </c>
      <c r="H8" s="51">
        <f>COUNTIF(Befragung!$U$6:$U$30,"F")</f>
        <v>0</v>
      </c>
      <c r="I8" s="16">
        <f t="shared" si="0"/>
        <v>25</v>
      </c>
      <c r="J8" s="16" t="str">
        <f t="shared" si="1"/>
        <v>Indifferent</v>
      </c>
      <c r="K8" s="52">
        <f t="shared" si="2"/>
        <v>0.84</v>
      </c>
      <c r="L8" s="53">
        <f t="shared" si="3"/>
        <v>4.3478260869565216E-2</v>
      </c>
      <c r="M8" s="53">
        <f t="shared" si="4"/>
        <v>-4.3478260869565216E-2</v>
      </c>
      <c r="N8" s="54" t="str">
        <f t="shared" si="5"/>
        <v>Geringe Priorität</v>
      </c>
    </row>
    <row r="9" spans="1:14" x14ac:dyDescent="0.25">
      <c r="A9" s="16">
        <v>5</v>
      </c>
      <c r="B9" s="50" t="str">
        <f>Befragung!J4</f>
        <v>Merkmal 5</v>
      </c>
      <c r="C9" s="51">
        <f>COUNTIF(Befragung!$V$6:$V$30,"B")</f>
        <v>6</v>
      </c>
      <c r="D9" s="51">
        <f>COUNTIF(Befragung!$V$6:$V$30,"L")</f>
        <v>7</v>
      </c>
      <c r="E9" s="51">
        <f>COUNTIF(Befragung!$V$6:$V$30,"M")</f>
        <v>7</v>
      </c>
      <c r="F9" s="51">
        <f>COUNTIF(Befragung!$V$6:$V$30,"I")</f>
        <v>5</v>
      </c>
      <c r="G9" s="51">
        <f>COUNTIF(Befragung!$V$6:$V$30,"R")</f>
        <v>0</v>
      </c>
      <c r="H9" s="51">
        <f>COUNTIF(Befragung!$V$6:$V$30,"F")</f>
        <v>0</v>
      </c>
      <c r="I9" s="16">
        <f t="shared" si="0"/>
        <v>25</v>
      </c>
      <c r="J9" s="16" t="str">
        <f t="shared" si="1"/>
        <v>Leistung</v>
      </c>
      <c r="K9" s="52">
        <f t="shared" si="2"/>
        <v>0.28000000000000003</v>
      </c>
      <c r="L9" s="53">
        <f t="shared" si="3"/>
        <v>0.52</v>
      </c>
      <c r="M9" s="53">
        <f t="shared" si="4"/>
        <v>-0.56000000000000005</v>
      </c>
      <c r="N9" s="54" t="str">
        <f t="shared" si="5"/>
        <v>Je mehr, desto besser</v>
      </c>
    </row>
    <row r="10" spans="1:14" x14ac:dyDescent="0.25">
      <c r="A10" s="16">
        <v>6</v>
      </c>
      <c r="B10" s="50" t="str">
        <f>Befragung!L4</f>
        <v>Merkmal 6</v>
      </c>
      <c r="C10" s="51">
        <f>COUNTIF(Befragung!$W$6:$W$30,"B")</f>
        <v>17</v>
      </c>
      <c r="D10" s="51">
        <f>COUNTIF(Befragung!$W$6:$W$30,"L")</f>
        <v>0</v>
      </c>
      <c r="E10" s="51">
        <f>COUNTIF(Befragung!$W$6:$W$30,"M")</f>
        <v>0</v>
      </c>
      <c r="F10" s="51">
        <f>COUNTIF(Befragung!$W$6:$W$30,"I")</f>
        <v>6</v>
      </c>
      <c r="G10" s="51">
        <f>COUNTIF(Befragung!$W$6:$W$30,"R")</f>
        <v>0</v>
      </c>
      <c r="H10" s="51">
        <f>COUNTIF(Befragung!$W$6:$W$30,"F")</f>
        <v>2</v>
      </c>
      <c r="I10" s="16">
        <f t="shared" si="0"/>
        <v>25</v>
      </c>
      <c r="J10" s="16" t="str">
        <f t="shared" si="1"/>
        <v>Begeisterung</v>
      </c>
      <c r="K10" s="52">
        <f t="shared" si="2"/>
        <v>0.68</v>
      </c>
      <c r="L10" s="53">
        <f t="shared" si="3"/>
        <v>0.73913043478260865</v>
      </c>
      <c r="M10" s="53">
        <f t="shared" si="4"/>
        <v>0</v>
      </c>
      <c r="N10" s="54" t="str">
        <f t="shared" si="5"/>
        <v>Differenzierungspotenzial</v>
      </c>
    </row>
    <row r="11" spans="1:14" x14ac:dyDescent="0.25">
      <c r="A11" s="16">
        <v>7</v>
      </c>
      <c r="B11" s="50" t="str">
        <f>Befragung!N4</f>
        <v>Merkmal 7</v>
      </c>
      <c r="C11" s="51">
        <f>COUNTIF(Befragung!$X$6:$X$30,"B")</f>
        <v>0</v>
      </c>
      <c r="D11" s="51">
        <f>COUNTIF(Befragung!$X$6:$X$30,"L")</f>
        <v>1</v>
      </c>
      <c r="E11" s="51">
        <f>COUNTIF(Befragung!$X$6:$X$30,"M")</f>
        <v>19</v>
      </c>
      <c r="F11" s="51">
        <f>COUNTIF(Befragung!$X$6:$X$30,"I")</f>
        <v>5</v>
      </c>
      <c r="G11" s="51">
        <f>COUNTIF(Befragung!$X$6:$X$30,"R")</f>
        <v>0</v>
      </c>
      <c r="H11" s="51">
        <f>COUNTIF(Befragung!$X$6:$X$30,"F")</f>
        <v>0</v>
      </c>
      <c r="I11" s="16">
        <f t="shared" si="0"/>
        <v>25</v>
      </c>
      <c r="J11" s="16" t="str">
        <f t="shared" si="1"/>
        <v>Basis</v>
      </c>
      <c r="K11" s="52">
        <f t="shared" si="2"/>
        <v>0.76</v>
      </c>
      <c r="L11" s="53">
        <f t="shared" si="3"/>
        <v>0.04</v>
      </c>
      <c r="M11" s="53">
        <f t="shared" si="4"/>
        <v>-0.8</v>
      </c>
      <c r="N11" s="54" t="str">
        <f t="shared" si="5"/>
        <v>Pflicht – muss erfüllt sein</v>
      </c>
    </row>
    <row r="12" spans="1:14" x14ac:dyDescent="0.25">
      <c r="A12" s="16">
        <v>8</v>
      </c>
      <c r="B12" s="50" t="str">
        <f>Befragung!P4</f>
        <v>Merkmal 8</v>
      </c>
      <c r="C12" s="51">
        <f>COUNTIF(Befragung!$Y$6:$Y$30,"B")</f>
        <v>2</v>
      </c>
      <c r="D12" s="51">
        <f>COUNTIF(Befragung!$Y$6:$Y$30,"L")</f>
        <v>0</v>
      </c>
      <c r="E12" s="51">
        <f>COUNTIF(Befragung!$Y$6:$Y$30,"M")</f>
        <v>3</v>
      </c>
      <c r="F12" s="51">
        <f>COUNTIF(Befragung!$Y$6:$Y$30,"I")</f>
        <v>19</v>
      </c>
      <c r="G12" s="51">
        <f>COUNTIF(Befragung!$Y$6:$Y$30,"R")</f>
        <v>1</v>
      </c>
      <c r="H12" s="51">
        <f>COUNTIF(Befragung!$Y$6:$Y$30,"F")</f>
        <v>0</v>
      </c>
      <c r="I12" s="16">
        <f t="shared" si="0"/>
        <v>25</v>
      </c>
      <c r="J12" s="16" t="str">
        <f t="shared" si="1"/>
        <v>Indifferent</v>
      </c>
      <c r="K12" s="52">
        <f t="shared" si="2"/>
        <v>0.76</v>
      </c>
      <c r="L12" s="53">
        <f t="shared" si="3"/>
        <v>8.3333333333333329E-2</v>
      </c>
      <c r="M12" s="53">
        <f t="shared" si="4"/>
        <v>-0.125</v>
      </c>
      <c r="N12" s="54" t="str">
        <f t="shared" si="5"/>
        <v>Geringe Priorität</v>
      </c>
    </row>
    <row r="13" spans="1:14" x14ac:dyDescent="0.25">
      <c r="A13" s="55"/>
      <c r="B13" s="56" t="s">
        <v>114</v>
      </c>
      <c r="C13" s="57">
        <f t="shared" ref="C13:I13" si="6">SUM(C5:C12)</f>
        <v>45</v>
      </c>
      <c r="D13" s="57">
        <f t="shared" si="6"/>
        <v>19</v>
      </c>
      <c r="E13" s="57">
        <f t="shared" si="6"/>
        <v>57</v>
      </c>
      <c r="F13" s="57">
        <f t="shared" si="6"/>
        <v>70</v>
      </c>
      <c r="G13" s="57">
        <f t="shared" si="6"/>
        <v>3</v>
      </c>
      <c r="H13" s="57">
        <f t="shared" si="6"/>
        <v>6</v>
      </c>
      <c r="I13" s="57">
        <f t="shared" si="6"/>
        <v>200</v>
      </c>
      <c r="J13" s="55"/>
      <c r="K13" s="55"/>
      <c r="L13" s="58">
        <f>AVERAGE(L5:L12)</f>
        <v>0.33778820816864297</v>
      </c>
      <c r="M13" s="58">
        <f>AVERAGE(M5:M12)</f>
        <v>-0.38522644927536231</v>
      </c>
      <c r="N13" s="55"/>
    </row>
    <row r="15" spans="1:14" x14ac:dyDescent="0.25">
      <c r="B15" s="9" t="s">
        <v>115</v>
      </c>
      <c r="C15" s="9"/>
      <c r="D15" s="9"/>
      <c r="E15" s="9"/>
      <c r="F15" s="9"/>
      <c r="G15" s="9"/>
      <c r="H15" s="9"/>
      <c r="I15" s="9"/>
      <c r="J15" s="9"/>
      <c r="K15" s="9"/>
      <c r="L15" s="9"/>
      <c r="M15" s="9"/>
      <c r="N15" s="9"/>
    </row>
  </sheetData>
  <mergeCells count="3">
    <mergeCell ref="A1:N1"/>
    <mergeCell ref="A2:N2"/>
    <mergeCell ref="B15:N15"/>
  </mergeCells>
  <conditionalFormatting sqref="J5:J12">
    <cfRule type="expression" dxfId="5" priority="2">
      <formula>EXACT(J5,"Begeisterung")</formula>
    </cfRule>
    <cfRule type="expression" dxfId="4" priority="3">
      <formula>EXACT(J5,"Leistung")</formula>
    </cfRule>
    <cfRule type="expression" dxfId="3" priority="4">
      <formula>EXACT(J5,"Basis")</formula>
    </cfRule>
    <cfRule type="expression" dxfId="2" priority="5">
      <formula>EXACT(J5,"Indifferent")</formula>
    </cfRule>
    <cfRule type="expression" dxfId="1" priority="6">
      <formula>EXACT(J5,"Rückweisung")</formula>
    </cfRule>
    <cfRule type="expression" dxfId="0" priority="7">
      <formula>EXACT(J5,"Fragwürdig")</formula>
    </cfRule>
  </conditionalFormatting>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2"/>
  <sheetViews>
    <sheetView showGridLines="0" zoomScaleNormal="100" workbookViewId="0">
      <selection sqref="A1:L1"/>
    </sheetView>
  </sheetViews>
  <sheetFormatPr baseColWidth="10" defaultColWidth="8.7109375" defaultRowHeight="15" x14ac:dyDescent="0.25"/>
  <cols>
    <col min="1" max="1" width="5" customWidth="1"/>
    <col min="2" max="2" width="16" customWidth="1"/>
    <col min="3" max="3" width="20" customWidth="1"/>
    <col min="4" max="4" width="16" customWidth="1"/>
    <col min="5" max="5" width="18" customWidth="1"/>
    <col min="7" max="8" width="6" hidden="1" customWidth="1"/>
    <col min="9" max="12" width="16" customWidth="1"/>
  </cols>
  <sheetData>
    <row r="1" spans="1:12" ht="33.75" customHeight="1" x14ac:dyDescent="0.25">
      <c r="A1" s="12" t="s">
        <v>116</v>
      </c>
      <c r="B1" s="12"/>
      <c r="C1" s="12"/>
      <c r="D1" s="12"/>
      <c r="E1" s="12"/>
      <c r="F1" s="12"/>
      <c r="G1" s="12"/>
      <c r="H1" s="12"/>
      <c r="I1" s="12"/>
      <c r="J1" s="12"/>
      <c r="K1" s="12"/>
      <c r="L1" s="12"/>
    </row>
    <row r="2" spans="1:12" ht="18" customHeight="1" x14ac:dyDescent="0.25">
      <c r="A2" s="11" t="s">
        <v>117</v>
      </c>
      <c r="B2" s="11"/>
      <c r="C2" s="11"/>
      <c r="D2" s="11"/>
      <c r="E2" s="11"/>
      <c r="F2" s="11"/>
      <c r="G2" s="11"/>
      <c r="H2" s="11"/>
      <c r="I2" s="11"/>
      <c r="J2" s="11"/>
      <c r="K2" s="11"/>
      <c r="L2" s="11"/>
    </row>
    <row r="4" spans="1:12" ht="30" x14ac:dyDescent="0.25">
      <c r="A4" s="49" t="s">
        <v>100</v>
      </c>
      <c r="B4" s="49" t="s">
        <v>101</v>
      </c>
      <c r="C4" s="49" t="s">
        <v>118</v>
      </c>
      <c r="D4" s="49" t="s">
        <v>119</v>
      </c>
      <c r="E4" s="49" t="s">
        <v>120</v>
      </c>
    </row>
    <row r="5" spans="1:12" x14ac:dyDescent="0.25">
      <c r="A5" s="16">
        <f>Auswertung!A5</f>
        <v>1</v>
      </c>
      <c r="B5" s="50" t="str">
        <f>Auswertung!B5</f>
        <v>Merkmal 1</v>
      </c>
      <c r="C5" s="53">
        <f>-Auswertung!M5</f>
        <v>0.83333333333333337</v>
      </c>
      <c r="D5" s="53">
        <f>Auswertung!L5</f>
        <v>0</v>
      </c>
      <c r="E5" s="51" t="str">
        <f>Auswertung!J5</f>
        <v>Basis</v>
      </c>
      <c r="G5">
        <v>0.5</v>
      </c>
      <c r="H5">
        <v>0</v>
      </c>
    </row>
    <row r="6" spans="1:12" x14ac:dyDescent="0.25">
      <c r="A6" s="16">
        <f>Auswertung!A6</f>
        <v>2</v>
      </c>
      <c r="B6" s="50" t="str">
        <f>Auswertung!B6</f>
        <v>Merkmal 2</v>
      </c>
      <c r="C6" s="53">
        <f>-Auswertung!M6</f>
        <v>0.72</v>
      </c>
      <c r="D6" s="53">
        <f>Auswertung!L6</f>
        <v>0.64</v>
      </c>
      <c r="E6" s="51" t="str">
        <f>Auswertung!J6</f>
        <v>Leistung</v>
      </c>
      <c r="G6">
        <v>0.5</v>
      </c>
      <c r="H6">
        <v>1</v>
      </c>
    </row>
    <row r="7" spans="1:12" x14ac:dyDescent="0.25">
      <c r="A7" s="16">
        <f>Auswertung!A7</f>
        <v>3</v>
      </c>
      <c r="B7" s="50" t="str">
        <f>Auswertung!B7</f>
        <v>Merkmal 3</v>
      </c>
      <c r="C7" s="53">
        <f>-Auswertung!M7</f>
        <v>0</v>
      </c>
      <c r="D7" s="53">
        <f>Auswertung!L7</f>
        <v>0.63636363636363635</v>
      </c>
      <c r="E7" s="51" t="str">
        <f>Auswertung!J7</f>
        <v>Begeisterung</v>
      </c>
    </row>
    <row r="8" spans="1:12" x14ac:dyDescent="0.25">
      <c r="A8" s="16">
        <f>Auswertung!A8</f>
        <v>4</v>
      </c>
      <c r="B8" s="50" t="str">
        <f>Auswertung!B8</f>
        <v>Merkmal 4</v>
      </c>
      <c r="C8" s="53">
        <f>-Auswertung!M8</f>
        <v>4.3478260869565216E-2</v>
      </c>
      <c r="D8" s="53">
        <f>Auswertung!L8</f>
        <v>4.3478260869565216E-2</v>
      </c>
      <c r="E8" s="51" t="str">
        <f>Auswertung!J8</f>
        <v>Indifferent</v>
      </c>
      <c r="G8">
        <v>0</v>
      </c>
      <c r="H8">
        <v>0.5</v>
      </c>
    </row>
    <row r="9" spans="1:12" x14ac:dyDescent="0.25">
      <c r="A9" s="16">
        <f>Auswertung!A9</f>
        <v>5</v>
      </c>
      <c r="B9" s="50" t="str">
        <f>Auswertung!B9</f>
        <v>Merkmal 5</v>
      </c>
      <c r="C9" s="53">
        <f>-Auswertung!M9</f>
        <v>0.56000000000000005</v>
      </c>
      <c r="D9" s="53">
        <f>Auswertung!L9</f>
        <v>0.52</v>
      </c>
      <c r="E9" s="51" t="str">
        <f>Auswertung!J9</f>
        <v>Leistung</v>
      </c>
      <c r="G9">
        <v>1</v>
      </c>
      <c r="H9">
        <v>0.5</v>
      </c>
    </row>
    <row r="10" spans="1:12" x14ac:dyDescent="0.25">
      <c r="A10" s="16">
        <f>Auswertung!A10</f>
        <v>6</v>
      </c>
      <c r="B10" s="50" t="str">
        <f>Auswertung!B10</f>
        <v>Merkmal 6</v>
      </c>
      <c r="C10" s="53">
        <f>-Auswertung!M10</f>
        <v>0</v>
      </c>
      <c r="D10" s="53">
        <f>Auswertung!L10</f>
        <v>0.73913043478260865</v>
      </c>
      <c r="E10" s="51" t="str">
        <f>Auswertung!J10</f>
        <v>Begeisterung</v>
      </c>
    </row>
    <row r="11" spans="1:12" x14ac:dyDescent="0.25">
      <c r="A11" s="16">
        <f>Auswertung!A11</f>
        <v>7</v>
      </c>
      <c r="B11" s="50" t="str">
        <f>Auswertung!B11</f>
        <v>Merkmal 7</v>
      </c>
      <c r="C11" s="53">
        <f>-Auswertung!M11</f>
        <v>0.8</v>
      </c>
      <c r="D11" s="53">
        <f>Auswertung!L11</f>
        <v>0.04</v>
      </c>
      <c r="E11" s="51" t="str">
        <f>Auswertung!J11</f>
        <v>Basis</v>
      </c>
    </row>
    <row r="12" spans="1:12" x14ac:dyDescent="0.25">
      <c r="A12" s="16">
        <f>Auswertung!A12</f>
        <v>8</v>
      </c>
      <c r="B12" s="50" t="str">
        <f>Auswertung!B12</f>
        <v>Merkmal 8</v>
      </c>
      <c r="C12" s="53">
        <f>-Auswertung!M12</f>
        <v>0.125</v>
      </c>
      <c r="D12" s="53">
        <f>Auswertung!L12</f>
        <v>8.3333333333333329E-2</v>
      </c>
      <c r="E12" s="51" t="str">
        <f>Auswertung!J12</f>
        <v>Indifferent</v>
      </c>
    </row>
    <row r="38" spans="1:4" x14ac:dyDescent="0.25">
      <c r="A38" s="59" t="s">
        <v>121</v>
      </c>
    </row>
    <row r="39" spans="1:4" ht="24" customHeight="1" x14ac:dyDescent="0.25">
      <c r="A39" s="20" t="s">
        <v>122</v>
      </c>
      <c r="B39" s="4" t="s">
        <v>123</v>
      </c>
      <c r="C39" s="4"/>
      <c r="D39" s="4"/>
    </row>
    <row r="40" spans="1:4" ht="24" customHeight="1" x14ac:dyDescent="0.25">
      <c r="A40" s="23" t="s">
        <v>124</v>
      </c>
      <c r="B40" s="3" t="s">
        <v>125</v>
      </c>
      <c r="C40" s="3"/>
      <c r="D40" s="3"/>
    </row>
    <row r="41" spans="1:4" ht="24" customHeight="1" x14ac:dyDescent="0.25">
      <c r="A41" s="26" t="s">
        <v>126</v>
      </c>
      <c r="B41" s="2" t="s">
        <v>127</v>
      </c>
      <c r="C41" s="2"/>
      <c r="D41" s="2"/>
    </row>
    <row r="42" spans="1:4" ht="24" customHeight="1" x14ac:dyDescent="0.25">
      <c r="A42" s="29" t="s">
        <v>128</v>
      </c>
      <c r="B42" s="1" t="s">
        <v>129</v>
      </c>
      <c r="C42" s="1"/>
      <c r="D42" s="1"/>
    </row>
  </sheetData>
  <mergeCells count="6">
    <mergeCell ref="B42:D42"/>
    <mergeCell ref="A1:L1"/>
    <mergeCell ref="A2:L2"/>
    <mergeCell ref="B39:D39"/>
    <mergeCell ref="B40:D40"/>
    <mergeCell ref="B41:D41"/>
  </mergeCells>
  <pageMargins left="0.75" right="0.75" top="1" bottom="1"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Anleitung</vt:lpstr>
      <vt:lpstr>Befragung</vt:lpstr>
      <vt:lpstr>Auswertung</vt:lpstr>
      <vt:lpstr>Kano-Diagramm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Sergio Jiménez Canales</cp:lastModifiedBy>
  <cp:revision>1</cp:revision>
  <dcterms:created xsi:type="dcterms:W3CDTF">2026-06-12T05:50:05Z</dcterms:created>
  <dcterms:modified xsi:type="dcterms:W3CDTF">2026-06-12T06:47:08Z</dcterms:modified>
  <dc:language>en-US</dc:language>
</cp:coreProperties>
</file>