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5A9EE697-621A-4FB0-82BB-AA7ED2BCAA8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ashboard" sheetId="1" r:id="rId1"/>
    <sheet name="Akquise-Tracker" sheetId="2" r:id="rId2"/>
    <sheet name="Listen" sheetId="3" r:id="rId3"/>
  </sheets>
  <definedNames>
    <definedName name="_xlnm._FilterDatabase" localSheetId="1" hidden="1">'Akquise-Tracker'!$A$4:$R$26</definedName>
    <definedName name="_xlnm.Print_Area" localSheetId="0">Dashboard!$A$1:$I$45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6" i="2" l="1"/>
  <c r="A25" i="2"/>
  <c r="A24" i="2"/>
  <c r="A23" i="2"/>
  <c r="A22" i="2"/>
  <c r="A21" i="2"/>
  <c r="B29" i="1"/>
  <c r="B28" i="1"/>
  <c r="B27" i="1"/>
  <c r="E26" i="1"/>
  <c r="B26" i="1"/>
  <c r="E25" i="1"/>
  <c r="B25" i="1"/>
  <c r="E24" i="1"/>
  <c r="B24" i="1"/>
  <c r="E23" i="1"/>
  <c r="B23" i="1"/>
  <c r="E22" i="1"/>
  <c r="E27" i="1" s="1"/>
  <c r="B22" i="1"/>
  <c r="G10" i="1"/>
  <c r="D10" i="1"/>
  <c r="A10" i="1"/>
  <c r="G6" i="1"/>
  <c r="D6" i="1"/>
  <c r="E17" i="1" s="1"/>
  <c r="A6" i="1"/>
  <c r="E15" i="1" s="1"/>
  <c r="B3" i="1"/>
  <c r="E16" i="1" l="1"/>
</calcChain>
</file>

<file path=xl/sharedStrings.xml><?xml version="1.0" encoding="utf-8"?>
<sst xmlns="http://schemas.openxmlformats.org/spreadsheetml/2006/main" count="293" uniqueCount="191">
  <si>
    <t>Alle Kennzahlen aktualisieren sich automatisch aus dem Blatt »Akquise-Tracker«.</t>
  </si>
  <si>
    <t>Stand:</t>
  </si>
  <si>
    <t>Leads gesamt</t>
  </si>
  <si>
    <t>Kontaktiert</t>
  </si>
  <si>
    <t>Termine vereinbart</t>
  </si>
  <si>
    <t>Gewonnen</t>
  </si>
  <si>
    <t>Offene Wiedervorlagen</t>
  </si>
  <si>
    <t>Gewonnener Umsatz</t>
  </si>
  <si>
    <t>Konversionsquoten</t>
  </si>
  <si>
    <t>Kontaktquote (kontaktiert / Leads gesamt)</t>
  </si>
  <si>
    <t>Terminquote (Termine / kontaktiert)</t>
  </si>
  <si>
    <t>Gewinnquote (gewonnen / kontaktiert)</t>
  </si>
  <si>
    <t>Status-Verteilung</t>
  </si>
  <si>
    <t>Offener Pipeline-Wert</t>
  </si>
  <si>
    <t>Status</t>
  </si>
  <si>
    <t>Anzahl</t>
  </si>
  <si>
    <t>Aktive Leads (€)</t>
  </si>
  <si>
    <t>Summe</t>
  </si>
  <si>
    <t>Neu</t>
  </si>
  <si>
    <t>Nicht erreicht</t>
  </si>
  <si>
    <t>Termin vereinbart</t>
  </si>
  <si>
    <t>Angebot versendet</t>
  </si>
  <si>
    <t>Pipeline gesamt</t>
  </si>
  <si>
    <t>Verloren</t>
  </si>
  <si>
    <t>Kein Interesse</t>
  </si>
  <si>
    <t>Kaltakquise – Akquise-Tracker 2026</t>
  </si>
  <si>
    <t>Zentrale Arbeitsliste: jede Zeile ein potenzieller Kunde. Felder mit Dropdown sind farblich hinterlegt. Überfällige Wiedervorlagen werden rot markiert.</t>
  </si>
  <si>
    <t>Nr.</t>
  </si>
  <si>
    <t>Firma</t>
  </si>
  <si>
    <t>Branche</t>
  </si>
  <si>
    <t>Ansprechpartner</t>
  </si>
  <si>
    <t>Position</t>
  </si>
  <si>
    <t>Telefon</t>
  </si>
  <si>
    <t>E-Mail</t>
  </si>
  <si>
    <t>Ort</t>
  </si>
  <si>
    <t>Lead-Quelle</t>
  </si>
  <si>
    <t>Priorität</t>
  </si>
  <si>
    <t>Erstkontakt</t>
  </si>
  <si>
    <t>Kontaktversuche</t>
  </si>
  <si>
    <t>Letzter Kontakt</t>
  </si>
  <si>
    <t>Wiedervorlage</t>
  </si>
  <si>
    <t>Nächster Schritt</t>
  </si>
  <si>
    <t>Potenzial (€)</t>
  </si>
  <si>
    <t>Gesprächsnotiz</t>
  </si>
  <si>
    <t>Nordlicht Logistik GmbH</t>
  </si>
  <si>
    <t>Logistik</t>
  </si>
  <si>
    <t>Sabine Brandt</t>
  </si>
  <si>
    <t>Einkaufsleiterin</t>
  </si>
  <si>
    <t>0441 558920</t>
  </si>
  <si>
    <t>s.brandt@nordlicht-logistik.de</t>
  </si>
  <si>
    <t>Oldenburg</t>
  </si>
  <si>
    <t>Webrecherche</t>
  </si>
  <si>
    <t>Hoch</t>
  </si>
  <si>
    <t>Termin vorbereiten</t>
  </si>
  <si>
    <t>Sehr offen, Bedarf an neuer Routenplanung. Termin am 18.06. bestätigt.</t>
  </si>
  <si>
    <t>Weber &amp; Söhne Maschinenbau</t>
  </si>
  <si>
    <t>Maschinenbau</t>
  </si>
  <si>
    <t>Thomas Weber</t>
  </si>
  <si>
    <t>Geschäftsführer</t>
  </si>
  <si>
    <t>07031 442180</t>
  </si>
  <si>
    <t>t.weber@weber-soehne.de</t>
  </si>
  <si>
    <t>Böblingen</t>
  </si>
  <si>
    <t>Messe</t>
  </si>
  <si>
    <t>Angebot nachfassen</t>
  </si>
  <si>
    <t>Angebot über Wartungsvertrag versendet. Entscheidung bis KW25 angekündigt.</t>
  </si>
  <si>
    <t>Grünwald Gartenbau e.K.</t>
  </si>
  <si>
    <t>Handwerk</t>
  </si>
  <si>
    <t>Petra Grünwald</t>
  </si>
  <si>
    <t>Inhaberin</t>
  </si>
  <si>
    <t>089 332014</t>
  </si>
  <si>
    <t>kontakt@gruenwald-gartenbau.de</t>
  </si>
  <si>
    <t>München</t>
  </si>
  <si>
    <t>Empfehlung</t>
  </si>
  <si>
    <t>Mittel</t>
  </si>
  <si>
    <t>Erneut anrufen</t>
  </si>
  <si>
    <t>Beim zweiten Versuch erreicht, aktuell in Hochsaison. Rückruf Mitte Juni erbeten.</t>
  </si>
  <si>
    <t>CityClean Gebäudeservice</t>
  </si>
  <si>
    <t>Beratung</t>
  </si>
  <si>
    <t>Murat Yılmaz</t>
  </si>
  <si>
    <t>Betriebsleiter</t>
  </si>
  <si>
    <t>0221 778450</t>
  </si>
  <si>
    <t>m.yilmaz@cityclean-service.de</t>
  </si>
  <si>
    <t>Köln</t>
  </si>
  <si>
    <t>Branchenverzeichnis</t>
  </si>
  <si>
    <t>Dreimal nur Mailbox. Heute erneut versuchen, evtl. vormittags.</t>
  </si>
  <si>
    <t>Hanseatic Software AG</t>
  </si>
  <si>
    <t>IT &amp; Software</t>
  </si>
  <si>
    <t>Dr. Lena Hoffmann</t>
  </si>
  <si>
    <t>CTO</t>
  </si>
  <si>
    <t>040 657721</t>
  </si>
  <si>
    <t>l.hoffmann@hanseatic-software.de</t>
  </si>
  <si>
    <t>Hamburg</t>
  </si>
  <si>
    <t>LinkedIn</t>
  </si>
  <si>
    <t>Vertrag abschließen</t>
  </si>
  <si>
    <t>Vertrag unterschrieben. Onboarding ab Juli. Referenz angefragt.</t>
  </si>
  <si>
    <t>Bäckerei Sonnenkorn</t>
  </si>
  <si>
    <t>Einzelhandel</t>
  </si>
  <si>
    <t>Frank Möller</t>
  </si>
  <si>
    <t>Filialleiter</t>
  </si>
  <si>
    <t>0511 224890</t>
  </si>
  <si>
    <t>f.moeller@sonnenkorn-baeckerei.de</t>
  </si>
  <si>
    <t>Hannover</t>
  </si>
  <si>
    <t>Telefonbuch</t>
  </si>
  <si>
    <t>Niedrig</t>
  </si>
  <si>
    <t>Kein weiterer Schritt</t>
  </si>
  <si>
    <t>Kein Bedarf, arbeitet mit festem Lieferanten. In 12 Monaten erneut prüfen.</t>
  </si>
  <si>
    <t>Allgäu Reha-Zentrum</t>
  </si>
  <si>
    <t>Gesundheitswesen</t>
  </si>
  <si>
    <t>Andrea Vogt</t>
  </si>
  <si>
    <t>Verwaltungsleiterin</t>
  </si>
  <si>
    <t>0831 990150</t>
  </si>
  <si>
    <t>a.vogt@allgaeu-reha.de</t>
  </si>
  <si>
    <t>Kempten</t>
  </si>
  <si>
    <t>Webformular</t>
  </si>
  <si>
    <t>Hat Angebot über Dienstplan-Software angefordert. Budget vorhanden.</t>
  </si>
  <si>
    <t>Steinmetz Bau GmbH</t>
  </si>
  <si>
    <t>Baugewerbe</t>
  </si>
  <si>
    <t>Jürgen Steinmetz</t>
  </si>
  <si>
    <t>Bauleiter</t>
  </si>
  <si>
    <t>030 445712</t>
  </si>
  <si>
    <t>j.steinmetz@steinmetz-bau.de</t>
  </si>
  <si>
    <t>Berlin</t>
  </si>
  <si>
    <t>Unterlagen schicken</t>
  </si>
  <si>
    <t>Interesse an Aufmaß-Tool. Unterlagen per Post gewünscht.</t>
  </si>
  <si>
    <t>BlueOcean Marketing</t>
  </si>
  <si>
    <t>Marketing &amp; Werbung</t>
  </si>
  <si>
    <t>Carla Neumann</t>
  </si>
  <si>
    <t>Account Director</t>
  </si>
  <si>
    <t>0211 336028</t>
  </si>
  <si>
    <t>c.neumann@blueocean-mkt.de</t>
  </si>
  <si>
    <t>Düsseldorf</t>
  </si>
  <si>
    <t>Hat sich für Wettbewerber entschieden. Sauber dokumentiert für Q4-Reaktivierung.</t>
  </si>
  <si>
    <t>ElektroTechnik Schäfer</t>
  </si>
  <si>
    <t>Michael Schäfer</t>
  </si>
  <si>
    <t>Inhaber</t>
  </si>
  <si>
    <t>0721 119804</t>
  </si>
  <si>
    <t>info@elektro-schaefer.de</t>
  </si>
  <si>
    <t>Karlsruhe</t>
  </si>
  <si>
    <t>Erstanruf</t>
  </si>
  <si>
    <t>Empfehlung von Bestandskunde. Noch nicht kontaktiert.</t>
  </si>
  <si>
    <t>Feinkost Rossi GmbH</t>
  </si>
  <si>
    <t>Großhandel</t>
  </si>
  <si>
    <t>Marco Rossi</t>
  </si>
  <si>
    <t>Vertriebsleiter</t>
  </si>
  <si>
    <t>069 558013</t>
  </si>
  <si>
    <t>m.rossi@feinkost-rossi.de</t>
  </si>
  <si>
    <t>Frankfurt</t>
  </si>
  <si>
    <t>Termin am 20.06. vor Ort. Entscheider und Einkauf sind dabei.</t>
  </si>
  <si>
    <t>Praxis Dr. Berger</t>
  </si>
  <si>
    <t>Stefan Berger</t>
  </si>
  <si>
    <t>Praxisinhaber</t>
  </si>
  <si>
    <t>0351 447290</t>
  </si>
  <si>
    <t>praxis@dr-berger-dresden.de</t>
  </si>
  <si>
    <t>Dresden</t>
  </si>
  <si>
    <t>Sprechstunden beachten, am besten mittwochs nach 14 Uhr anrufen.</t>
  </si>
  <si>
    <t>AutoHaus Wendt</t>
  </si>
  <si>
    <t>Klaus Wendt</t>
  </si>
  <si>
    <t>Verkaufsleiter</t>
  </si>
  <si>
    <t>0381 226755</t>
  </si>
  <si>
    <t>k.wendt@autohaus-wendt.de</t>
  </si>
  <si>
    <t>Rostock</t>
  </si>
  <si>
    <t>E-Mail senden</t>
  </si>
  <si>
    <t>Erstkontakt positiv. Möchte Infos per E-Mail vor weiterem Gespräch.</t>
  </si>
  <si>
    <t>TextilWelt Handel</t>
  </si>
  <si>
    <t>Yvonne Krause</t>
  </si>
  <si>
    <t>Einkäuferin</t>
  </si>
  <si>
    <t>0911 338016</t>
  </si>
  <si>
    <t>y.krause@textilwelt-handel.de</t>
  </si>
  <si>
    <t>Nürnberg</t>
  </si>
  <si>
    <t>Newsletter</t>
  </si>
  <si>
    <t>Über Newsletter-Anfrage gewonnen. Erstkontakt geplant.</t>
  </si>
  <si>
    <t>Solartec Energie GmbH</t>
  </si>
  <si>
    <t>Erneuerbare Energien</t>
  </si>
  <si>
    <t>Daniel Fischer</t>
  </si>
  <si>
    <t>Projektleiter</t>
  </si>
  <si>
    <t>0761 220948</t>
  </si>
  <si>
    <t>d.fischer@solartec-energie.de</t>
  </si>
  <si>
    <t>Freiburg</t>
  </si>
  <si>
    <t>Großes Potenzial. Online-Demo am 16.06. mit Geschäftsführung.</t>
  </si>
  <si>
    <t>Kanzlei Lindemann</t>
  </si>
  <si>
    <t>Julia Lindemann</t>
  </si>
  <si>
    <t>Partnerin</t>
  </si>
  <si>
    <t>0231 558137</t>
  </si>
  <si>
    <t>j.lindemann@kanzlei-lindemann.de</t>
  </si>
  <si>
    <t>Dortmund</t>
  </si>
  <si>
    <t>Abschluss erfolgt. Jahresvertrag Dokumentenmanagement. Sehr zufrieden.</t>
  </si>
  <si>
    <t>Konfigurationslisten</t>
  </si>
  <si>
    <t>Diese Auswahllisten speisen die Dropdown-Menüs im Akquise-Tracker. Werte hier anpassen, um sie überall zu ändern.</t>
  </si>
  <si>
    <t>Angebot erstellen</t>
  </si>
  <si>
    <t>Gastronomie</t>
  </si>
  <si>
    <t>Kaltakquise –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</si>
</sst>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&quot; €&quot;"/>
    <numFmt numFmtId="166" formatCode="0.0%"/>
    <numFmt numFmtId="167" formatCode="#,##0&quot; €&quot;;[Red]\-#,##0&quot; €&quot;;\–"/>
  </numFmts>
  <fonts count="17" x14ac:knownFonts="1">
    <font>
      <sz val="11"/>
      <color theme="1"/>
      <name val="Calibri"/>
      <family val="2"/>
      <charset val="1"/>
    </font>
    <font>
      <b/>
      <sz val="18"/>
      <color rgb="FF1F3A5F"/>
      <name val="Arial"/>
      <charset val="1"/>
    </font>
    <font>
      <i/>
      <sz val="10"/>
      <color rgb="FF6B7785"/>
      <name val="Arial"/>
      <charset val="1"/>
    </font>
    <font>
      <sz val="10"/>
      <color rgb="FF6B7785"/>
      <name val="Arial"/>
      <charset val="1"/>
    </font>
    <font>
      <b/>
      <sz val="10"/>
      <color rgb="FF1F3A5F"/>
      <name val="Arial"/>
      <charset val="1"/>
    </font>
    <font>
      <b/>
      <sz val="10"/>
      <color rgb="FFFFFFFF"/>
      <name val="Arial"/>
      <charset val="1"/>
    </font>
    <font>
      <b/>
      <sz val="22"/>
      <color rgb="FF2E6CA4"/>
      <name val="Arial"/>
      <charset val="1"/>
    </font>
    <font>
      <b/>
      <sz val="22"/>
      <color rgb="FF1F3A5F"/>
      <name val="Arial"/>
      <charset val="1"/>
    </font>
    <font>
      <b/>
      <sz val="22"/>
      <color rgb="FF2E7D32"/>
      <name val="Arial"/>
      <charset val="1"/>
    </font>
    <font>
      <b/>
      <sz val="22"/>
      <color rgb="FFB11E1E"/>
      <name val="Arial"/>
      <charset val="1"/>
    </font>
    <font>
      <b/>
      <sz val="13"/>
      <color rgb="FF1F3A5F"/>
      <name val="Arial"/>
      <charset val="1"/>
    </font>
    <font>
      <sz val="10"/>
      <color rgb="FF333333"/>
      <name val="Arial"/>
      <charset val="1"/>
    </font>
    <font>
      <b/>
      <sz val="12"/>
      <color rgb="FF1F3A5F"/>
      <name val="Arial"/>
      <charset val="1"/>
    </font>
    <font>
      <sz val="10"/>
      <name val="Arial"/>
      <charset val="1"/>
    </font>
    <font>
      <b/>
      <sz val="10"/>
      <name val="Arial"/>
      <charset val="1"/>
    </font>
    <font>
      <b/>
      <sz val="15"/>
      <color rgb="FF1F3A5F"/>
      <name val="Arial"/>
      <charset val="1"/>
    </font>
    <font>
      <i/>
      <sz val="9"/>
      <color rgb="FF6B7785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2E6CA4"/>
        <bgColor rgb="FF4F81BD"/>
      </patternFill>
    </fill>
    <fill>
      <patternFill patternType="solid">
        <fgColor rgb="FF1F3A5F"/>
        <bgColor rgb="FF333333"/>
      </patternFill>
    </fill>
    <fill>
      <patternFill patternType="solid">
        <fgColor rgb="FF2E7D32"/>
        <bgColor rgb="FF008000"/>
      </patternFill>
    </fill>
    <fill>
      <patternFill patternType="solid">
        <fgColor rgb="FFEAF1F8"/>
        <bgColor rgb="FFEDF0F3"/>
      </patternFill>
    </fill>
    <fill>
      <patternFill patternType="solid">
        <fgColor rgb="FFB11E1E"/>
        <bgColor rgb="FF993366"/>
      </patternFill>
    </fill>
    <fill>
      <patternFill patternType="solid">
        <fgColor rgb="FFFFFFFF"/>
        <bgColor rgb="FFF5F8FC"/>
      </patternFill>
    </fill>
    <fill>
      <patternFill patternType="solid">
        <fgColor rgb="FFF5F8FC"/>
        <bgColor rgb="FFFFFFFF"/>
      </patternFill>
    </fill>
  </fills>
  <borders count="2">
    <border>
      <left/>
      <right/>
      <top/>
      <bottom/>
      <diagonal/>
    </border>
    <border>
      <left style="thin">
        <color rgb="FFD2DAE3"/>
      </left>
      <right style="thin">
        <color rgb="FFD2DAE3"/>
      </right>
      <top style="thin">
        <color rgb="FFD2DAE3"/>
      </top>
      <bottom style="thin">
        <color rgb="FFD2DAE3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1" fillId="8" borderId="1" xfId="0" applyFont="1" applyFill="1" applyBorder="1" applyAlignment="1">
      <alignment horizontal="left" vertical="center" indent="1"/>
    </xf>
    <xf numFmtId="0" fontId="11" fillId="7" borderId="1" xfId="0" applyFont="1" applyFill="1" applyBorder="1" applyAlignment="1">
      <alignment horizontal="left" vertical="center" indent="1"/>
    </xf>
    <xf numFmtId="165" fontId="8" fillId="5" borderId="1" xfId="0" applyNumberFormat="1" applyFont="1" applyFill="1" applyBorder="1" applyAlignment="1">
      <alignment horizontal="left" vertical="center" indent="1"/>
    </xf>
    <xf numFmtId="1" fontId="9" fillId="5" borderId="1" xfId="0" applyNumberFormat="1" applyFont="1" applyFill="1" applyBorder="1" applyAlignment="1">
      <alignment horizontal="left" vertical="center" indent="1"/>
    </xf>
    <xf numFmtId="0" fontId="5" fillId="6" borderId="1" xfId="0" applyFont="1" applyFill="1" applyBorder="1" applyAlignment="1">
      <alignment horizontal="left" vertical="center" indent="1"/>
    </xf>
    <xf numFmtId="1" fontId="8" fillId="5" borderId="1" xfId="0" applyNumberFormat="1" applyFont="1" applyFill="1" applyBorder="1" applyAlignment="1">
      <alignment horizontal="left" vertical="center" indent="1"/>
    </xf>
    <xf numFmtId="1" fontId="7" fillId="5" borderId="1" xfId="0" applyNumberFormat="1" applyFont="1" applyFill="1" applyBorder="1" applyAlignment="1">
      <alignment horizontal="left" vertical="center" indent="1"/>
    </xf>
    <xf numFmtId="1" fontId="6" fillId="5" borderId="1" xfId="0" applyNumberFormat="1" applyFont="1" applyFill="1" applyBorder="1" applyAlignment="1">
      <alignment horizontal="left" vertical="center" indent="1"/>
    </xf>
    <xf numFmtId="0" fontId="5" fillId="4" borderId="1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1"/>
    </xf>
    <xf numFmtId="0" fontId="1" fillId="0" borderId="0" xfId="0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0" fontId="10" fillId="0" borderId="0" xfId="0" applyFont="1"/>
    <xf numFmtId="166" fontId="12" fillId="7" borderId="1" xfId="0" applyNumberFormat="1" applyFont="1" applyFill="1" applyBorder="1" applyAlignment="1">
      <alignment horizontal="center" vertical="center"/>
    </xf>
    <xf numFmtId="166" fontId="12" fillId="8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3" fillId="7" borderId="1" xfId="0" applyFont="1" applyFill="1" applyBorder="1"/>
    <xf numFmtId="0" fontId="14" fillId="7" borderId="1" xfId="0" applyFont="1" applyFill="1" applyBorder="1" applyAlignment="1">
      <alignment horizontal="center"/>
    </xf>
    <xf numFmtId="165" fontId="13" fillId="7" borderId="1" xfId="0" applyNumberFormat="1" applyFont="1" applyFill="1" applyBorder="1"/>
    <xf numFmtId="0" fontId="13" fillId="8" borderId="1" xfId="0" applyFont="1" applyFill="1" applyBorder="1"/>
    <xf numFmtId="0" fontId="14" fillId="8" borderId="1" xfId="0" applyFont="1" applyFill="1" applyBorder="1" applyAlignment="1">
      <alignment horizontal="center"/>
    </xf>
    <xf numFmtId="165" fontId="13" fillId="8" borderId="1" xfId="0" applyNumberFormat="1" applyFont="1" applyFill="1" applyBorder="1"/>
    <xf numFmtId="0" fontId="5" fillId="3" borderId="1" xfId="0" applyFont="1" applyFill="1" applyBorder="1"/>
    <xf numFmtId="165" fontId="5" fillId="3" borderId="1" xfId="0" applyNumberFormat="1" applyFont="1" applyFill="1" applyBorder="1"/>
    <xf numFmtId="0" fontId="15" fillId="0" borderId="0" xfId="0" applyFont="1"/>
    <xf numFmtId="0" fontId="16" fillId="0" borderId="0" xfId="0" applyFont="1"/>
    <xf numFmtId="0" fontId="13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left" vertical="center"/>
    </xf>
    <xf numFmtId="164" fontId="13" fillId="7" borderId="1" xfId="0" applyNumberFormat="1" applyFont="1" applyFill="1" applyBorder="1" applyAlignment="1">
      <alignment horizontal="center" vertical="center"/>
    </xf>
    <xf numFmtId="167" fontId="13" fillId="7" borderId="1" xfId="0" applyNumberFormat="1" applyFont="1" applyFill="1" applyBorder="1" applyAlignment="1">
      <alignment horizontal="right" vertical="center"/>
    </xf>
    <xf numFmtId="0" fontId="13" fillId="7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left" vertical="center"/>
    </xf>
    <xf numFmtId="164" fontId="13" fillId="8" borderId="1" xfId="0" applyNumberFormat="1" applyFont="1" applyFill="1" applyBorder="1" applyAlignment="1">
      <alignment horizontal="center" vertical="center"/>
    </xf>
    <xf numFmtId="167" fontId="13" fillId="8" borderId="1" xfId="0" applyNumberFormat="1" applyFont="1" applyFill="1" applyBorder="1" applyAlignment="1">
      <alignment horizontal="right" vertical="center"/>
    </xf>
    <xf numFmtId="0" fontId="13" fillId="8" borderId="1" xfId="0" applyFont="1" applyFill="1" applyBorder="1" applyAlignment="1">
      <alignment horizontal="left" vertical="center" wrapText="1"/>
    </xf>
    <xf numFmtId="0" fontId="13" fillId="5" borderId="1" xfId="0" applyFont="1" applyFill="1" applyBorder="1"/>
  </cellXfs>
  <cellStyles count="1">
    <cellStyle name="Standard" xfId="0" builtinId="0"/>
  </cellStyles>
  <dxfs count="11">
    <dxf>
      <font>
        <b/>
        <sz val="10"/>
        <color rgb="FFB26A00"/>
        <name val="Arial"/>
        <charset val="1"/>
      </font>
      <fill>
        <patternFill>
          <bgColor rgb="FFFCEFD6"/>
        </patternFill>
      </fill>
    </dxf>
    <dxf>
      <font>
        <b/>
        <sz val="10"/>
        <color rgb="FFFFFFFF"/>
        <name val="Arial"/>
        <charset val="1"/>
      </font>
      <fill>
        <patternFill>
          <bgColor rgb="FFB11E1E"/>
        </patternFill>
      </fill>
    </dxf>
    <dxf>
      <font>
        <b/>
        <sz val="10"/>
        <color rgb="FFB11E1E"/>
        <name val="Arial"/>
        <charset val="1"/>
      </font>
      <fill>
        <patternFill>
          <bgColor rgb="FFF7DCDC"/>
        </patternFill>
      </fill>
    </dxf>
    <dxf>
      <font>
        <b/>
        <sz val="10"/>
        <color rgb="FFB11E1E"/>
        <name val="Arial"/>
        <charset val="1"/>
      </font>
      <fill>
        <patternFill>
          <bgColor rgb="FFF7DCDC"/>
        </patternFill>
      </fill>
    </dxf>
    <dxf>
      <font>
        <b/>
        <sz val="10"/>
        <color rgb="FF6B7785"/>
        <name val="Arial"/>
        <charset val="1"/>
      </font>
      <fill>
        <patternFill>
          <bgColor rgb="FFEDF0F3"/>
        </patternFill>
      </fill>
    </dxf>
    <dxf>
      <font>
        <b/>
        <sz val="10"/>
        <color rgb="FFB26A00"/>
        <name val="Arial"/>
        <charset val="1"/>
      </font>
      <fill>
        <patternFill>
          <bgColor rgb="FFFCEFD6"/>
        </patternFill>
      </fill>
    </dxf>
    <dxf>
      <font>
        <b/>
        <sz val="10"/>
        <color rgb="FF2E6CA4"/>
        <name val="Arial"/>
        <charset val="1"/>
      </font>
      <fill>
        <patternFill>
          <bgColor rgb="FFEAF1F8"/>
        </patternFill>
      </fill>
    </dxf>
    <dxf>
      <font>
        <b/>
        <sz val="10"/>
        <color rgb="FFB26A00"/>
        <name val="Arial"/>
        <charset val="1"/>
      </font>
      <fill>
        <patternFill>
          <bgColor rgb="FFFCEFD6"/>
        </patternFill>
      </fill>
    </dxf>
    <dxf>
      <font>
        <b/>
        <sz val="10"/>
        <color rgb="FF2E7D32"/>
        <name val="Arial"/>
        <charset val="1"/>
      </font>
      <fill>
        <patternFill>
          <bgColor rgb="FFE1F0E1"/>
        </patternFill>
      </fill>
    </dxf>
    <dxf>
      <font>
        <b/>
        <sz val="10"/>
        <color rgb="FF2E7D32"/>
        <name val="Arial"/>
        <charset val="1"/>
      </font>
      <fill>
        <patternFill>
          <bgColor rgb="FFE1F0E1"/>
        </patternFill>
      </fill>
    </dxf>
    <dxf>
      <font>
        <b/>
        <sz val="10"/>
        <color rgb="FFB11E1E"/>
        <name val="Arial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26A00"/>
      <rgbColor rgb="FF800080"/>
      <rgbColor rgb="FF008080"/>
      <rgbColor rgb="FFD9D9D9"/>
      <rgbColor rgb="FF878787"/>
      <rgbColor rgb="FF9999FF"/>
      <rgbColor rgb="FFC0504D"/>
      <rgbColor rgb="FFFCEFD6"/>
      <rgbColor rgb="FFEAF1F8"/>
      <rgbColor rgb="FF660066"/>
      <rgbColor rgb="FFFF8080"/>
      <rgbColor rgb="FF2E6CA4"/>
      <rgbColor rgb="FFD2DA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F0F3"/>
      <rgbColor rgb="FFE1F0E1"/>
      <rgbColor rgb="FFF5F8FC"/>
      <rgbColor rgb="FF99CCFF"/>
      <rgbColor rgb="FFFF99CC"/>
      <rgbColor rgb="FFCC99FF"/>
      <rgbColor rgb="FFF7DCDC"/>
      <rgbColor rgb="FF4F81BD"/>
      <rgbColor rgb="FF4BACC6"/>
      <rgbColor rgb="FF9BBB59"/>
      <rgbColor rgb="FFFFCC00"/>
      <rgbColor rgb="FFFF9900"/>
      <rgbColor rgb="FFFF6600"/>
      <rgbColor rgb="FF8064A2"/>
      <rgbColor rgb="FF6B7785"/>
      <rgbColor rgb="FF1F3A5F"/>
      <rgbColor rgb="FF2E7D32"/>
      <rgbColor rgb="FF003300"/>
      <rgbColor rgb="FF333300"/>
      <rgbColor rgb="FFB11E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Leads nach Status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Dashboard!$B$21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Dashboard!$A$22:$A$29</c:f>
              <c:strCache>
                <c:ptCount val="8"/>
                <c:pt idx="0">
                  <c:v>Neu</c:v>
                </c:pt>
                <c:pt idx="1">
                  <c:v>Kontaktiert</c:v>
                </c:pt>
                <c:pt idx="2">
                  <c:v>Nicht erreicht</c:v>
                </c:pt>
                <c:pt idx="3">
                  <c:v>Termin vereinbart</c:v>
                </c:pt>
                <c:pt idx="4">
                  <c:v>Angebot versendet</c:v>
                </c:pt>
                <c:pt idx="5">
                  <c:v>Gewonnen</c:v>
                </c:pt>
                <c:pt idx="6">
                  <c:v>Verloren</c:v>
                </c:pt>
                <c:pt idx="7">
                  <c:v>Kein Interesse</c:v>
                </c:pt>
              </c:strCache>
            </c:strRef>
          </c:cat>
          <c:val>
            <c:numRef>
              <c:f>Dashboard!$B$22:$B$29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8-4003-9AEF-E2ECCD560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661059"/>
        <c:axId val="72234485"/>
      </c:barChart>
      <c:catAx>
        <c:axId val="43661059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72234485"/>
        <c:crosses val="autoZero"/>
        <c:auto val="1"/>
        <c:lblAlgn val="ctr"/>
        <c:lblOffset val="100"/>
        <c:noMultiLvlLbl val="0"/>
      </c:catAx>
      <c:valAx>
        <c:axId val="72234485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43661059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CC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Offener Pipeline-Wert nach Status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Dashboard!$E$21</c:f>
              <c:strCache>
                <c:ptCount val="1"/>
                <c:pt idx="0">
                  <c:v>Summe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8EF-4CE4-97CF-896AD9FFC6F8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88EF-4CE4-97CF-896AD9FFC6F8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88EF-4CE4-97CF-896AD9FFC6F8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88EF-4CE4-97CF-896AD9FFC6F8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88EF-4CE4-97CF-896AD9FFC6F8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88EF-4CE4-97CF-896AD9FFC6F8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88EF-4CE4-97CF-896AD9FFC6F8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5-88EF-4CE4-97CF-896AD9FFC6F8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7-88EF-4CE4-97CF-896AD9FFC6F8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9-88EF-4CE4-97CF-896AD9FFC6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Dashboard!$D$22:$D$26</c:f>
              <c:strCache>
                <c:ptCount val="5"/>
                <c:pt idx="0">
                  <c:v>Neu</c:v>
                </c:pt>
                <c:pt idx="1">
                  <c:v>Kontaktiert</c:v>
                </c:pt>
                <c:pt idx="2">
                  <c:v>Nicht erreicht</c:v>
                </c:pt>
                <c:pt idx="3">
                  <c:v>Termin vereinbart</c:v>
                </c:pt>
                <c:pt idx="4">
                  <c:v>Angebot versendet</c:v>
                </c:pt>
              </c:strCache>
            </c:strRef>
          </c:cat>
          <c:val>
            <c:numRef>
              <c:f>Dashboard!$E$22:$E$26</c:f>
              <c:numCache>
                <c:formatCode>#,##0" €"</c:formatCode>
                <c:ptCount val="5"/>
                <c:pt idx="0">
                  <c:v>8000</c:v>
                </c:pt>
                <c:pt idx="1">
                  <c:v>20300</c:v>
                </c:pt>
                <c:pt idx="2">
                  <c:v>8000</c:v>
                </c:pt>
                <c:pt idx="3">
                  <c:v>47800</c:v>
                </c:pt>
                <c:pt idx="4">
                  <c:v>38500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EF-4CE4-97CF-896AD9FFC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CC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71640</xdr:rowOff>
    </xdr:from>
    <xdr:to>
      <xdr:col>3</xdr:col>
      <xdr:colOff>1295640</xdr:colOff>
      <xdr:row>43</xdr:row>
      <xdr:rowOff>103680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1343025</xdr:colOff>
      <xdr:row>29</xdr:row>
      <xdr:rowOff>71640</xdr:rowOff>
    </xdr:from>
    <xdr:to>
      <xdr:col>9</xdr:col>
      <xdr:colOff>554805</xdr:colOff>
      <xdr:row>43</xdr:row>
      <xdr:rowOff>103680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A5F"/>
    <pageSetUpPr fitToPage="1"/>
  </sheetPr>
  <dimension ref="A1:I29"/>
  <sheetViews>
    <sheetView showGridLines="0" tabSelected="1" zoomScaleNormal="100" workbookViewId="0">
      <selection activeCell="V15" sqref="V15"/>
    </sheetView>
  </sheetViews>
  <sheetFormatPr baseColWidth="10" defaultColWidth="8.7109375" defaultRowHeight="15" x14ac:dyDescent="0.25"/>
  <cols>
    <col min="1" max="1" width="30" customWidth="1"/>
    <col min="2" max="2" width="12" customWidth="1"/>
    <col min="3" max="3" width="6" customWidth="1"/>
    <col min="4" max="4" width="22" customWidth="1"/>
    <col min="5" max="5" width="14" customWidth="1"/>
    <col min="6" max="6" width="6" customWidth="1"/>
    <col min="7" max="7" width="14" customWidth="1"/>
    <col min="8" max="9" width="6" customWidth="1"/>
  </cols>
  <sheetData>
    <row r="1" spans="1:9" ht="21.75" customHeight="1" x14ac:dyDescent="0.35">
      <c r="A1" s="12" t="s">
        <v>190</v>
      </c>
    </row>
    <row r="2" spans="1:9" ht="15" customHeight="1" x14ac:dyDescent="0.25">
      <c r="A2" s="13" t="s">
        <v>0</v>
      </c>
    </row>
    <row r="3" spans="1:9" ht="15" customHeight="1" x14ac:dyDescent="0.25">
      <c r="A3" s="14" t="s">
        <v>1</v>
      </c>
      <c r="B3" s="15">
        <f ca="1">TODAY()</f>
        <v>46185</v>
      </c>
    </row>
    <row r="4" spans="1:9" ht="9" customHeight="1" x14ac:dyDescent="0.25"/>
    <row r="5" spans="1:9" ht="15" customHeight="1" x14ac:dyDescent="0.25">
      <c r="A5" s="11" t="s">
        <v>2</v>
      </c>
      <c r="B5" s="11"/>
      <c r="C5" s="11"/>
      <c r="D5" s="10" t="s">
        <v>3</v>
      </c>
      <c r="E5" s="10"/>
      <c r="F5" s="10"/>
      <c r="G5" s="9" t="s">
        <v>4</v>
      </c>
      <c r="H5" s="9"/>
      <c r="I5" s="9"/>
    </row>
    <row r="6" spans="1:9" ht="33.75" customHeight="1" x14ac:dyDescent="0.25">
      <c r="A6" s="8">
        <f>COUNTA('Akquise-Tracker'!$B$5:$B$26)</f>
        <v>16</v>
      </c>
      <c r="B6" s="8"/>
      <c r="C6" s="8"/>
      <c r="D6" s="7">
        <f>COUNTIF('Akquise-Tracker'!$K$5:$K$26,"Kontaktiert")+COUNTIF('Akquise-Tracker'!$K$5:$K$26,"Nicht erreicht")+COUNTIF('Akquise-Tracker'!$K$5:$K$26,"Termin vereinbart")+COUNTIF('Akquise-Tracker'!$K$5:$K$26,"Angebot versendet")+COUNTIF('Akquise-Tracker'!$K$5:$K$26,"Gewonnen")+COUNTIF('Akquise-Tracker'!$K$5:$K$26,"Verloren")+COUNTIF('Akquise-Tracker'!$K$5:$K$26,"Kein Interesse")</f>
        <v>14</v>
      </c>
      <c r="E6" s="7"/>
      <c r="F6" s="7"/>
      <c r="G6" s="6">
        <f>COUNTIF('Akquise-Tracker'!$K$5:$K$26,"Termin vereinbart")</f>
        <v>3</v>
      </c>
      <c r="H6" s="6"/>
      <c r="I6" s="6"/>
    </row>
    <row r="9" spans="1:9" ht="15" customHeight="1" x14ac:dyDescent="0.25">
      <c r="A9" s="9" t="s">
        <v>5</v>
      </c>
      <c r="B9" s="9"/>
      <c r="C9" s="9"/>
      <c r="D9" s="5" t="s">
        <v>6</v>
      </c>
      <c r="E9" s="5"/>
      <c r="F9" s="5"/>
      <c r="G9" s="9" t="s">
        <v>7</v>
      </c>
      <c r="H9" s="9"/>
      <c r="I9" s="9"/>
    </row>
    <row r="10" spans="1:9" ht="33.75" customHeight="1" x14ac:dyDescent="0.25">
      <c r="A10" s="6">
        <f>COUNTIF('Akquise-Tracker'!$K$5:$K$26,"Gewonnen")</f>
        <v>2</v>
      </c>
      <c r="B10" s="6"/>
      <c r="C10" s="6"/>
      <c r="D10" s="4">
        <f ca="1">SUMPRODUCT(('Akquise-Tracker'!$O$5:$O$26&lt;&gt;"")*('Akquise-Tracker'!$O$5:$O$26&lt;=TODAY())*('Akquise-Tracker'!$K$5:$K$26&lt;&gt;"Gewonnen")*('Akquise-Tracker'!$K$5:$K$26&lt;&gt;"Verloren")*('Akquise-Tracker'!$K$5:$K$26&lt;&gt;"Kein Interesse"))</f>
        <v>1</v>
      </c>
      <c r="E10" s="4"/>
      <c r="F10" s="4"/>
      <c r="G10" s="3">
        <f>SUMIF('Akquise-Tracker'!$K$5:$K$26,"Gewonnen",'Akquise-Tracker'!$Q$5:$Q$26)</f>
        <v>40600</v>
      </c>
      <c r="H10" s="3"/>
      <c r="I10" s="3"/>
    </row>
    <row r="11" spans="1:9" ht="9.75" customHeight="1" x14ac:dyDescent="0.25"/>
    <row r="12" spans="1:9" ht="9.75" customHeight="1" x14ac:dyDescent="0.25"/>
    <row r="13" spans="1:9" ht="9.75" customHeight="1" x14ac:dyDescent="0.25"/>
    <row r="14" spans="1:9" ht="15.75" customHeight="1" x14ac:dyDescent="0.25">
      <c r="A14" s="16" t="s">
        <v>8</v>
      </c>
    </row>
    <row r="15" spans="1:9" ht="15" customHeight="1" x14ac:dyDescent="0.25">
      <c r="A15" s="2" t="s">
        <v>9</v>
      </c>
      <c r="B15" s="2"/>
      <c r="C15" s="2"/>
      <c r="D15" s="2"/>
      <c r="E15" s="17">
        <f>IF(A6=0,0,D6/A6)</f>
        <v>0.875</v>
      </c>
    </row>
    <row r="16" spans="1:9" ht="15" customHeight="1" x14ac:dyDescent="0.25">
      <c r="A16" s="1" t="s">
        <v>10</v>
      </c>
      <c r="B16" s="1"/>
      <c r="C16" s="1"/>
      <c r="D16" s="1"/>
      <c r="E16" s="18">
        <f>IF(D6=0,0,G6/D6)</f>
        <v>0.21428571428571427</v>
      </c>
    </row>
    <row r="17" spans="1:5" ht="15" customHeight="1" x14ac:dyDescent="0.25">
      <c r="A17" s="2" t="s">
        <v>11</v>
      </c>
      <c r="B17" s="2"/>
      <c r="C17" s="2"/>
      <c r="D17" s="2"/>
      <c r="E17" s="17">
        <f>IF(D6=0,0,A10/D6)</f>
        <v>0.14285714285714285</v>
      </c>
    </row>
    <row r="20" spans="1:5" ht="15.75" customHeight="1" x14ac:dyDescent="0.25">
      <c r="A20" s="16" t="s">
        <v>12</v>
      </c>
      <c r="D20" s="16" t="s">
        <v>13</v>
      </c>
    </row>
    <row r="21" spans="1:5" ht="15" customHeight="1" x14ac:dyDescent="0.25">
      <c r="A21" s="19" t="s">
        <v>14</v>
      </c>
      <c r="B21" s="19" t="s">
        <v>15</v>
      </c>
      <c r="D21" s="19" t="s">
        <v>16</v>
      </c>
      <c r="E21" s="19" t="s">
        <v>17</v>
      </c>
    </row>
    <row r="22" spans="1:5" ht="15" customHeight="1" x14ac:dyDescent="0.25">
      <c r="A22" s="20" t="s">
        <v>18</v>
      </c>
      <c r="B22" s="21">
        <f>COUNTIF('Akquise-Tracker'!$K$5:$K$26,A22)</f>
        <v>2</v>
      </c>
      <c r="D22" s="20" t="s">
        <v>18</v>
      </c>
      <c r="E22" s="22">
        <f>SUMIF('Akquise-Tracker'!$K$5:$K$26,D22,'Akquise-Tracker'!$Q$5:$Q$26)</f>
        <v>8000</v>
      </c>
    </row>
    <row r="23" spans="1:5" ht="15" customHeight="1" x14ac:dyDescent="0.25">
      <c r="A23" s="23" t="s">
        <v>3</v>
      </c>
      <c r="B23" s="24">
        <f>COUNTIF('Akquise-Tracker'!$K$5:$K$26,A23)</f>
        <v>3</v>
      </c>
      <c r="D23" s="23" t="s">
        <v>3</v>
      </c>
      <c r="E23" s="25">
        <f>SUMIF('Akquise-Tracker'!$K$5:$K$26,D23,'Akquise-Tracker'!$Q$5:$Q$26)</f>
        <v>20300</v>
      </c>
    </row>
    <row r="24" spans="1:5" ht="15" customHeight="1" x14ac:dyDescent="0.25">
      <c r="A24" s="20" t="s">
        <v>19</v>
      </c>
      <c r="B24" s="21">
        <f>COUNTIF('Akquise-Tracker'!$K$5:$K$26,A24)</f>
        <v>2</v>
      </c>
      <c r="D24" s="20" t="s">
        <v>19</v>
      </c>
      <c r="E24" s="22">
        <f>SUMIF('Akquise-Tracker'!$K$5:$K$26,D24,'Akquise-Tracker'!$Q$5:$Q$26)</f>
        <v>8000</v>
      </c>
    </row>
    <row r="25" spans="1:5" ht="15" customHeight="1" x14ac:dyDescent="0.25">
      <c r="A25" s="23" t="s">
        <v>20</v>
      </c>
      <c r="B25" s="24">
        <f>COUNTIF('Akquise-Tracker'!$K$5:$K$26,A25)</f>
        <v>3</v>
      </c>
      <c r="D25" s="23" t="s">
        <v>20</v>
      </c>
      <c r="E25" s="25">
        <f>SUMIF('Akquise-Tracker'!$K$5:$K$26,D25,'Akquise-Tracker'!$Q$5:$Q$26)</f>
        <v>47800</v>
      </c>
    </row>
    <row r="26" spans="1:5" ht="15" customHeight="1" x14ac:dyDescent="0.25">
      <c r="A26" s="20" t="s">
        <v>21</v>
      </c>
      <c r="B26" s="21">
        <f>COUNTIF('Akquise-Tracker'!$K$5:$K$26,A26)</f>
        <v>2</v>
      </c>
      <c r="D26" s="20" t="s">
        <v>21</v>
      </c>
      <c r="E26" s="22">
        <f>SUMIF('Akquise-Tracker'!$K$5:$K$26,D26,'Akquise-Tracker'!$Q$5:$Q$26)</f>
        <v>38500</v>
      </c>
    </row>
    <row r="27" spans="1:5" ht="15" customHeight="1" x14ac:dyDescent="0.25">
      <c r="A27" s="23" t="s">
        <v>5</v>
      </c>
      <c r="B27" s="24">
        <f>COUNTIF('Akquise-Tracker'!$K$5:$K$26,A27)</f>
        <v>2</v>
      </c>
      <c r="D27" s="26" t="s">
        <v>22</v>
      </c>
      <c r="E27" s="27">
        <f>SUM(E22:E26)</f>
        <v>122600</v>
      </c>
    </row>
    <row r="28" spans="1:5" ht="15" customHeight="1" x14ac:dyDescent="0.25">
      <c r="A28" s="20" t="s">
        <v>23</v>
      </c>
      <c r="B28" s="21">
        <f>COUNTIF('Akquise-Tracker'!$K$5:$K$26,A28)</f>
        <v>1</v>
      </c>
    </row>
    <row r="29" spans="1:5" ht="15" customHeight="1" x14ac:dyDescent="0.25">
      <c r="A29" s="23" t="s">
        <v>24</v>
      </c>
      <c r="B29" s="24">
        <f>COUNTIF('Akquise-Tracker'!$K$5:$K$26,A29)</f>
        <v>1</v>
      </c>
    </row>
  </sheetData>
  <mergeCells count="15">
    <mergeCell ref="A15:D15"/>
    <mergeCell ref="A16:D16"/>
    <mergeCell ref="A17:D17"/>
    <mergeCell ref="A9:C9"/>
    <mergeCell ref="D9:F9"/>
    <mergeCell ref="G9:I9"/>
    <mergeCell ref="A10:C10"/>
    <mergeCell ref="D10:F10"/>
    <mergeCell ref="G10:I10"/>
    <mergeCell ref="A5:C5"/>
    <mergeCell ref="D5:F5"/>
    <mergeCell ref="G5:I5"/>
    <mergeCell ref="A6:C6"/>
    <mergeCell ref="D6:F6"/>
    <mergeCell ref="G6:I6"/>
  </mergeCells>
  <pageMargins left="0.75" right="0.75" top="1" bottom="1" header="0.511811023622047" footer="0.511811023622047"/>
  <pageSetup paperSize="9"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6CA4"/>
    <pageSetUpPr fitToPage="1"/>
  </sheetPr>
  <dimension ref="A1:R26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5" customWidth="1"/>
    <col min="2" max="2" width="26" customWidth="1"/>
    <col min="3" max="3" width="20" customWidth="1"/>
    <col min="4" max="4" width="19" customWidth="1"/>
    <col min="5" max="5" width="18" customWidth="1"/>
    <col min="6" max="6" width="16" customWidth="1"/>
    <col min="7" max="7" width="30" customWidth="1"/>
    <col min="8" max="8" width="14" customWidth="1"/>
    <col min="9" max="9" width="18" customWidth="1"/>
    <col min="10" max="10" width="11" customWidth="1"/>
    <col min="11" max="11" width="18" customWidth="1"/>
    <col min="12" max="12" width="13" customWidth="1"/>
    <col min="13" max="13" width="9" customWidth="1"/>
    <col min="14" max="15" width="14" customWidth="1"/>
    <col min="16" max="16" width="19" customWidth="1"/>
    <col min="17" max="17" width="13" customWidth="1"/>
    <col min="18" max="18" width="46" customWidth="1"/>
  </cols>
  <sheetData>
    <row r="1" spans="1:18" ht="18" customHeight="1" x14ac:dyDescent="0.3">
      <c r="A1" s="28" t="s">
        <v>25</v>
      </c>
    </row>
    <row r="2" spans="1:18" ht="15" customHeight="1" x14ac:dyDescent="0.25">
      <c r="A2" s="29" t="s">
        <v>26</v>
      </c>
    </row>
    <row r="4" spans="1:18" ht="30" customHeight="1" x14ac:dyDescent="0.25">
      <c r="A4" s="19" t="s">
        <v>27</v>
      </c>
      <c r="B4" s="19" t="s">
        <v>28</v>
      </c>
      <c r="C4" s="19" t="s">
        <v>29</v>
      </c>
      <c r="D4" s="19" t="s">
        <v>30</v>
      </c>
      <c r="E4" s="19" t="s">
        <v>31</v>
      </c>
      <c r="F4" s="19" t="s">
        <v>32</v>
      </c>
      <c r="G4" s="19" t="s">
        <v>33</v>
      </c>
      <c r="H4" s="19" t="s">
        <v>34</v>
      </c>
      <c r="I4" s="19" t="s">
        <v>35</v>
      </c>
      <c r="J4" s="19" t="s">
        <v>36</v>
      </c>
      <c r="K4" s="19" t="s">
        <v>14</v>
      </c>
      <c r="L4" s="19" t="s">
        <v>37</v>
      </c>
      <c r="M4" s="19" t="s">
        <v>38</v>
      </c>
      <c r="N4" s="19" t="s">
        <v>39</v>
      </c>
      <c r="O4" s="19" t="s">
        <v>40</v>
      </c>
      <c r="P4" s="19" t="s">
        <v>41</v>
      </c>
      <c r="Q4" s="19" t="s">
        <v>42</v>
      </c>
      <c r="R4" s="19" t="s">
        <v>43</v>
      </c>
    </row>
    <row r="5" spans="1:18" ht="30" customHeight="1" x14ac:dyDescent="0.25">
      <c r="A5" s="30">
        <v>1</v>
      </c>
      <c r="B5" s="31" t="s">
        <v>44</v>
      </c>
      <c r="C5" s="31" t="s">
        <v>45</v>
      </c>
      <c r="D5" s="31" t="s">
        <v>46</v>
      </c>
      <c r="E5" s="31" t="s">
        <v>47</v>
      </c>
      <c r="F5" s="31" t="s">
        <v>48</v>
      </c>
      <c r="G5" s="31" t="s">
        <v>49</v>
      </c>
      <c r="H5" s="31" t="s">
        <v>50</v>
      </c>
      <c r="I5" s="31" t="s">
        <v>51</v>
      </c>
      <c r="J5" s="31" t="s">
        <v>52</v>
      </c>
      <c r="K5" s="31" t="s">
        <v>20</v>
      </c>
      <c r="L5" s="32">
        <v>46036</v>
      </c>
      <c r="M5" s="30">
        <v>3</v>
      </c>
      <c r="N5" s="32">
        <v>46056</v>
      </c>
      <c r="O5" s="32">
        <v>46191</v>
      </c>
      <c r="P5" s="31" t="s">
        <v>53</v>
      </c>
      <c r="Q5" s="33">
        <v>8500</v>
      </c>
      <c r="R5" s="34" t="s">
        <v>54</v>
      </c>
    </row>
    <row r="6" spans="1:18" ht="30" customHeight="1" x14ac:dyDescent="0.25">
      <c r="A6" s="35">
        <v>2</v>
      </c>
      <c r="B6" s="36" t="s">
        <v>55</v>
      </c>
      <c r="C6" s="36" t="s">
        <v>56</v>
      </c>
      <c r="D6" s="36" t="s">
        <v>57</v>
      </c>
      <c r="E6" s="36" t="s">
        <v>58</v>
      </c>
      <c r="F6" s="36" t="s">
        <v>59</v>
      </c>
      <c r="G6" s="36" t="s">
        <v>60</v>
      </c>
      <c r="H6" s="36" t="s">
        <v>61</v>
      </c>
      <c r="I6" s="36" t="s">
        <v>62</v>
      </c>
      <c r="J6" s="36" t="s">
        <v>52</v>
      </c>
      <c r="K6" s="36" t="s">
        <v>21</v>
      </c>
      <c r="L6" s="37"/>
      <c r="M6" s="35">
        <v>4</v>
      </c>
      <c r="N6" s="37">
        <v>46170</v>
      </c>
      <c r="O6" s="37">
        <v>46186</v>
      </c>
      <c r="P6" s="36" t="s">
        <v>63</v>
      </c>
      <c r="Q6" s="38">
        <v>24000</v>
      </c>
      <c r="R6" s="39" t="s">
        <v>64</v>
      </c>
    </row>
    <row r="7" spans="1:18" ht="30" customHeight="1" x14ac:dyDescent="0.25">
      <c r="A7" s="30">
        <v>3</v>
      </c>
      <c r="B7" s="31" t="s">
        <v>65</v>
      </c>
      <c r="C7" s="31" t="s">
        <v>66</v>
      </c>
      <c r="D7" s="31" t="s">
        <v>67</v>
      </c>
      <c r="E7" s="31" t="s">
        <v>68</v>
      </c>
      <c r="F7" s="31" t="s">
        <v>69</v>
      </c>
      <c r="G7" s="31" t="s">
        <v>70</v>
      </c>
      <c r="H7" s="31" t="s">
        <v>71</v>
      </c>
      <c r="I7" s="31" t="s">
        <v>72</v>
      </c>
      <c r="J7" s="31" t="s">
        <v>73</v>
      </c>
      <c r="K7" s="31" t="s">
        <v>3</v>
      </c>
      <c r="L7" s="32"/>
      <c r="M7" s="30">
        <v>2</v>
      </c>
      <c r="N7" s="32">
        <v>46177</v>
      </c>
      <c r="O7" s="32">
        <v>46189</v>
      </c>
      <c r="P7" s="31" t="s">
        <v>74</v>
      </c>
      <c r="Q7" s="33">
        <v>3200</v>
      </c>
      <c r="R7" s="34" t="s">
        <v>75</v>
      </c>
    </row>
    <row r="8" spans="1:18" ht="30" customHeight="1" x14ac:dyDescent="0.25">
      <c r="A8" s="35">
        <v>4</v>
      </c>
      <c r="B8" s="36" t="s">
        <v>76</v>
      </c>
      <c r="C8" s="36" t="s">
        <v>77</v>
      </c>
      <c r="D8" s="36" t="s">
        <v>78</v>
      </c>
      <c r="E8" s="36" t="s">
        <v>79</v>
      </c>
      <c r="F8" s="36" t="s">
        <v>80</v>
      </c>
      <c r="G8" s="36" t="s">
        <v>81</v>
      </c>
      <c r="H8" s="36" t="s">
        <v>82</v>
      </c>
      <c r="I8" s="36" t="s">
        <v>83</v>
      </c>
      <c r="J8" s="36" t="s">
        <v>73</v>
      </c>
      <c r="K8" s="36" t="s">
        <v>19</v>
      </c>
      <c r="L8" s="37"/>
      <c r="M8" s="35">
        <v>3</v>
      </c>
      <c r="N8" s="37">
        <v>46181</v>
      </c>
      <c r="O8" s="37">
        <v>46185</v>
      </c>
      <c r="P8" s="36" t="s">
        <v>74</v>
      </c>
      <c r="Q8" s="38">
        <v>5400</v>
      </c>
      <c r="R8" s="39" t="s">
        <v>84</v>
      </c>
    </row>
    <row r="9" spans="1:18" ht="30" customHeight="1" x14ac:dyDescent="0.25">
      <c r="A9" s="30">
        <v>5</v>
      </c>
      <c r="B9" s="31" t="s">
        <v>85</v>
      </c>
      <c r="C9" s="31" t="s">
        <v>86</v>
      </c>
      <c r="D9" s="31" t="s">
        <v>87</v>
      </c>
      <c r="E9" s="31" t="s">
        <v>88</v>
      </c>
      <c r="F9" s="31" t="s">
        <v>89</v>
      </c>
      <c r="G9" s="31" t="s">
        <v>90</v>
      </c>
      <c r="H9" s="31" t="s">
        <v>91</v>
      </c>
      <c r="I9" s="31" t="s">
        <v>92</v>
      </c>
      <c r="J9" s="31" t="s">
        <v>52</v>
      </c>
      <c r="K9" s="31" t="s">
        <v>5</v>
      </c>
      <c r="L9" s="32"/>
      <c r="M9" s="30">
        <v>5</v>
      </c>
      <c r="N9" s="32">
        <v>46162</v>
      </c>
      <c r="O9" s="32"/>
      <c r="P9" s="31" t="s">
        <v>93</v>
      </c>
      <c r="Q9" s="33">
        <v>31000</v>
      </c>
      <c r="R9" s="34" t="s">
        <v>94</v>
      </c>
    </row>
    <row r="10" spans="1:18" ht="30" customHeight="1" x14ac:dyDescent="0.25">
      <c r="A10" s="35">
        <v>6</v>
      </c>
      <c r="B10" s="36" t="s">
        <v>95</v>
      </c>
      <c r="C10" s="36" t="s">
        <v>96</v>
      </c>
      <c r="D10" s="36" t="s">
        <v>97</v>
      </c>
      <c r="E10" s="36" t="s">
        <v>98</v>
      </c>
      <c r="F10" s="36" t="s">
        <v>99</v>
      </c>
      <c r="G10" s="36" t="s">
        <v>100</v>
      </c>
      <c r="H10" s="36" t="s">
        <v>101</v>
      </c>
      <c r="I10" s="36" t="s">
        <v>102</v>
      </c>
      <c r="J10" s="36" t="s">
        <v>103</v>
      </c>
      <c r="K10" s="36" t="s">
        <v>24</v>
      </c>
      <c r="L10" s="37"/>
      <c r="M10" s="35">
        <v>1</v>
      </c>
      <c r="N10" s="37">
        <v>46092</v>
      </c>
      <c r="O10" s="37"/>
      <c r="P10" s="36" t="s">
        <v>104</v>
      </c>
      <c r="Q10" s="38">
        <v>1800</v>
      </c>
      <c r="R10" s="39" t="s">
        <v>105</v>
      </c>
    </row>
    <row r="11" spans="1:18" ht="30" customHeight="1" x14ac:dyDescent="0.25">
      <c r="A11" s="30">
        <v>7</v>
      </c>
      <c r="B11" s="31" t="s">
        <v>106</v>
      </c>
      <c r="C11" s="31" t="s">
        <v>107</v>
      </c>
      <c r="D11" s="31" t="s">
        <v>108</v>
      </c>
      <c r="E11" s="31" t="s">
        <v>109</v>
      </c>
      <c r="F11" s="31" t="s">
        <v>110</v>
      </c>
      <c r="G11" s="31" t="s">
        <v>111</v>
      </c>
      <c r="H11" s="31" t="s">
        <v>112</v>
      </c>
      <c r="I11" s="31" t="s">
        <v>113</v>
      </c>
      <c r="J11" s="31" t="s">
        <v>52</v>
      </c>
      <c r="K11" s="31" t="s">
        <v>21</v>
      </c>
      <c r="L11" s="32"/>
      <c r="M11" s="30">
        <v>3</v>
      </c>
      <c r="N11" s="32">
        <v>46175</v>
      </c>
      <c r="O11" s="32">
        <v>46190</v>
      </c>
      <c r="P11" s="31" t="s">
        <v>63</v>
      </c>
      <c r="Q11" s="33">
        <v>14500</v>
      </c>
      <c r="R11" s="34" t="s">
        <v>114</v>
      </c>
    </row>
    <row r="12" spans="1:18" ht="30" customHeight="1" x14ac:dyDescent="0.25">
      <c r="A12" s="35">
        <v>8</v>
      </c>
      <c r="B12" s="36" t="s">
        <v>115</v>
      </c>
      <c r="C12" s="36" t="s">
        <v>116</v>
      </c>
      <c r="D12" s="36" t="s">
        <v>117</v>
      </c>
      <c r="E12" s="36" t="s">
        <v>118</v>
      </c>
      <c r="F12" s="36" t="s">
        <v>119</v>
      </c>
      <c r="G12" s="36" t="s">
        <v>120</v>
      </c>
      <c r="H12" s="36" t="s">
        <v>121</v>
      </c>
      <c r="I12" s="36" t="s">
        <v>51</v>
      </c>
      <c r="J12" s="36" t="s">
        <v>73</v>
      </c>
      <c r="K12" s="36" t="s">
        <v>3</v>
      </c>
      <c r="L12" s="37"/>
      <c r="M12" s="35">
        <v>2</v>
      </c>
      <c r="N12" s="37">
        <v>46178</v>
      </c>
      <c r="O12" s="37">
        <v>46192</v>
      </c>
      <c r="P12" s="36" t="s">
        <v>122</v>
      </c>
      <c r="Q12" s="38">
        <v>9800</v>
      </c>
      <c r="R12" s="39" t="s">
        <v>123</v>
      </c>
    </row>
    <row r="13" spans="1:18" ht="30" customHeight="1" x14ac:dyDescent="0.25">
      <c r="A13" s="30">
        <v>9</v>
      </c>
      <c r="B13" s="31" t="s">
        <v>124</v>
      </c>
      <c r="C13" s="31" t="s">
        <v>125</v>
      </c>
      <c r="D13" s="31" t="s">
        <v>126</v>
      </c>
      <c r="E13" s="31" t="s">
        <v>127</v>
      </c>
      <c r="F13" s="31" t="s">
        <v>128</v>
      </c>
      <c r="G13" s="31" t="s">
        <v>129</v>
      </c>
      <c r="H13" s="31" t="s">
        <v>130</v>
      </c>
      <c r="I13" s="31" t="s">
        <v>92</v>
      </c>
      <c r="J13" s="31" t="s">
        <v>103</v>
      </c>
      <c r="K13" s="31" t="s">
        <v>23</v>
      </c>
      <c r="L13" s="32"/>
      <c r="M13" s="30">
        <v>2</v>
      </c>
      <c r="N13" s="32">
        <v>46134</v>
      </c>
      <c r="O13" s="32"/>
      <c r="P13" s="31" t="s">
        <v>104</v>
      </c>
      <c r="Q13" s="33">
        <v>6200</v>
      </c>
      <c r="R13" s="34" t="s">
        <v>131</v>
      </c>
    </row>
    <row r="14" spans="1:18" ht="30" customHeight="1" x14ac:dyDescent="0.25">
      <c r="A14" s="35">
        <v>10</v>
      </c>
      <c r="B14" s="36" t="s">
        <v>132</v>
      </c>
      <c r="C14" s="36" t="s">
        <v>66</v>
      </c>
      <c r="D14" s="36" t="s">
        <v>133</v>
      </c>
      <c r="E14" s="36" t="s">
        <v>134</v>
      </c>
      <c r="F14" s="36" t="s">
        <v>135</v>
      </c>
      <c r="G14" s="36" t="s">
        <v>136</v>
      </c>
      <c r="H14" s="36" t="s">
        <v>137</v>
      </c>
      <c r="I14" s="36" t="s">
        <v>72</v>
      </c>
      <c r="J14" s="36" t="s">
        <v>73</v>
      </c>
      <c r="K14" s="36" t="s">
        <v>18</v>
      </c>
      <c r="L14" s="37"/>
      <c r="M14" s="35">
        <v>0</v>
      </c>
      <c r="N14" s="37"/>
      <c r="O14" s="37">
        <v>46188</v>
      </c>
      <c r="P14" s="36" t="s">
        <v>138</v>
      </c>
      <c r="Q14" s="38">
        <v>4100</v>
      </c>
      <c r="R14" s="39" t="s">
        <v>139</v>
      </c>
    </row>
    <row r="15" spans="1:18" ht="30" customHeight="1" x14ac:dyDescent="0.25">
      <c r="A15" s="30">
        <v>11</v>
      </c>
      <c r="B15" s="31" t="s">
        <v>140</v>
      </c>
      <c r="C15" s="31" t="s">
        <v>141</v>
      </c>
      <c r="D15" s="31" t="s">
        <v>142</v>
      </c>
      <c r="E15" s="31" t="s">
        <v>143</v>
      </c>
      <c r="F15" s="31" t="s">
        <v>144</v>
      </c>
      <c r="G15" s="31" t="s">
        <v>145</v>
      </c>
      <c r="H15" s="31" t="s">
        <v>146</v>
      </c>
      <c r="I15" s="31" t="s">
        <v>62</v>
      </c>
      <c r="J15" s="31" t="s">
        <v>52</v>
      </c>
      <c r="K15" s="31" t="s">
        <v>20</v>
      </c>
      <c r="L15" s="32"/>
      <c r="M15" s="30">
        <v>3</v>
      </c>
      <c r="N15" s="32">
        <v>46179</v>
      </c>
      <c r="O15" s="32">
        <v>46193</v>
      </c>
      <c r="P15" s="31" t="s">
        <v>53</v>
      </c>
      <c r="Q15" s="33">
        <v>17800</v>
      </c>
      <c r="R15" s="34" t="s">
        <v>147</v>
      </c>
    </row>
    <row r="16" spans="1:18" ht="30" customHeight="1" x14ac:dyDescent="0.25">
      <c r="A16" s="35">
        <v>12</v>
      </c>
      <c r="B16" s="36" t="s">
        <v>148</v>
      </c>
      <c r="C16" s="36" t="s">
        <v>107</v>
      </c>
      <c r="D16" s="36" t="s">
        <v>149</v>
      </c>
      <c r="E16" s="36" t="s">
        <v>150</v>
      </c>
      <c r="F16" s="36" t="s">
        <v>151</v>
      </c>
      <c r="G16" s="36" t="s">
        <v>152</v>
      </c>
      <c r="H16" s="36" t="s">
        <v>153</v>
      </c>
      <c r="I16" s="36" t="s">
        <v>83</v>
      </c>
      <c r="J16" s="36" t="s">
        <v>103</v>
      </c>
      <c r="K16" s="36" t="s">
        <v>19</v>
      </c>
      <c r="L16" s="37"/>
      <c r="M16" s="35">
        <v>2</v>
      </c>
      <c r="N16" s="37">
        <v>46172</v>
      </c>
      <c r="O16" s="37">
        <v>46187</v>
      </c>
      <c r="P16" s="36" t="s">
        <v>74</v>
      </c>
      <c r="Q16" s="38">
        <v>2600</v>
      </c>
      <c r="R16" s="39" t="s">
        <v>154</v>
      </c>
    </row>
    <row r="17" spans="1:18" ht="30" customHeight="1" x14ac:dyDescent="0.25">
      <c r="A17" s="30">
        <v>13</v>
      </c>
      <c r="B17" s="31" t="s">
        <v>155</v>
      </c>
      <c r="C17" s="31" t="s">
        <v>96</v>
      </c>
      <c r="D17" s="31" t="s">
        <v>156</v>
      </c>
      <c r="E17" s="31" t="s">
        <v>157</v>
      </c>
      <c r="F17" s="31" t="s">
        <v>158</v>
      </c>
      <c r="G17" s="31" t="s">
        <v>159</v>
      </c>
      <c r="H17" s="31" t="s">
        <v>160</v>
      </c>
      <c r="I17" s="31" t="s">
        <v>102</v>
      </c>
      <c r="J17" s="31" t="s">
        <v>73</v>
      </c>
      <c r="K17" s="31" t="s">
        <v>3</v>
      </c>
      <c r="L17" s="32"/>
      <c r="M17" s="30">
        <v>1</v>
      </c>
      <c r="N17" s="32">
        <v>46182</v>
      </c>
      <c r="O17" s="32">
        <v>46196</v>
      </c>
      <c r="P17" s="31" t="s">
        <v>161</v>
      </c>
      <c r="Q17" s="33">
        <v>7300</v>
      </c>
      <c r="R17" s="34" t="s">
        <v>162</v>
      </c>
    </row>
    <row r="18" spans="1:18" ht="30" customHeight="1" x14ac:dyDescent="0.25">
      <c r="A18" s="35">
        <v>14</v>
      </c>
      <c r="B18" s="36" t="s">
        <v>163</v>
      </c>
      <c r="C18" s="36" t="s">
        <v>141</v>
      </c>
      <c r="D18" s="36" t="s">
        <v>164</v>
      </c>
      <c r="E18" s="36" t="s">
        <v>165</v>
      </c>
      <c r="F18" s="36" t="s">
        <v>166</v>
      </c>
      <c r="G18" s="36" t="s">
        <v>167</v>
      </c>
      <c r="H18" s="36" t="s">
        <v>168</v>
      </c>
      <c r="I18" s="36" t="s">
        <v>169</v>
      </c>
      <c r="J18" s="36" t="s">
        <v>103</v>
      </c>
      <c r="K18" s="36" t="s">
        <v>18</v>
      </c>
      <c r="L18" s="37"/>
      <c r="M18" s="35">
        <v>0</v>
      </c>
      <c r="N18" s="37"/>
      <c r="O18" s="37">
        <v>46197</v>
      </c>
      <c r="P18" s="36" t="s">
        <v>138</v>
      </c>
      <c r="Q18" s="38">
        <v>3900</v>
      </c>
      <c r="R18" s="39" t="s">
        <v>170</v>
      </c>
    </row>
    <row r="19" spans="1:18" ht="30" customHeight="1" x14ac:dyDescent="0.25">
      <c r="A19" s="30">
        <v>15</v>
      </c>
      <c r="B19" s="31" t="s">
        <v>171</v>
      </c>
      <c r="C19" s="31" t="s">
        <v>172</v>
      </c>
      <c r="D19" s="31" t="s">
        <v>173</v>
      </c>
      <c r="E19" s="31" t="s">
        <v>174</v>
      </c>
      <c r="F19" s="31" t="s">
        <v>175</v>
      </c>
      <c r="G19" s="31" t="s">
        <v>176</v>
      </c>
      <c r="H19" s="31" t="s">
        <v>177</v>
      </c>
      <c r="I19" s="31" t="s">
        <v>51</v>
      </c>
      <c r="J19" s="31" t="s">
        <v>52</v>
      </c>
      <c r="K19" s="31" t="s">
        <v>20</v>
      </c>
      <c r="L19" s="32"/>
      <c r="M19" s="30">
        <v>4</v>
      </c>
      <c r="N19" s="32">
        <v>46180</v>
      </c>
      <c r="O19" s="32">
        <v>46189</v>
      </c>
      <c r="P19" s="31" t="s">
        <v>53</v>
      </c>
      <c r="Q19" s="33">
        <v>21500</v>
      </c>
      <c r="R19" s="34" t="s">
        <v>178</v>
      </c>
    </row>
    <row r="20" spans="1:18" ht="30" customHeight="1" x14ac:dyDescent="0.25">
      <c r="A20" s="35">
        <v>16</v>
      </c>
      <c r="B20" s="36" t="s">
        <v>179</v>
      </c>
      <c r="C20" s="36" t="s">
        <v>77</v>
      </c>
      <c r="D20" s="36" t="s">
        <v>180</v>
      </c>
      <c r="E20" s="36" t="s">
        <v>181</v>
      </c>
      <c r="F20" s="36" t="s">
        <v>182</v>
      </c>
      <c r="G20" s="36" t="s">
        <v>183</v>
      </c>
      <c r="H20" s="36" t="s">
        <v>184</v>
      </c>
      <c r="I20" s="36" t="s">
        <v>72</v>
      </c>
      <c r="J20" s="36" t="s">
        <v>73</v>
      </c>
      <c r="K20" s="36" t="s">
        <v>5</v>
      </c>
      <c r="L20" s="37"/>
      <c r="M20" s="35">
        <v>3</v>
      </c>
      <c r="N20" s="37">
        <v>46154</v>
      </c>
      <c r="O20" s="37"/>
      <c r="P20" s="36" t="s">
        <v>93</v>
      </c>
      <c r="Q20" s="38">
        <v>9600</v>
      </c>
      <c r="R20" s="39" t="s">
        <v>185</v>
      </c>
    </row>
    <row r="21" spans="1:18" ht="30" customHeight="1" x14ac:dyDescent="0.25">
      <c r="A21" s="30" t="str">
        <f t="shared" ref="A21:A26" si="0">IF(B21="","",ROW()-4)</f>
        <v/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2"/>
      <c r="M21" s="30"/>
      <c r="N21" s="32"/>
      <c r="O21" s="32"/>
      <c r="P21" s="31"/>
      <c r="Q21" s="33"/>
      <c r="R21" s="34"/>
    </row>
    <row r="22" spans="1:18" ht="30" customHeight="1" x14ac:dyDescent="0.25">
      <c r="A22" s="35" t="str">
        <f t="shared" si="0"/>
        <v/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7"/>
      <c r="M22" s="35"/>
      <c r="N22" s="37"/>
      <c r="O22" s="37"/>
      <c r="P22" s="36"/>
      <c r="Q22" s="38"/>
      <c r="R22" s="39"/>
    </row>
    <row r="23" spans="1:18" ht="30" customHeight="1" x14ac:dyDescent="0.25">
      <c r="A23" s="30" t="str">
        <f t="shared" si="0"/>
        <v/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2"/>
      <c r="M23" s="30"/>
      <c r="N23" s="32"/>
      <c r="O23" s="32"/>
      <c r="P23" s="31"/>
      <c r="Q23" s="33"/>
      <c r="R23" s="34"/>
    </row>
    <row r="24" spans="1:18" ht="30" customHeight="1" x14ac:dyDescent="0.25">
      <c r="A24" s="35" t="str">
        <f t="shared" si="0"/>
        <v/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7"/>
      <c r="M24" s="35"/>
      <c r="N24" s="37"/>
      <c r="O24" s="37"/>
      <c r="P24" s="36"/>
      <c r="Q24" s="38"/>
      <c r="R24" s="39"/>
    </row>
    <row r="25" spans="1:18" ht="30" customHeight="1" x14ac:dyDescent="0.25">
      <c r="A25" s="30" t="str">
        <f t="shared" si="0"/>
        <v/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2"/>
      <c r="M25" s="30"/>
      <c r="N25" s="32"/>
      <c r="O25" s="32"/>
      <c r="P25" s="31"/>
      <c r="Q25" s="33"/>
      <c r="R25" s="34"/>
    </row>
    <row r="26" spans="1:18" ht="30" customHeight="1" x14ac:dyDescent="0.25">
      <c r="A26" s="35" t="str">
        <f t="shared" si="0"/>
        <v/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7"/>
      <c r="M26" s="35"/>
      <c r="N26" s="37"/>
      <c r="O26" s="37"/>
      <c r="P26" s="36"/>
      <c r="Q26" s="38"/>
      <c r="R26" s="39"/>
    </row>
  </sheetData>
  <autoFilter ref="A4:R26" xr:uid="{00000000-0009-0000-0000-000001000000}"/>
  <conditionalFormatting sqref="J5:J26">
    <cfRule type="cellIs" dxfId="10" priority="10" operator="equal">
      <formula>"Hoch"</formula>
    </cfRule>
  </conditionalFormatting>
  <conditionalFormatting sqref="K5:K26">
    <cfRule type="cellIs" dxfId="9" priority="2" operator="equal">
      <formula>"Gewonnen"</formula>
    </cfRule>
    <cfRule type="cellIs" dxfId="8" priority="3" operator="equal">
      <formula>"Termin vereinbart"</formula>
    </cfRule>
    <cfRule type="cellIs" dxfId="7" priority="4" operator="equal">
      <formula>"Angebot versendet"</formula>
    </cfRule>
    <cfRule type="cellIs" dxfId="6" priority="5" operator="equal">
      <formula>"Kontaktiert"</formula>
    </cfRule>
    <cfRule type="cellIs" dxfId="5" priority="6" operator="equal">
      <formula>"Nicht erreicht"</formula>
    </cfRule>
    <cfRule type="cellIs" dxfId="4" priority="7" operator="equal">
      <formula>"Neu"</formula>
    </cfRule>
    <cfRule type="cellIs" dxfId="3" priority="8" operator="equal">
      <formula>"Verloren"</formula>
    </cfRule>
    <cfRule type="cellIs" dxfId="2" priority="9" operator="equal">
      <formula>"Kein Interesse"</formula>
    </cfRule>
  </conditionalFormatting>
  <conditionalFormatting sqref="O5:O26">
    <cfRule type="expression" dxfId="1" priority="11">
      <formula>AND($O5&lt;&gt;"",$O5&lt;TODAY(),$K5&lt;&gt;"Gewonnen",$K5&lt;&gt;"Verloren",$K5&lt;&gt;"Kein Interesse")</formula>
    </cfRule>
    <cfRule type="expression" dxfId="0" priority="12">
      <formula>$O5=TODAY()</formula>
    </cfRule>
  </conditionalFormatting>
  <dataValidations count="1">
    <dataValidation type="whole" operator="greaterThanOrEqual" allowBlank="1" errorTitle="Ungültige Eingabe" error="Bitte eine ganze Zahl (0 oder mehr) eingeben." sqref="M5:M26" xr:uid="{00000000-0002-0000-0100-000005000000}">
      <formula1>0</formula1>
      <formula2>0</formula2>
    </dataValidation>
  </dataValidations>
  <pageMargins left="0.3" right="0.3" top="0.4" bottom="0.4" header="0.511811023622047" footer="0.511811023622047"/>
  <pageSetup paperSize="9"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errorTitle="Ungültige Eingabe" error="Bitte einen Wert aus der Liste wählen." promptTitle="Branche" prompt="Wert aus Liste 'Branche' wählen" xr:uid="{00000000-0002-0000-0100-000000000000}">
          <x14:formula1>
            <xm:f>Listen!$I$5:$I$16</xm:f>
          </x14:formula1>
          <x14:formula2>
            <xm:f>0</xm:f>
          </x14:formula2>
          <xm:sqref>C5:C26</xm:sqref>
        </x14:dataValidation>
        <x14:dataValidation type="list" allowBlank="1" errorTitle="Ungültige Eingabe" error="Bitte einen Wert aus der Liste wählen." promptTitle="Lead-Quelle" prompt="Wert aus Liste 'Lead-Quelle' wählen" xr:uid="{00000000-0002-0000-0100-000001000000}">
          <x14:formula1>
            <xm:f>Listen!$E$5:$E$12</xm:f>
          </x14:formula1>
          <x14:formula2>
            <xm:f>0</xm:f>
          </x14:formula2>
          <xm:sqref>I5:I26</xm:sqref>
        </x14:dataValidation>
        <x14:dataValidation type="list" allowBlank="1" errorTitle="Ungültige Eingabe" error="Bitte einen Wert aus der Liste wählen." promptTitle="Priorität" prompt="Wert aus Liste 'Priorität' wählen" xr:uid="{00000000-0002-0000-0100-000002000000}">
          <x14:formula1>
            <xm:f>Listen!$C$5:$C$7</xm:f>
          </x14:formula1>
          <x14:formula2>
            <xm:f>0</xm:f>
          </x14:formula2>
          <xm:sqref>J5:J26</xm:sqref>
        </x14:dataValidation>
        <x14:dataValidation type="list" allowBlank="1" errorTitle="Ungültige Eingabe" error="Bitte einen Wert aus der Liste wählen." promptTitle="Status" prompt="Wert aus Liste 'Status' wählen" xr:uid="{00000000-0002-0000-0100-000003000000}">
          <x14:formula1>
            <xm:f>Listen!$A$5:$A$12</xm:f>
          </x14:formula1>
          <x14:formula2>
            <xm:f>0</xm:f>
          </x14:formula2>
          <xm:sqref>K5:K26</xm:sqref>
        </x14:dataValidation>
        <x14:dataValidation type="list" allowBlank="1" errorTitle="Ungültige Eingabe" error="Bitte einen Wert aus der Liste wählen." promptTitle="Nächster Schritt" prompt="Wert aus Liste 'Nächster Schritt' wählen" xr:uid="{00000000-0002-0000-0100-000004000000}">
          <x14:formula1>
            <xm:f>Listen!$G$5:$G$14</xm:f>
          </x14:formula1>
          <x14:formula2>
            <xm:f>0</xm:f>
          </x14:formula2>
          <xm:sqref>P5:P26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B7785"/>
    <pageSetUpPr fitToPage="1"/>
  </sheetPr>
  <dimension ref="A1:I16"/>
  <sheetViews>
    <sheetView zoomScaleNormal="100" workbookViewId="0"/>
  </sheetViews>
  <sheetFormatPr baseColWidth="10" defaultColWidth="8.7109375" defaultRowHeight="15" x14ac:dyDescent="0.25"/>
  <cols>
    <col min="1" max="1" width="20" customWidth="1"/>
    <col min="2" max="2" width="3" customWidth="1"/>
    <col min="3" max="3" width="20" customWidth="1"/>
    <col min="4" max="4" width="3" customWidth="1"/>
    <col min="5" max="5" width="20" customWidth="1"/>
    <col min="6" max="6" width="3" customWidth="1"/>
    <col min="7" max="7" width="20" customWidth="1"/>
    <col min="8" max="8" width="3" customWidth="1"/>
    <col min="9" max="9" width="20" customWidth="1"/>
    <col min="10" max="10" width="3" customWidth="1"/>
  </cols>
  <sheetData>
    <row r="1" spans="1:9" ht="15.75" customHeight="1" x14ac:dyDescent="0.25">
      <c r="A1" s="16" t="s">
        <v>186</v>
      </c>
    </row>
    <row r="2" spans="1:9" ht="15" customHeight="1" x14ac:dyDescent="0.25">
      <c r="A2" s="29" t="s">
        <v>187</v>
      </c>
    </row>
    <row r="4" spans="1:9" ht="15" customHeight="1" x14ac:dyDescent="0.25">
      <c r="A4" s="19" t="s">
        <v>14</v>
      </c>
      <c r="C4" s="19" t="s">
        <v>36</v>
      </c>
      <c r="E4" s="19" t="s">
        <v>35</v>
      </c>
      <c r="G4" s="19" t="s">
        <v>41</v>
      </c>
      <c r="I4" s="19" t="s">
        <v>29</v>
      </c>
    </row>
    <row r="5" spans="1:9" ht="15" customHeight="1" x14ac:dyDescent="0.25">
      <c r="A5" s="40" t="s">
        <v>18</v>
      </c>
      <c r="C5" s="40" t="s">
        <v>52</v>
      </c>
      <c r="E5" s="40" t="s">
        <v>51</v>
      </c>
      <c r="G5" s="40" t="s">
        <v>138</v>
      </c>
      <c r="I5" s="40" t="s">
        <v>86</v>
      </c>
    </row>
    <row r="6" spans="1:9" ht="15" customHeight="1" x14ac:dyDescent="0.25">
      <c r="A6" s="20" t="s">
        <v>3</v>
      </c>
      <c r="C6" s="20" t="s">
        <v>73</v>
      </c>
      <c r="E6" s="20" t="s">
        <v>62</v>
      </c>
      <c r="G6" s="20" t="s">
        <v>74</v>
      </c>
      <c r="I6" s="20" t="s">
        <v>56</v>
      </c>
    </row>
    <row r="7" spans="1:9" ht="15" customHeight="1" x14ac:dyDescent="0.25">
      <c r="A7" s="40" t="s">
        <v>19</v>
      </c>
      <c r="C7" s="40" t="s">
        <v>103</v>
      </c>
      <c r="E7" s="40" t="s">
        <v>72</v>
      </c>
      <c r="G7" s="40" t="s">
        <v>161</v>
      </c>
      <c r="I7" s="40" t="s">
        <v>45</v>
      </c>
    </row>
    <row r="8" spans="1:9" ht="15" customHeight="1" x14ac:dyDescent="0.25">
      <c r="A8" s="20" t="s">
        <v>20</v>
      </c>
      <c r="E8" s="20" t="s">
        <v>92</v>
      </c>
      <c r="G8" s="20" t="s">
        <v>122</v>
      </c>
      <c r="I8" s="20" t="s">
        <v>116</v>
      </c>
    </row>
    <row r="9" spans="1:9" ht="15" customHeight="1" x14ac:dyDescent="0.25">
      <c r="A9" s="40" t="s">
        <v>21</v>
      </c>
      <c r="E9" s="40" t="s">
        <v>83</v>
      </c>
      <c r="G9" s="40" t="s">
        <v>53</v>
      </c>
      <c r="I9" s="40" t="s">
        <v>107</v>
      </c>
    </row>
    <row r="10" spans="1:9" ht="15" customHeight="1" x14ac:dyDescent="0.25">
      <c r="A10" s="20" t="s">
        <v>5</v>
      </c>
      <c r="E10" s="20" t="s">
        <v>113</v>
      </c>
      <c r="G10" s="20" t="s">
        <v>188</v>
      </c>
      <c r="I10" s="20" t="s">
        <v>96</v>
      </c>
    </row>
    <row r="11" spans="1:9" ht="15" customHeight="1" x14ac:dyDescent="0.25">
      <c r="A11" s="40" t="s">
        <v>23</v>
      </c>
      <c r="E11" s="40" t="s">
        <v>102</v>
      </c>
      <c r="G11" s="40" t="s">
        <v>63</v>
      </c>
      <c r="I11" s="40" t="s">
        <v>141</v>
      </c>
    </row>
    <row r="12" spans="1:9" ht="15" customHeight="1" x14ac:dyDescent="0.25">
      <c r="A12" s="20" t="s">
        <v>24</v>
      </c>
      <c r="E12" s="20" t="s">
        <v>169</v>
      </c>
      <c r="G12" s="20" t="s">
        <v>93</v>
      </c>
      <c r="I12" s="20" t="s">
        <v>66</v>
      </c>
    </row>
    <row r="13" spans="1:9" ht="15" customHeight="1" x14ac:dyDescent="0.25">
      <c r="G13" s="40" t="s">
        <v>40</v>
      </c>
      <c r="I13" s="40" t="s">
        <v>125</v>
      </c>
    </row>
    <row r="14" spans="1:9" ht="15" customHeight="1" x14ac:dyDescent="0.25">
      <c r="G14" s="20" t="s">
        <v>104</v>
      </c>
      <c r="I14" s="20" t="s">
        <v>77</v>
      </c>
    </row>
    <row r="15" spans="1:9" ht="15" customHeight="1" x14ac:dyDescent="0.25">
      <c r="I15" s="40" t="s">
        <v>172</v>
      </c>
    </row>
    <row r="16" spans="1:9" ht="15" customHeight="1" x14ac:dyDescent="0.25">
      <c r="I16" s="20" t="s">
        <v>189</v>
      </c>
    </row>
  </sheetData>
  <pageMargins left="0.75" right="0.75" top="1" bottom="1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Dashboard</vt:lpstr>
      <vt:lpstr>Akquise-Tracker</vt:lpstr>
      <vt:lpstr>Listen</vt:lpstr>
      <vt:lpstr>Dashboard!Druckbereich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3</cp:revision>
  <dcterms:created xsi:type="dcterms:W3CDTF">2026-06-12T05:55:53Z</dcterms:created>
  <dcterms:modified xsi:type="dcterms:W3CDTF">2026-06-12T06:40:47Z</dcterms:modified>
  <dc:language>en-US</dc:language>
</cp:coreProperties>
</file>