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ergi\Documents\SEO\SEO\AA_Webs\Excel Aleman\Generador\"/>
    </mc:Choice>
  </mc:AlternateContent>
  <xr:revisionPtr revIDLastSave="0" documentId="13_ncr:1_{04387064-2A25-4ADB-B7A1-F34B15E936D9}" xr6:coauthVersionLast="47" xr6:coauthVersionMax="47" xr10:uidLastSave="{00000000-0000-0000-0000-000000000000}"/>
  <bookViews>
    <workbookView xWindow="1725" yWindow="1725" windowWidth="25500" windowHeight="13500" tabRatio="500" xr2:uid="{00000000-000D-0000-FFFF-FFFF00000000}"/>
  </bookViews>
  <sheets>
    <sheet name="Übersicht" sheetId="1" r:id="rId1"/>
    <sheet name="Einnahmen" sheetId="2" r:id="rId2"/>
    <sheet name="Ausgaben" sheetId="3" r:id="rId3"/>
    <sheet name="Kassenbuch" sheetId="4" r:id="rId4"/>
    <sheet name="EÜR" sheetId="5" r:id="rId5"/>
    <sheet name="Bericht" sheetId="6" r:id="rId6"/>
    <sheet name="Anleitung" sheetId="7" r:id="rId7"/>
  </sheets>
  <definedNames>
    <definedName name="_xlnm.Print_Area" localSheetId="3">Kassenbuch!$A$1:$H$46</definedName>
    <definedName name="_xlnm.Print_Area" localSheetId="0">Übersicht!$A$1:$H$33</definedName>
    <definedName name="_xlnm.Print_Titles" localSheetId="3">Kassenbuch!$11:$11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6" i="6" l="1"/>
  <c r="C26" i="6"/>
  <c r="D25" i="6"/>
  <c r="C25" i="6"/>
  <c r="D24" i="6"/>
  <c r="C24" i="6"/>
  <c r="D23" i="6"/>
  <c r="E23" i="6" s="1"/>
  <c r="C23" i="6"/>
  <c r="C11" i="6"/>
  <c r="C8" i="6"/>
  <c r="C5" i="5"/>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13" i="4"/>
  <c r="H12" i="4"/>
  <c r="G4" i="4"/>
  <c r="G3" i="4"/>
  <c r="G5" i="4" s="1"/>
  <c r="G28" i="3"/>
  <c r="F28" i="3"/>
  <c r="B28" i="3"/>
  <c r="M27" i="3"/>
  <c r="L27" i="3"/>
  <c r="K27" i="3"/>
  <c r="J27" i="3"/>
  <c r="I27" i="3"/>
  <c r="H27" i="3"/>
  <c r="G27" i="3"/>
  <c r="F27" i="3"/>
  <c r="E27" i="3"/>
  <c r="D27" i="3"/>
  <c r="C27" i="3"/>
  <c r="C28" i="3" s="1"/>
  <c r="B27" i="3"/>
  <c r="N26" i="3"/>
  <c r="N25" i="3"/>
  <c r="N24" i="3"/>
  <c r="N27" i="3" s="1"/>
  <c r="M22" i="3"/>
  <c r="L22" i="3"/>
  <c r="L28" i="3" s="1"/>
  <c r="K22" i="3"/>
  <c r="J22" i="3"/>
  <c r="I22" i="3"/>
  <c r="H22" i="3"/>
  <c r="G22" i="3"/>
  <c r="F22" i="3"/>
  <c r="E22" i="3"/>
  <c r="D22" i="3"/>
  <c r="C22" i="3"/>
  <c r="B22" i="3"/>
  <c r="N21" i="3"/>
  <c r="N20" i="3"/>
  <c r="N19" i="3"/>
  <c r="N18" i="3"/>
  <c r="N17" i="3"/>
  <c r="N22" i="3" s="1"/>
  <c r="N15" i="3"/>
  <c r="D18" i="1" s="1"/>
  <c r="M15" i="3"/>
  <c r="L15" i="3"/>
  <c r="K15" i="3"/>
  <c r="J15" i="3"/>
  <c r="I15" i="3"/>
  <c r="H15" i="3"/>
  <c r="H28" i="3" s="1"/>
  <c r="G15" i="3"/>
  <c r="F15" i="3"/>
  <c r="E15" i="3"/>
  <c r="D15" i="3"/>
  <c r="C15" i="3"/>
  <c r="B15" i="3"/>
  <c r="N14" i="3"/>
  <c r="N13" i="3"/>
  <c r="N12" i="3"/>
  <c r="N10" i="3"/>
  <c r="D17" i="1" s="1"/>
  <c r="M10" i="3"/>
  <c r="M28" i="3" s="1"/>
  <c r="L10" i="3"/>
  <c r="K10" i="3"/>
  <c r="K28" i="3" s="1"/>
  <c r="J10" i="3"/>
  <c r="J28" i="3" s="1"/>
  <c r="I10" i="3"/>
  <c r="I28" i="3" s="1"/>
  <c r="H10" i="3"/>
  <c r="G10" i="3"/>
  <c r="F10" i="3"/>
  <c r="E10" i="3"/>
  <c r="E28" i="3" s="1"/>
  <c r="D10" i="3"/>
  <c r="D28" i="3" s="1"/>
  <c r="C10" i="3"/>
  <c r="B10" i="3"/>
  <c r="N9" i="3"/>
  <c r="N8" i="3"/>
  <c r="N7" i="3"/>
  <c r="N6" i="3"/>
  <c r="N5" i="3"/>
  <c r="G27" i="2"/>
  <c r="C27" i="2"/>
  <c r="B27" i="2"/>
  <c r="M26" i="2"/>
  <c r="L26" i="2"/>
  <c r="K26" i="2"/>
  <c r="J26" i="2"/>
  <c r="I26" i="2"/>
  <c r="H26" i="2"/>
  <c r="G26" i="2"/>
  <c r="F26" i="2"/>
  <c r="E26" i="2"/>
  <c r="D26" i="2"/>
  <c r="C26" i="2"/>
  <c r="B26" i="2"/>
  <c r="N25" i="2"/>
  <c r="N24" i="2"/>
  <c r="N23" i="2"/>
  <c r="N26" i="2" s="1"/>
  <c r="M21" i="2"/>
  <c r="L21" i="2"/>
  <c r="L27" i="2" s="1"/>
  <c r="K21" i="2"/>
  <c r="J21" i="2"/>
  <c r="I21" i="2"/>
  <c r="H21" i="2"/>
  <c r="G21" i="2"/>
  <c r="F21" i="2"/>
  <c r="E21" i="2"/>
  <c r="D21" i="2"/>
  <c r="C21" i="2"/>
  <c r="B21" i="2"/>
  <c r="N20" i="2"/>
  <c r="N19" i="2"/>
  <c r="N18" i="2"/>
  <c r="N17" i="2"/>
  <c r="N21" i="2" s="1"/>
  <c r="N15" i="2"/>
  <c r="C11" i="5" s="1"/>
  <c r="M15" i="2"/>
  <c r="L15" i="2"/>
  <c r="K15" i="2"/>
  <c r="J15" i="2"/>
  <c r="I15" i="2"/>
  <c r="H15" i="2"/>
  <c r="H27" i="2" s="1"/>
  <c r="G15" i="2"/>
  <c r="F15" i="2"/>
  <c r="E15" i="2"/>
  <c r="D15" i="2"/>
  <c r="C15" i="2"/>
  <c r="B15" i="2"/>
  <c r="N14" i="2"/>
  <c r="N13" i="2"/>
  <c r="N12" i="2"/>
  <c r="N10" i="2"/>
  <c r="C10" i="5" s="1"/>
  <c r="M10" i="2"/>
  <c r="M27" i="2" s="1"/>
  <c r="L10" i="2"/>
  <c r="K10" i="2"/>
  <c r="K27" i="2" s="1"/>
  <c r="J10" i="2"/>
  <c r="J27" i="2" s="1"/>
  <c r="I10" i="2"/>
  <c r="I27" i="2" s="1"/>
  <c r="H10" i="2"/>
  <c r="G10" i="2"/>
  <c r="F10" i="2"/>
  <c r="F27" i="2" s="1"/>
  <c r="E10" i="2"/>
  <c r="E27" i="2" s="1"/>
  <c r="D10" i="2"/>
  <c r="D27" i="2" s="1"/>
  <c r="C10" i="2"/>
  <c r="B10" i="2"/>
  <c r="N9" i="2"/>
  <c r="N8" i="2"/>
  <c r="N7" i="2"/>
  <c r="N6" i="2"/>
  <c r="N5" i="2"/>
  <c r="D29" i="1"/>
  <c r="C29" i="1"/>
  <c r="E28" i="1"/>
  <c r="E27" i="1"/>
  <c r="E26" i="1"/>
  <c r="E25" i="1"/>
  <c r="H12" i="1"/>
  <c r="H10" i="1"/>
  <c r="H9" i="1"/>
  <c r="H11" i="1" s="1"/>
  <c r="E25" i="6" l="1"/>
  <c r="E26" i="6"/>
  <c r="E24" i="6"/>
  <c r="D27" i="6"/>
  <c r="E29" i="1"/>
  <c r="C27" i="6"/>
  <c r="D19" i="1"/>
  <c r="D17" i="6"/>
  <c r="C19" i="5"/>
  <c r="C20" i="5"/>
  <c r="D18" i="6"/>
  <c r="D20" i="1"/>
  <c r="C12" i="5"/>
  <c r="C17" i="6"/>
  <c r="E17" i="6" s="1"/>
  <c r="C19" i="1"/>
  <c r="C18" i="6"/>
  <c r="E18" i="6" s="1"/>
  <c r="C20" i="1"/>
  <c r="C13" i="5"/>
  <c r="C14" i="5" s="1"/>
  <c r="C23" i="5" s="1"/>
  <c r="E27" i="6"/>
  <c r="C17" i="5"/>
  <c r="C21" i="5" s="1"/>
  <c r="C18" i="5"/>
  <c r="C15" i="6"/>
  <c r="D15" i="6"/>
  <c r="C16" i="6"/>
  <c r="D16" i="6"/>
  <c r="N27" i="2"/>
  <c r="H6" i="1" s="1"/>
  <c r="N28" i="3"/>
  <c r="H7" i="1" s="1"/>
  <c r="C17" i="1"/>
  <c r="C18" i="1"/>
  <c r="E18" i="1" s="1"/>
  <c r="H14" i="4"/>
  <c r="E20" i="1" l="1"/>
  <c r="E19" i="1"/>
  <c r="D21" i="1"/>
  <c r="H15" i="4"/>
  <c r="H8" i="1"/>
  <c r="E16" i="6"/>
  <c r="D19" i="6"/>
  <c r="E15" i="6"/>
  <c r="C19" i="6"/>
  <c r="E19" i="6" s="1"/>
  <c r="E17" i="1"/>
  <c r="C21" i="1"/>
  <c r="E21" i="1" l="1"/>
  <c r="H16" i="4"/>
  <c r="H17" i="4" l="1"/>
  <c r="H18" i="4" l="1"/>
  <c r="H19" i="4" s="1"/>
  <c r="H20" i="4" l="1"/>
  <c r="H21" i="4" l="1"/>
  <c r="H22" i="4" l="1"/>
  <c r="H23" i="4"/>
  <c r="H24" i="4" l="1"/>
  <c r="H25" i="4" l="1"/>
  <c r="H26" i="4" l="1"/>
  <c r="H27" i="4" l="1"/>
  <c r="H28" i="4" l="1"/>
  <c r="H29" i="4" l="1"/>
  <c r="H30" i="4" l="1"/>
  <c r="H31" i="4" l="1"/>
  <c r="H32" i="4" l="1"/>
  <c r="H33" i="4" l="1"/>
  <c r="H34" i="4" l="1"/>
  <c r="H35" i="4" l="1"/>
  <c r="H36" i="4" s="1"/>
  <c r="H37" i="4" l="1"/>
  <c r="H38" i="4" s="1"/>
  <c r="H39" i="4" l="1"/>
  <c r="H40" i="4" s="1"/>
  <c r="H41" i="4" l="1"/>
  <c r="H42" i="4" l="1"/>
  <c r="H43" i="4" l="1"/>
  <c r="H44" i="4" s="1"/>
  <c r="H45" i="4" s="1"/>
  <c r="H46" i="4" l="1"/>
</calcChain>
</file>

<file path=xl/sharedStrings.xml><?xml version="1.0" encoding="utf-8"?>
<sst xmlns="http://schemas.openxmlformats.org/spreadsheetml/2006/main" count="431" uniqueCount="316">
  <si>
    <t>VEREINSSTAMMDATEN</t>
  </si>
  <si>
    <t>KENNZAHLEN AUF EINEN BLICK</t>
  </si>
  <si>
    <t>Vereinsname:</t>
  </si>
  <si>
    <t>Kulturkreis Lindenhof e.V.</t>
  </si>
  <si>
    <t>Gesamteinnahmen</t>
  </si>
  <si>
    <t>Sitz:</t>
  </si>
  <si>
    <t>Musterstadt</t>
  </si>
  <si>
    <t>Gesamtausgaben</t>
  </si>
  <si>
    <t>Vereinsregister:</t>
  </si>
  <si>
    <t>VR 4521 - Amtsgericht Musterstadt</t>
  </si>
  <si>
    <t>Jahresergebnis</t>
  </si>
  <si>
    <t>Steuernummer:</t>
  </si>
  <si>
    <t>12/345/67890</t>
  </si>
  <si>
    <t>Vermögen Anfang</t>
  </si>
  <si>
    <t>Geschäftsjahr:</t>
  </si>
  <si>
    <t>01.01.2026 - 31.12.2026</t>
  </si>
  <si>
    <t>Vermögen Ende</t>
  </si>
  <si>
    <t>Vorstandsvorsitz:</t>
  </si>
  <si>
    <t>Hanna Reuter</t>
  </si>
  <si>
    <t>Vermögensänderung</t>
  </si>
  <si>
    <t>Kassenwart/in:</t>
  </si>
  <si>
    <t>Markus Albrecht</t>
  </si>
  <si>
    <t>Anzahl Buchungen</t>
  </si>
  <si>
    <t>Erstellt am:</t>
  </si>
  <si>
    <t>31.12.2026</t>
  </si>
  <si>
    <t>Mitgliederzahl</t>
  </si>
  <si>
    <t>ERGEBNIS NACH STEUERLICHEN BEREICHEN</t>
  </si>
  <si>
    <t>LEGENDE</t>
  </si>
  <si>
    <t>Bereich</t>
  </si>
  <si>
    <t>Einnahmen</t>
  </si>
  <si>
    <t>Ausgaben</t>
  </si>
  <si>
    <t>Ergebnis</t>
  </si>
  <si>
    <t>Eingabefeld</t>
  </si>
  <si>
    <t>1. Ideeller Bereich</t>
  </si>
  <si>
    <t>Berechneter Wert</t>
  </si>
  <si>
    <t>2. Vermögensverwaltung</t>
  </si>
  <si>
    <t>Summe / Total</t>
  </si>
  <si>
    <t>3. Zweckbetrieb</t>
  </si>
  <si>
    <t>Verlust / Warnung</t>
  </si>
  <si>
    <t>4. Wirtschaftl. Geschäftsbetrieb</t>
  </si>
  <si>
    <t>GESAMT</t>
  </si>
  <si>
    <t>HINWEIS</t>
  </si>
  <si>
    <t>Diese Vorlage dient zur transparenten Darstellung der Vereinsfinanzen. Alle Eingabefelder (gelb) können angepasst werden. Summen und Ergebnisse werden automatisch berechnet. Die vier steuerlichen Bereiche entsprechen den Vorgaben für gemeinnützige Vereine in Deutschland.</t>
  </si>
  <si>
    <t>VERMÖGENSÜBERSICHT</t>
  </si>
  <si>
    <t>Position</t>
  </si>
  <si>
    <t>Anfang 01.01.2026</t>
  </si>
  <si>
    <t>Ende 31.12.2026</t>
  </si>
  <si>
    <t>Veränderung</t>
  </si>
  <si>
    <t>Kassenbestand</t>
  </si>
  <si>
    <t>Bankguthaben Girokonto</t>
  </si>
  <si>
    <t>Festgeld / Rücklagen</t>
  </si>
  <si>
    <t>Forderungen</t>
  </si>
  <si>
    <t>GESAMTVERMÖGEN</t>
  </si>
  <si>
    <t>EINNAHMEN 2026</t>
  </si>
  <si>
    <t>Einnahmeart</t>
  </si>
  <si>
    <t>Jan</t>
  </si>
  <si>
    <t>Feb</t>
  </si>
  <si>
    <t>Mär</t>
  </si>
  <si>
    <t>Apr</t>
  </si>
  <si>
    <t>Mai</t>
  </si>
  <si>
    <t>Jun</t>
  </si>
  <si>
    <t>Jul</t>
  </si>
  <si>
    <t>Aug</t>
  </si>
  <si>
    <t>Sep</t>
  </si>
  <si>
    <t>Okt</t>
  </si>
  <si>
    <t>Nov</t>
  </si>
  <si>
    <t>Dez</t>
  </si>
  <si>
    <t>1. IDEELLER BEREICH</t>
  </si>
  <si>
    <t>Mitgliedsbeiträge</t>
  </si>
  <si>
    <t>Aufnahmegebühren</t>
  </si>
  <si>
    <t>Spenden (allgemein)</t>
  </si>
  <si>
    <t>Öffentliche Zuschüsse</t>
  </si>
  <si>
    <t>Erbschaften/Schenkungen</t>
  </si>
  <si>
    <t>Summe Ideeller Bereich</t>
  </si>
  <si>
    <t>2. VERMÖGENSVERWALTUNG</t>
  </si>
  <si>
    <t>Zinserträge</t>
  </si>
  <si>
    <t>Miet-/Pachteinnahmen</t>
  </si>
  <si>
    <t>Kapitalerträge</t>
  </si>
  <si>
    <t>Summe Vermögensverwaltung</t>
  </si>
  <si>
    <t>3. ZWECKBETRIEB</t>
  </si>
  <si>
    <t>Veranstaltungserlöse</t>
  </si>
  <si>
    <t>Kurs-/Workshopgebühren</t>
  </si>
  <si>
    <t>Teilnahmegebühren</t>
  </si>
  <si>
    <t>Eintrittsgelder Ausstellung</t>
  </si>
  <si>
    <t>Summe Zweckbetrieb</t>
  </si>
  <si>
    <t>4. WIRTSCHAFTLICHER GESCHÄFTSBETRIEB</t>
  </si>
  <si>
    <t>Getränke-/Speisenverkauf</t>
  </si>
  <si>
    <t>Sponsoring/Werbung</t>
  </si>
  <si>
    <t>Merchandising</t>
  </si>
  <si>
    <t>Summe Wirtschaftlicher Geschäftsbetrieb</t>
  </si>
  <si>
    <t>GESAMTEINNAHMEN 2026</t>
  </si>
  <si>
    <t>AUSGABEN 2026</t>
  </si>
  <si>
    <t>Ausgabenart</t>
  </si>
  <si>
    <t>Verwaltungskosten</t>
  </si>
  <si>
    <t>Porto/Telefon/Internet</t>
  </si>
  <si>
    <t>Büromaterial</t>
  </si>
  <si>
    <t>Mitgliederverwaltung</t>
  </si>
  <si>
    <t>Versicherungen (Verein)</t>
  </si>
  <si>
    <t>Bankgebühren</t>
  </si>
  <si>
    <t>Depotgebühren</t>
  </si>
  <si>
    <t>Instandhaltung Vermögen</t>
  </si>
  <si>
    <t>Veranstaltungskosten</t>
  </si>
  <si>
    <t>Honorare (Dozenten/Künstler)</t>
  </si>
  <si>
    <t>Material/Ausstattung</t>
  </si>
  <si>
    <t>Reisekosten</t>
  </si>
  <si>
    <t>Raummiete</t>
  </si>
  <si>
    <t>Wareneinkauf</t>
  </si>
  <si>
    <t>Werbematerial</t>
  </si>
  <si>
    <t>Sonstige Ausgaben (wirtsch.)</t>
  </si>
  <si>
    <t>GESAMTAUSGABEN 2026</t>
  </si>
  <si>
    <t>KASSENBUCH 2026</t>
  </si>
  <si>
    <t>Anfangsbestand zum 01.01.2026:</t>
  </si>
  <si>
    <t>Summe Einnahmen:</t>
  </si>
  <si>
    <t>Summe Ausgaben:</t>
  </si>
  <si>
    <t>Saldo (Endbestand):</t>
  </si>
  <si>
    <t>Hinweis: Tragen Sie jede einzelne Buchung mit Belegnummer, Datum und Kategorie ein. Der Saldo wird automatisch fortgeschrieben.</t>
  </si>
  <si>
    <t>Beleg-Nr.</t>
  </si>
  <si>
    <t>Datum</t>
  </si>
  <si>
    <t>Buchungstext</t>
  </si>
  <si>
    <t>Kategorie</t>
  </si>
  <si>
    <t>Einnahme</t>
  </si>
  <si>
    <t>Ausgabe</t>
  </si>
  <si>
    <t>Zahlweg</t>
  </si>
  <si>
    <t>Saldo</t>
  </si>
  <si>
    <t>2026-001</t>
  </si>
  <si>
    <t>Mitgliedsbeitrag Jahreszahlung K. Schmitt</t>
  </si>
  <si>
    <t>Überweisung</t>
  </si>
  <si>
    <t>2026-002</t>
  </si>
  <si>
    <t>Versicherung Vereinshaftpflicht 2026</t>
  </si>
  <si>
    <t>Lastschrift</t>
  </si>
  <si>
    <t>2026-003</t>
  </si>
  <si>
    <t>Bankgebühr Kontoführung Januar</t>
  </si>
  <si>
    <t>2026-004</t>
  </si>
  <si>
    <t>Spende Familie Hoffmann</t>
  </si>
  <si>
    <t>2026-005</t>
  </si>
  <si>
    <t>Honorar Workshop Aquarellmalerei</t>
  </si>
  <si>
    <t>2026-006</t>
  </si>
  <si>
    <t>Workshopgebühren Februar (8 TN)</t>
  </si>
  <si>
    <t>Bar</t>
  </si>
  <si>
    <t>2026-007</t>
  </si>
  <si>
    <t>Mitgliedsbeiträge Q1 (Sammelposten)</t>
  </si>
  <si>
    <t>2026-008</t>
  </si>
  <si>
    <t>Konzertabend Eintritt</t>
  </si>
  <si>
    <t>2026-009</t>
  </si>
  <si>
    <t>Getränkeverkauf Konzertabend</t>
  </si>
  <si>
    <t>2026-010</t>
  </si>
  <si>
    <t>Catering Konzertabend</t>
  </si>
  <si>
    <t>2026-011</t>
  </si>
  <si>
    <t>Zuschuss Kulturamt Stadt</t>
  </si>
  <si>
    <t>2026-012</t>
  </si>
  <si>
    <t>Druckkosten Programmflyer Frühjahr</t>
  </si>
  <si>
    <t>2026-013</t>
  </si>
  <si>
    <t>Sponsoring Lokalunternehmen Bäckerei Wagner</t>
  </si>
  <si>
    <t>2026-014</t>
  </si>
  <si>
    <t>Lesung mit Autor M. Berger</t>
  </si>
  <si>
    <t>2026-015</t>
  </si>
  <si>
    <t>Materialkauf Bastelkurs</t>
  </si>
  <si>
    <t>2026-016</t>
  </si>
  <si>
    <t>Spende anonym (Briefkasten)</t>
  </si>
  <si>
    <t>2026-017</t>
  </si>
  <si>
    <t>Aufnahmegebühren 2 Neumitglieder</t>
  </si>
  <si>
    <t>2026-018</t>
  </si>
  <si>
    <t>Raummiete Bürgerhaus April</t>
  </si>
  <si>
    <t>2026-019</t>
  </si>
  <si>
    <t>Mitgliederverzeichnis Druck</t>
  </si>
  <si>
    <t>2026-020</t>
  </si>
  <si>
    <t>Sommerfest Eintrittsgelder</t>
  </si>
  <si>
    <t>2026-021</t>
  </si>
  <si>
    <t>Sommerfest Getränke/Speisen</t>
  </si>
  <si>
    <t>2026-022</t>
  </si>
  <si>
    <t>Sommerfest Eintritt Ausstellung</t>
  </si>
  <si>
    <t>2026-023</t>
  </si>
  <si>
    <t>Sommerfest Kosten (Zelt, Deko, Strom)</t>
  </si>
  <si>
    <t>2026-024</t>
  </si>
  <si>
    <t>Wareneinkauf Sommerfest</t>
  </si>
  <si>
    <t>2026-025</t>
  </si>
  <si>
    <t>Zinsertrag Sparkonto Halbjahr</t>
  </si>
  <si>
    <t>Buchung</t>
  </si>
  <si>
    <t>2026-026</t>
  </si>
  <si>
    <t>Sommerausstellung Eintritt</t>
  </si>
  <si>
    <t>2026-027</t>
  </si>
  <si>
    <t>Mitgliedsbeiträge Q3</t>
  </si>
  <si>
    <t>2026-028</t>
  </si>
  <si>
    <t>Großspende Stiftung Bildung</t>
  </si>
  <si>
    <t>2026-029</t>
  </si>
  <si>
    <t>Herbstkonzert Eintritt</t>
  </si>
  <si>
    <t>2026-030</t>
  </si>
  <si>
    <t>Reisekosten Chorausflug</t>
  </si>
  <si>
    <t>2026-031</t>
  </si>
  <si>
    <t>Sponsoring Druckerei Hoffmann</t>
  </si>
  <si>
    <t>2026-032</t>
  </si>
  <si>
    <t>Adventsbasar Erlöse</t>
  </si>
  <si>
    <t>2026-033</t>
  </si>
  <si>
    <t>Weihnachtsfeier Erlöse</t>
  </si>
  <si>
    <t>2026-034</t>
  </si>
  <si>
    <t>Großspende zum Jahresende</t>
  </si>
  <si>
    <t>2026-035</t>
  </si>
  <si>
    <t>Bankgebühr Dezember</t>
  </si>
  <si>
    <t>EINNAHMEN-ÜBERSCHUSS-RECHNUNG (EÜR) 2026</t>
  </si>
  <si>
    <t>Zeitraum:</t>
  </si>
  <si>
    <t>Betrag</t>
  </si>
  <si>
    <t>Anmerkungen</t>
  </si>
  <si>
    <t>A. EINNAHMEN</t>
  </si>
  <si>
    <t>1. Ideeller Bereich (Beiträge, Spenden, Zuschüsse)</t>
  </si>
  <si>
    <t>Steuerfrei nach § 5 KStG</t>
  </si>
  <si>
    <t>2. Vermögensverwaltung (Zinsen, Mieten)</t>
  </si>
  <si>
    <t>Eingeschränkt steuerpflichtig</t>
  </si>
  <si>
    <t>3. Zweckbetrieb (Veranstaltungen, Kurse)</t>
  </si>
  <si>
    <t>Begünstigt nach § 65 AO</t>
  </si>
  <si>
    <t>Steuerpflichtig</t>
  </si>
  <si>
    <t>SUMME EINNAHMEN</t>
  </si>
  <si>
    <t>B. AUSGABEN</t>
  </si>
  <si>
    <t>1. Ideeller Bereich (Verwaltung, Versicherungen)</t>
  </si>
  <si>
    <t>Verwaltungsaufwand</t>
  </si>
  <si>
    <t>2. Vermögensverwaltung (Bankgebühren, Depot)</t>
  </si>
  <si>
    <t>3. Zweckbetrieb (Honorare, Veranstaltungen)</t>
  </si>
  <si>
    <t>Direkt zugeordnet</t>
  </si>
  <si>
    <t>SUMME AUSGABEN</t>
  </si>
  <si>
    <t>C. JAHRESERGEBNIS (Überschuss / Fehlbetrag)</t>
  </si>
  <si>
    <t>Positiv = Überschuss; Negativ = Fehlbetrag</t>
  </si>
  <si>
    <t>HINWEISE ZUR EÜR</t>
  </si>
  <si>
    <t>• Die EÜR erfolgt nach dem Zufluss-/Abflussprinzip gemäß § 4 Abs. 3 EStG.</t>
  </si>
  <si>
    <t>• Bilanzierungspflicht besteht erst ab Umsatz &gt; 600.000 € oder Gewinn &gt; 60.000 € (§ 141 AO).</t>
  </si>
  <si>
    <t>• Belege müssen 6 bis 10 Jahre aufbewahrt werden (§ 147 AO).</t>
  </si>
  <si>
    <t>• Die vier steuerlichen Bereiche müssen für gemeinnützige Vereine getrennt ausgewiesen werden.</t>
  </si>
  <si>
    <t>• Kassenführung muss chronologisch, lückenlos und nachvollziehbar erfolgen.</t>
  </si>
  <si>
    <t>JAHRESABSCHLUSSBERICHT 2026</t>
  </si>
  <si>
    <t>Bericht zur Mitgliederversammlung</t>
  </si>
  <si>
    <t>Verein:</t>
  </si>
  <si>
    <t>Bericht erstellt am:</t>
  </si>
  <si>
    <t>Erstellt von:</t>
  </si>
  <si>
    <t>FINANZERGEBNIS NACH STEUERLICHEN BEREICHEN</t>
  </si>
  <si>
    <t>Ideeller Bereich</t>
  </si>
  <si>
    <t>Vermögensverwaltung</t>
  </si>
  <si>
    <t>Zweckbetrieb</t>
  </si>
  <si>
    <t>Wirtschaftl. Geschäftsbetrieb</t>
  </si>
  <si>
    <t>VERMÖGENSSTAND</t>
  </si>
  <si>
    <t>Anfang</t>
  </si>
  <si>
    <t>Ende</t>
  </si>
  <si>
    <t>Bankguthaben</t>
  </si>
  <si>
    <t>Rücklagen</t>
  </si>
  <si>
    <t>ZUSAMMENFASSENDE STELLUNGNAHME</t>
  </si>
  <si>
    <t>Der Verein hat im Geschäftsjahr 2026 seine satzungsmäßigen Aufgaben ordnungsgemäß erfüllt. Alle Einnahmen und Ausgaben wurden chronologisch und lückenlos erfasst. Die Buchführung wurde nach den Grundsätzen ordnungsgemäßer Buchführung erstellt. Sämtliche Belege liegen vollständig vor und werden gemäß § 147 AO aufbewahrt.</t>
  </si>
  <si>
    <t>UNTERSCHRIFTEN</t>
  </si>
  <si>
    <t>________________________</t>
  </si>
  <si>
    <t>Kassenwart/in</t>
  </si>
  <si>
    <t>1. Vorsitzende/r</t>
  </si>
  <si>
    <t>Kassenprüfer/in 1</t>
  </si>
  <si>
    <t>Kassenprüfer/in 2</t>
  </si>
  <si>
    <t>Datum:</t>
  </si>
  <si>
    <t>______________</t>
  </si>
  <si>
    <t>Ort:</t>
  </si>
  <si>
    <t>ANLEITUNG ZUR NUTZUNG DER VORLAGE</t>
  </si>
  <si>
    <t>1. ÜBERSICHT DER ARBEITSBLÄTTER</t>
  </si>
  <si>
    <t>Übersicht</t>
  </si>
  <si>
    <t>Dashboard mit Stammdaten, Kennzahlen, Vermögensübersicht und Gesamtergebnis nach Bereichen.</t>
  </si>
  <si>
    <t>Monatliche Erfassung aller Einnahmen nach den vier steuerlichen Bereichen.</t>
  </si>
  <si>
    <t>Monatliche Erfassung aller Ausgaben nach den vier steuerlichen Bereichen.</t>
  </si>
  <si>
    <t>Kassenbuch</t>
  </si>
  <si>
    <t>Chronologische Erfassung jeder einzelnen Buchung mit Belegnummer und automatischer Saldoberechnung.</t>
  </si>
  <si>
    <t>EÜR</t>
  </si>
  <si>
    <t>Einnahmen-Überschuss-Rechnung gemäß § 4 Abs. 3 EStG, automatisch generiert.</t>
  </si>
  <si>
    <t>Bericht</t>
  </si>
  <si>
    <t>Druckfertiger Jahresbericht für die Mitgliederversammlung mit Unterschriftenfeldern.</t>
  </si>
  <si>
    <t>Anleitung</t>
  </si>
  <si>
    <t>Diese Seite – Anweisungen, Erläuterungen und Best Practices.</t>
  </si>
  <si>
    <t>2. SCHRITT-FÜR-SCHRITT ANLEITUNG</t>
  </si>
  <si>
    <t>Schritt 1</t>
  </si>
  <si>
    <t>Vereinsstammdaten im Blatt 'Übersicht' (gelbe Felder) eintragen: Name, Sitz, Steuernummer, Vorstand, Kassenwart.</t>
  </si>
  <si>
    <t>Schritt 2</t>
  </si>
  <si>
    <t>Anfangsbestand der Vermögensübersicht im Blatt 'Übersicht' (Zeile 27–30) erfassen.</t>
  </si>
  <si>
    <t>Schritt 3</t>
  </si>
  <si>
    <t>Anfangsbestand der Kasse im Blatt 'Kassenbuch' (Zelle D3) eintragen.</t>
  </si>
  <si>
    <t>Schritt 4</t>
  </si>
  <si>
    <t>Monatliche Einnahmen und Ausgaben in den entsprechenden Blättern eingeben. Beträge nur in gelbe Zellen.</t>
  </si>
  <si>
    <t>Schritt 5</t>
  </si>
  <si>
    <t>Einzelne Transaktionen detailliert im 'Kassenbuch' dokumentieren – mit Belegnummer, Datum, Buchungstext und Kategorie.</t>
  </si>
  <si>
    <t>Schritt 6</t>
  </si>
  <si>
    <t>Endbestand der Vermögensübersicht zum 31.12. erfassen (Spalte D im Blatt 'Übersicht').</t>
  </si>
  <si>
    <t>Schritt 7</t>
  </si>
  <si>
    <t>Automatische Berechnungen in 'EÜR' und 'Bericht' prüfen – alle Summen werden automatisch aktualisiert.</t>
  </si>
  <si>
    <t>Schritt 8</t>
  </si>
  <si>
    <t>Blatt 'Bericht' ausdrucken und in der Mitgliederversammlung von Vorstand und Kassenprüfern unterzeichnen lassen.</t>
  </si>
  <si>
    <t>3. FARBCODIERUNG</t>
  </si>
  <si>
    <t>Gelb (hellgelb)</t>
  </si>
  <si>
    <t>Eingabefelder – hier Ihre Daten eintragen. Schrift in Blau.</t>
  </si>
  <si>
    <t>Grün (hellgrün)</t>
  </si>
  <si>
    <t>Automatisch berechnete Werte (Zwischensummen, Zeilensummen).</t>
  </si>
  <si>
    <t>Grün (Mittelgrün)</t>
  </si>
  <si>
    <t>Endsummen und Gesamttotals.</t>
  </si>
  <si>
    <t>Blau (Dunkelblau)</t>
  </si>
  <si>
    <t>Überschriften und Hauptergebnisse.</t>
  </si>
  <si>
    <t>Rot (rosa)</t>
  </si>
  <si>
    <t>Wird bei negativen Ergebnissen (Fehlbetrag) automatisch eingefärbt.</t>
  </si>
  <si>
    <t>4. DIE VIER STEUERLICHEN BEREICHE EINES VEREINS</t>
  </si>
  <si>
    <t>Kernbereich des Vereins. Beinhaltet Mitgliedsbeiträge, Spenden, öffentliche Zuschüsse und Schenkungen. Vollständig steuerfrei für gemeinnützige Vereine.</t>
  </si>
  <si>
    <t>Erträge aus Vermögensanlagen wie Zinsen, Miet- und Pachteinnahmen sowie Kapitalerträge. Eingeschränkt steuerpflichtig.</t>
  </si>
  <si>
    <t>Wirtschaftliche Tätigkeit zur unmittelbaren Erfüllung des Satzungszwecks (z. B. Kurse, Veranstaltungen, Ausstellungen). Steuerlich begünstigt nach § 65 AO.</t>
  </si>
  <si>
    <t>4. Wirtschaftlicher Geschäftsbetrieb</t>
  </si>
  <si>
    <t>Erwerbswirtschaftliche Aktivitäten ohne direkten Zweckbezug (z. B. Vereinsfest mit Getränkeverkauf, Sponsoring, Werbung). Voll steuerpflichtig oberhalb der Freigrenze von 45.000 € (§ 64 Abs. 3 AO).</t>
  </si>
  <si>
    <t>5. WICHTIGE RECHTLICHE HINWEISE</t>
  </si>
  <si>
    <t>Aufbewahrungspflicht</t>
  </si>
  <si>
    <t>Belege müssen 6 Jahre, steuerrelevante Dokumente (Jahresabschluss, Bilanz, Buchungsbelege) sogar 10 Jahre aufbewahrt werden (§ 147 AO).</t>
  </si>
  <si>
    <t>Buchführungspflicht</t>
  </si>
  <si>
    <t>Die Buchführung muss chronologisch, lückenlos und für sachverständige Dritte nachvollziehbar sein.</t>
  </si>
  <si>
    <t>Bilanzierungsgrenze</t>
  </si>
  <si>
    <t>Bilanzierungspflicht erst ab Umsatz &gt; 600.000 € oder Gewinn &gt; 60.000 € pro Jahr (§ 141 AO). Darunter genügt die EÜR.</t>
  </si>
  <si>
    <t>Vier-Augen-Prinzip</t>
  </si>
  <si>
    <t>Wichtige Buchungen sollten von einer zweiten Person geprüft werden. Mindestens zwei Kassenprüfer/innen sind in der Mitgliederversammlung zu wählen.</t>
  </si>
  <si>
    <t>Belege sichern</t>
  </si>
  <si>
    <t>Thermopapier (Kassenbons) verblasst. Wichtige Belege kopieren oder digital archivieren.</t>
  </si>
  <si>
    <t>Spendenbescheinigungen</t>
  </si>
  <si>
    <t>Nur gemeinnützige Vereine dürfen Zuwendungsbestätigungen ausstellen. Vereinfachter Nachweis bis 300 € möglich.</t>
  </si>
  <si>
    <t>Frist Mitgliederversammlung</t>
  </si>
  <si>
    <t>Der Jahresabschluss ist der Mitgliederversammlung vorzulegen. Frist und Form ergeben sich aus der Satzung.</t>
  </si>
  <si>
    <t>JAHRESABSCHLUSS VEREIN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</si>
</sst>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Red]\-#,##0.00&quot; €&quot;;\-"/>
    <numFmt numFmtId="165" formatCode="dd\.mm\.yyyy"/>
  </numFmts>
  <fonts count="15" x14ac:knownFonts="1">
    <font>
      <sz val="11"/>
      <color theme="1"/>
      <name val="Calibri"/>
      <family val="2"/>
      <charset val="1"/>
    </font>
    <font>
      <b/>
      <sz val="22"/>
      <color rgb="FFFFFFFF"/>
      <name val="Arial"/>
      <charset val="1"/>
    </font>
    <font>
      <b/>
      <sz val="11"/>
      <color rgb="FF1F4E78"/>
      <name val="Arial"/>
      <charset val="1"/>
    </font>
    <font>
      <b/>
      <sz val="10"/>
      <name val="Arial"/>
      <charset val="1"/>
    </font>
    <font>
      <sz val="10"/>
      <color rgb="FF0000FF"/>
      <name val="Arial"/>
      <charset val="1"/>
    </font>
    <font>
      <b/>
      <sz val="10"/>
      <color rgb="FF1F4E78"/>
      <name val="Arial"/>
      <charset val="1"/>
    </font>
    <font>
      <b/>
      <sz val="11"/>
      <color rgb="FFFFFFFF"/>
      <name val="Arial"/>
      <charset val="1"/>
    </font>
    <font>
      <sz val="10"/>
      <name val="Arial"/>
      <charset val="1"/>
    </font>
    <font>
      <i/>
      <sz val="9"/>
      <color rgb="FF595959"/>
      <name val="Arial"/>
      <charset val="1"/>
    </font>
    <font>
      <b/>
      <sz val="16"/>
      <color rgb="FFFFFFFF"/>
      <name val="Arial"/>
      <charset val="1"/>
    </font>
    <font>
      <b/>
      <sz val="10"/>
      <color rgb="FFFFFFFF"/>
      <name val="Arial"/>
      <charset val="1"/>
    </font>
    <font>
      <b/>
      <sz val="12"/>
      <color rgb="FFFFFFFF"/>
      <name val="Arial"/>
      <charset val="1"/>
    </font>
    <font>
      <i/>
      <sz val="9"/>
      <color rgb="FFFFFFFF"/>
      <name val="Arial"/>
      <charset val="1"/>
    </font>
    <font>
      <b/>
      <sz val="18"/>
      <color rgb="FFFFFFFF"/>
      <name val="Arial"/>
      <charset val="1"/>
    </font>
    <font>
      <i/>
      <sz val="11"/>
      <color rgb="FF595959"/>
      <name val="Arial"/>
      <charset val="1"/>
    </font>
  </fonts>
  <fills count="10">
    <fill>
      <patternFill patternType="none"/>
    </fill>
    <fill>
      <patternFill patternType="gray125"/>
    </fill>
    <fill>
      <patternFill patternType="solid">
        <fgColor rgb="FF1F4E78"/>
        <bgColor rgb="FF003366"/>
      </patternFill>
    </fill>
    <fill>
      <patternFill patternType="solid">
        <fgColor rgb="FFFFF2CC"/>
        <bgColor rgb="FFF2F2F2"/>
      </patternFill>
    </fill>
    <fill>
      <patternFill patternType="solid">
        <fgColor rgb="FFE2EFDA"/>
        <bgColor rgb="FFF2F2F2"/>
      </patternFill>
    </fill>
    <fill>
      <patternFill patternType="solid">
        <fgColor rgb="FF2E75B6"/>
        <bgColor rgb="FF0066CC"/>
      </patternFill>
    </fill>
    <fill>
      <patternFill patternType="solid">
        <fgColor rgb="FFF2F2F2"/>
        <bgColor rgb="FFE2EFDA"/>
      </patternFill>
    </fill>
    <fill>
      <patternFill patternType="solid">
        <fgColor rgb="FFC6E0B4"/>
        <bgColor rgb="FFE2EFDA"/>
      </patternFill>
    </fill>
    <fill>
      <patternFill patternType="solid">
        <fgColor rgb="FFF8CBAD"/>
        <bgColor rgb="FFFFC7CE"/>
      </patternFill>
    </fill>
    <fill>
      <patternFill patternType="solid">
        <fgColor rgb="FF9DC3E6"/>
        <bgColor rgb="FFBFBFBF"/>
      </patternFill>
    </fill>
  </fills>
  <borders count="4">
    <border>
      <left/>
      <right/>
      <top/>
      <bottom/>
      <diagonal/>
    </border>
    <border>
      <left/>
      <right/>
      <top/>
      <bottom style="medium">
        <color rgb="FF1F4E78"/>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medium">
        <color rgb="FF1F4E78"/>
      </top>
      <bottom style="medium">
        <color rgb="FF1F4E78"/>
      </bottom>
      <diagonal/>
    </border>
  </borders>
  <cellStyleXfs count="1">
    <xf numFmtId="0" fontId="0" fillId="0" borderId="0"/>
  </cellStyleXfs>
  <cellXfs count="57">
    <xf numFmtId="0" fontId="0" fillId="0" borderId="0" xfId="0"/>
    <xf numFmtId="0" fontId="7" fillId="0" borderId="0" xfId="0" applyFont="1" applyAlignment="1">
      <alignment horizontal="left" vertical="top" wrapText="1"/>
    </xf>
    <xf numFmtId="0" fontId="0" fillId="0" borderId="0" xfId="0"/>
    <xf numFmtId="0" fontId="14" fillId="0" borderId="0" xfId="0" applyFont="1" applyAlignment="1">
      <alignment horizontal="center"/>
    </xf>
    <xf numFmtId="0" fontId="13" fillId="2" borderId="0" xfId="0" applyFont="1" applyFill="1" applyAlignment="1">
      <alignment horizontal="center" vertical="center"/>
    </xf>
    <xf numFmtId="0" fontId="8" fillId="0" borderId="0" xfId="0" applyFont="1" applyAlignment="1">
      <alignment horizontal="left" vertical="center" wrapText="1" indent="1"/>
    </xf>
    <xf numFmtId="0" fontId="6" fillId="5" borderId="0" xfId="0" applyFont="1" applyFill="1" applyAlignment="1">
      <alignment horizontal="left" vertical="center" wrapText="1" indent="1"/>
    </xf>
    <xf numFmtId="0" fontId="4" fillId="0" borderId="0" xfId="0" applyFont="1" applyAlignment="1">
      <alignment horizontal="left" vertical="center" wrapText="1" indent="1"/>
    </xf>
    <xf numFmtId="0" fontId="8" fillId="0" borderId="0" xfId="0" applyFont="1"/>
    <xf numFmtId="0" fontId="3" fillId="0" borderId="0" xfId="0" applyFont="1"/>
    <xf numFmtId="0" fontId="9" fillId="2" borderId="0" xfId="0" applyFont="1" applyFill="1" applyAlignment="1">
      <alignment horizontal="center" vertical="center"/>
    </xf>
    <xf numFmtId="0" fontId="8" fillId="0" borderId="0" xfId="0" applyFont="1" applyAlignment="1">
      <alignment horizontal="left" vertical="top" wrapText="1"/>
    </xf>
    <xf numFmtId="0" fontId="4" fillId="3" borderId="2" xfId="0" applyFont="1" applyFill="1" applyBorder="1" applyAlignment="1">
      <alignment horizontal="left" vertical="center" wrapText="1" indent="1"/>
    </xf>
    <xf numFmtId="0" fontId="2" fillId="0" borderId="1" xfId="0" applyFont="1" applyBorder="1"/>
    <xf numFmtId="0" fontId="1" fillId="2" borderId="0" xfId="0" applyFont="1" applyFill="1" applyAlignment="1">
      <alignment horizontal="center" vertical="center"/>
    </xf>
    <xf numFmtId="0" fontId="3" fillId="0" borderId="0" xfId="0" applyFont="1" applyAlignment="1">
      <alignment horizontal="left" vertical="center" wrapText="1" indent="1"/>
    </xf>
    <xf numFmtId="0" fontId="4" fillId="3" borderId="2" xfId="0" applyFont="1" applyFill="1" applyBorder="1" applyAlignment="1">
      <alignment horizontal="left" vertical="center" wrapText="1" indent="1"/>
    </xf>
    <xf numFmtId="164" fontId="5" fillId="4" borderId="2" xfId="0" applyNumberFormat="1" applyFont="1" applyFill="1" applyBorder="1" applyAlignment="1">
      <alignment horizontal="right" vertical="center"/>
    </xf>
    <xf numFmtId="3" fontId="5" fillId="4" borderId="2" xfId="0" applyNumberFormat="1" applyFont="1" applyFill="1" applyBorder="1" applyAlignment="1">
      <alignment horizontal="right" vertical="center"/>
    </xf>
    <xf numFmtId="0" fontId="6" fillId="5" borderId="3" xfId="0" applyFont="1" applyFill="1" applyBorder="1" applyAlignment="1">
      <alignment horizontal="center" vertical="center" wrapText="1"/>
    </xf>
    <xf numFmtId="0" fontId="0" fillId="3" borderId="2" xfId="0" applyFill="1" applyBorder="1"/>
    <xf numFmtId="0" fontId="7" fillId="0" borderId="0" xfId="0" applyFont="1" applyAlignment="1">
      <alignment horizontal="left" vertical="center" wrapText="1" indent="1"/>
    </xf>
    <xf numFmtId="0" fontId="7" fillId="0" borderId="2" xfId="0" applyFont="1" applyBorder="1" applyAlignment="1">
      <alignment horizontal="left" vertical="center" wrapText="1" indent="1"/>
    </xf>
    <xf numFmtId="164" fontId="0" fillId="0" borderId="2" xfId="0" applyNumberFormat="1" applyBorder="1" applyAlignment="1">
      <alignment horizontal="right" vertical="center"/>
    </xf>
    <xf numFmtId="0" fontId="0" fillId="4" borderId="2" xfId="0" applyFill="1" applyBorder="1"/>
    <xf numFmtId="0" fontId="7" fillId="6" borderId="2" xfId="0" applyFont="1" applyFill="1" applyBorder="1" applyAlignment="1">
      <alignment horizontal="left" vertical="center" wrapText="1" indent="1"/>
    </xf>
    <xf numFmtId="164" fontId="0" fillId="6" borderId="2" xfId="0" applyNumberFormat="1" applyFill="1" applyBorder="1" applyAlignment="1">
      <alignment horizontal="right" vertical="center"/>
    </xf>
    <xf numFmtId="0" fontId="0" fillId="7" borderId="2" xfId="0" applyFill="1" applyBorder="1"/>
    <xf numFmtId="0" fontId="0" fillId="8" borderId="2" xfId="0" applyFill="1" applyBorder="1"/>
    <xf numFmtId="0" fontId="3" fillId="7" borderId="2" xfId="0" applyFont="1" applyFill="1" applyBorder="1"/>
    <xf numFmtId="164" fontId="3" fillId="7" borderId="2" xfId="0" applyNumberFormat="1" applyFont="1" applyFill="1" applyBorder="1" applyAlignment="1">
      <alignment horizontal="right" vertical="center"/>
    </xf>
    <xf numFmtId="0" fontId="6" fillId="5" borderId="0" xfId="0" applyFont="1" applyFill="1" applyAlignment="1">
      <alignment horizontal="center" vertical="center" wrapText="1"/>
    </xf>
    <xf numFmtId="164" fontId="4" fillId="3" borderId="2" xfId="0" applyNumberFormat="1" applyFont="1" applyFill="1" applyBorder="1" applyAlignment="1">
      <alignment horizontal="right" vertical="center"/>
    </xf>
    <xf numFmtId="164" fontId="5" fillId="0" borderId="2" xfId="0" applyNumberFormat="1" applyFont="1" applyBorder="1" applyAlignment="1">
      <alignment horizontal="right" vertical="center"/>
    </xf>
    <xf numFmtId="0" fontId="10" fillId="5" borderId="2" xfId="0" applyFont="1" applyFill="1" applyBorder="1" applyAlignment="1">
      <alignment horizontal="left" vertical="center" wrapText="1" indent="1"/>
    </xf>
    <xf numFmtId="0" fontId="0" fillId="5" borderId="2" xfId="0" applyFill="1" applyBorder="1"/>
    <xf numFmtId="0" fontId="3" fillId="7" borderId="2" xfId="0" applyFont="1" applyFill="1" applyBorder="1" applyAlignment="1">
      <alignment horizontal="left" vertical="center" wrapText="1" indent="1"/>
    </xf>
    <xf numFmtId="0" fontId="6" fillId="2" borderId="0" xfId="0" applyFont="1" applyFill="1" applyAlignment="1">
      <alignment horizontal="left" vertical="center" wrapText="1" indent="1"/>
    </xf>
    <xf numFmtId="164" fontId="10" fillId="2" borderId="0" xfId="0" applyNumberFormat="1" applyFont="1" applyFill="1" applyAlignment="1">
      <alignment horizontal="right" vertical="center"/>
    </xf>
    <xf numFmtId="164" fontId="6" fillId="2" borderId="0" xfId="0" applyNumberFormat="1" applyFont="1" applyFill="1" applyAlignment="1">
      <alignment horizontal="right" vertical="center"/>
    </xf>
    <xf numFmtId="0" fontId="3" fillId="0" borderId="0" xfId="0" applyFont="1"/>
    <xf numFmtId="0" fontId="3" fillId="0" borderId="0" xfId="0" applyFont="1" applyAlignment="1">
      <alignment horizontal="right" vertical="center"/>
    </xf>
    <xf numFmtId="164" fontId="5" fillId="7" borderId="2" xfId="0" applyNumberFormat="1" applyFont="1" applyFill="1" applyBorder="1" applyAlignment="1">
      <alignment horizontal="right" vertical="center"/>
    </xf>
    <xf numFmtId="0" fontId="4" fillId="3" borderId="2" xfId="0" applyFont="1" applyFill="1" applyBorder="1" applyAlignment="1">
      <alignment horizontal="center" vertical="center" wrapText="1"/>
    </xf>
    <xf numFmtId="165" fontId="4" fillId="3" borderId="2" xfId="0" applyNumberFormat="1" applyFont="1" applyFill="1" applyBorder="1" applyAlignment="1">
      <alignment horizontal="center" vertical="center" wrapText="1"/>
    </xf>
    <xf numFmtId="0" fontId="8" fillId="0" borderId="2" xfId="0" applyFont="1" applyBorder="1" applyAlignment="1">
      <alignment horizontal="left" vertical="center" wrapText="1" indent="1"/>
    </xf>
    <xf numFmtId="0" fontId="11" fillId="2" borderId="2" xfId="0" applyFont="1" applyFill="1" applyBorder="1" applyAlignment="1">
      <alignment horizontal="left" vertical="center" wrapText="1" indent="1"/>
    </xf>
    <xf numFmtId="164" fontId="11" fillId="2" borderId="2" xfId="0" applyNumberFormat="1" applyFont="1" applyFill="1" applyBorder="1" applyAlignment="1">
      <alignment horizontal="right" vertical="center"/>
    </xf>
    <xf numFmtId="0" fontId="12" fillId="2" borderId="2" xfId="0" applyFont="1" applyFill="1" applyBorder="1" applyAlignment="1">
      <alignment horizontal="left" vertical="center" wrapText="1" indent="1"/>
    </xf>
    <xf numFmtId="0" fontId="0" fillId="0" borderId="0" xfId="0" applyAlignment="1">
      <alignment horizontal="center" vertical="center" wrapText="1"/>
    </xf>
    <xf numFmtId="0" fontId="3" fillId="0" borderId="0" xfId="0" applyFont="1" applyAlignment="1">
      <alignment horizontal="center" vertical="center" wrapText="1"/>
    </xf>
    <xf numFmtId="0" fontId="3" fillId="9" borderId="2" xfId="0" applyFont="1" applyFill="1" applyBorder="1" applyAlignment="1">
      <alignment horizontal="left" vertical="center" wrapText="1" indent="1"/>
    </xf>
    <xf numFmtId="0" fontId="7" fillId="0" borderId="2" xfId="0" applyFont="1" applyBorder="1" applyAlignment="1">
      <alignment horizontal="left" vertical="top" wrapText="1"/>
    </xf>
    <xf numFmtId="0" fontId="3" fillId="3" borderId="2" xfId="0" applyFont="1" applyFill="1" applyBorder="1" applyAlignment="1">
      <alignment horizontal="left" vertical="center" wrapText="1" indent="1"/>
    </xf>
    <xf numFmtId="0" fontId="3" fillId="4" borderId="2" xfId="0" applyFont="1" applyFill="1" applyBorder="1" applyAlignment="1">
      <alignment horizontal="left" vertical="center" wrapText="1" indent="1"/>
    </xf>
    <xf numFmtId="0" fontId="3" fillId="2" borderId="2" xfId="0" applyFont="1" applyFill="1" applyBorder="1" applyAlignment="1">
      <alignment horizontal="left" vertical="center" wrapText="1" indent="1"/>
    </xf>
    <xf numFmtId="0" fontId="3" fillId="8" borderId="2" xfId="0" applyFont="1" applyFill="1" applyBorder="1" applyAlignment="1">
      <alignment horizontal="left" vertical="center" wrapText="1" indent="1"/>
    </xf>
  </cellXfs>
  <cellStyles count="1">
    <cellStyle name="Standard" xfId="0" builtinId="0"/>
  </cellStyles>
  <dxfs count="4">
    <dxf>
      <font>
        <b/>
        <sz val="12"/>
        <color rgb="FFFFC7CE"/>
        <name val="Arial"/>
        <charset val="1"/>
      </font>
    </dxf>
    <dxf>
      <fill>
        <patternFill>
          <bgColor rgb="FFF8CBAD"/>
        </patternFill>
      </fill>
    </dxf>
    <dxf>
      <fill>
        <patternFill>
          <bgColor rgb="FFF8CBAD"/>
        </patternFill>
      </fill>
    </dxf>
    <dxf>
      <fill>
        <patternFill>
          <bgColor rgb="FFF8CBAD"/>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F2F2F2"/>
      <rgbColor rgb="FF660066"/>
      <rgbColor rgb="FFFF8080"/>
      <rgbColor rgb="FF0066CC"/>
      <rgbColor rgb="FFC6E0B4"/>
      <rgbColor rgb="FF000080"/>
      <rgbColor rgb="FFFF00FF"/>
      <rgbColor rgb="FFFFFF00"/>
      <rgbColor rgb="FF00FFFF"/>
      <rgbColor rgb="FF800080"/>
      <rgbColor rgb="FF800000"/>
      <rgbColor rgb="FF008080"/>
      <rgbColor rgb="FF0000FF"/>
      <rgbColor rgb="FF00CCFF"/>
      <rgbColor rgb="FFCCFFFF"/>
      <rgbColor rgb="FFE2EFDA"/>
      <rgbColor rgb="FFFFFF99"/>
      <rgbColor rgb="FF9DC3E6"/>
      <rgbColor rgb="FFFFC7CE"/>
      <rgbColor rgb="FFCC99FF"/>
      <rgbColor rgb="FFF8CBAD"/>
      <rgbColor rgb="FF2E75B6"/>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1F4E78"/>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29"/>
  <sheetViews>
    <sheetView showGridLines="0" tabSelected="1" zoomScaleNormal="100" workbookViewId="0">
      <selection activeCell="J24" sqref="J24"/>
    </sheetView>
  </sheetViews>
  <sheetFormatPr baseColWidth="10" defaultColWidth="8.7109375" defaultRowHeight="15" x14ac:dyDescent="0.25"/>
  <cols>
    <col min="1" max="1" width="4" customWidth="1"/>
    <col min="2" max="2" width="32" customWidth="1"/>
    <col min="3" max="5" width="18" customWidth="1"/>
    <col min="6" max="6" width="4" customWidth="1"/>
    <col min="7" max="7" width="32" customWidth="1"/>
    <col min="8" max="8" width="22" customWidth="1"/>
  </cols>
  <sheetData>
    <row r="1" spans="2:8" ht="7.5" customHeight="1" x14ac:dyDescent="0.25"/>
    <row r="2" spans="2:8" ht="24.75" customHeight="1" x14ac:dyDescent="0.25">
      <c r="B2" s="14" t="s">
        <v>315</v>
      </c>
      <c r="C2" s="14"/>
      <c r="D2" s="14"/>
      <c r="E2" s="14"/>
      <c r="F2" s="14"/>
      <c r="G2" s="14"/>
      <c r="H2" s="14"/>
    </row>
    <row r="3" spans="2:8" ht="24.75" customHeight="1" x14ac:dyDescent="0.25">
      <c r="B3" s="14"/>
      <c r="C3" s="14"/>
      <c r="D3" s="14"/>
      <c r="E3" s="14"/>
      <c r="F3" s="14"/>
      <c r="G3" s="14"/>
      <c r="H3" s="14"/>
    </row>
    <row r="4" spans="2:8" ht="6" customHeight="1" x14ac:dyDescent="0.25"/>
    <row r="5" spans="2:8" x14ac:dyDescent="0.25">
      <c r="B5" s="13" t="s">
        <v>0</v>
      </c>
      <c r="C5" s="13"/>
      <c r="D5" s="13"/>
      <c r="G5" s="13" t="s">
        <v>1</v>
      </c>
      <c r="H5" s="13"/>
    </row>
    <row r="6" spans="2:8" ht="15" customHeight="1" x14ac:dyDescent="0.25">
      <c r="B6" s="15" t="s">
        <v>2</v>
      </c>
      <c r="C6" s="12" t="s">
        <v>3</v>
      </c>
      <c r="D6" s="12"/>
      <c r="G6" s="15" t="s">
        <v>4</v>
      </c>
      <c r="H6" s="17">
        <f>Einnahmen!N27</f>
        <v>13686.7</v>
      </c>
    </row>
    <row r="7" spans="2:8" ht="15" customHeight="1" x14ac:dyDescent="0.25">
      <c r="B7" s="15" t="s">
        <v>5</v>
      </c>
      <c r="C7" s="12" t="s">
        <v>6</v>
      </c>
      <c r="D7" s="12"/>
      <c r="G7" s="15" t="s">
        <v>7</v>
      </c>
      <c r="H7" s="17">
        <f>Ausgaben!N28</f>
        <v>7987</v>
      </c>
    </row>
    <row r="8" spans="2:8" ht="15" customHeight="1" x14ac:dyDescent="0.25">
      <c r="B8" s="15" t="s">
        <v>8</v>
      </c>
      <c r="C8" s="12" t="s">
        <v>9</v>
      </c>
      <c r="D8" s="12"/>
      <c r="G8" s="15" t="s">
        <v>10</v>
      </c>
      <c r="H8" s="17">
        <f>H6-H7</f>
        <v>5699.7000000000007</v>
      </c>
    </row>
    <row r="9" spans="2:8" ht="15" customHeight="1" x14ac:dyDescent="0.25">
      <c r="B9" s="15" t="s">
        <v>11</v>
      </c>
      <c r="C9" s="12" t="s">
        <v>12</v>
      </c>
      <c r="D9" s="12"/>
      <c r="G9" s="15" t="s">
        <v>13</v>
      </c>
      <c r="H9" s="17">
        <f>SUM(C25:C28)</f>
        <v>13980.5</v>
      </c>
    </row>
    <row r="10" spans="2:8" ht="15" customHeight="1" x14ac:dyDescent="0.25">
      <c r="B10" s="15" t="s">
        <v>14</v>
      </c>
      <c r="C10" s="12" t="s">
        <v>15</v>
      </c>
      <c r="D10" s="12"/>
      <c r="G10" s="15" t="s">
        <v>16</v>
      </c>
      <c r="H10" s="17">
        <f>SUM(D25:D28)</f>
        <v>17318.050000000003</v>
      </c>
    </row>
    <row r="11" spans="2:8" ht="15" customHeight="1" x14ac:dyDescent="0.25">
      <c r="B11" s="15" t="s">
        <v>17</v>
      </c>
      <c r="C11" s="12" t="s">
        <v>18</v>
      </c>
      <c r="D11" s="12"/>
      <c r="G11" s="15" t="s">
        <v>19</v>
      </c>
      <c r="H11" s="17">
        <f>H10-H9</f>
        <v>3337.5500000000029</v>
      </c>
    </row>
    <row r="12" spans="2:8" ht="15" customHeight="1" x14ac:dyDescent="0.25">
      <c r="B12" s="15" t="s">
        <v>20</v>
      </c>
      <c r="C12" s="12" t="s">
        <v>21</v>
      </c>
      <c r="D12" s="12"/>
      <c r="G12" s="15" t="s">
        <v>22</v>
      </c>
      <c r="H12" s="18">
        <f>COUNTA(Kassenbuch!C12:C211)</f>
        <v>35</v>
      </c>
    </row>
    <row r="13" spans="2:8" ht="15" customHeight="1" x14ac:dyDescent="0.25">
      <c r="B13" s="15" t="s">
        <v>23</v>
      </c>
      <c r="C13" s="12" t="s">
        <v>24</v>
      </c>
      <c r="D13" s="12"/>
      <c r="G13" s="15" t="s">
        <v>25</v>
      </c>
      <c r="H13" s="18">
        <v>148</v>
      </c>
    </row>
    <row r="15" spans="2:8" ht="15.75" thickBot="1" x14ac:dyDescent="0.3">
      <c r="B15" s="13" t="s">
        <v>26</v>
      </c>
      <c r="C15" s="13"/>
      <c r="D15" s="13"/>
      <c r="E15" s="13"/>
      <c r="G15" s="13" t="s">
        <v>27</v>
      </c>
      <c r="H15" s="13"/>
    </row>
    <row r="16" spans="2:8" x14ac:dyDescent="0.25">
      <c r="B16" s="19" t="s">
        <v>28</v>
      </c>
      <c r="C16" s="19" t="s">
        <v>29</v>
      </c>
      <c r="D16" s="19" t="s">
        <v>30</v>
      </c>
      <c r="E16" s="19" t="s">
        <v>31</v>
      </c>
      <c r="G16" s="20"/>
      <c r="H16" s="21" t="s">
        <v>32</v>
      </c>
    </row>
    <row r="17" spans="2:8" x14ac:dyDescent="0.25">
      <c r="B17" s="22" t="s">
        <v>33</v>
      </c>
      <c r="C17" s="23">
        <f>Einnahmen!N10</f>
        <v>6685</v>
      </c>
      <c r="D17" s="23">
        <f>Ausgaben!N10</f>
        <v>1837</v>
      </c>
      <c r="E17" s="23">
        <f>C17-D17</f>
        <v>4848</v>
      </c>
      <c r="G17" s="24"/>
      <c r="H17" s="21" t="s">
        <v>34</v>
      </c>
    </row>
    <row r="18" spans="2:8" x14ac:dyDescent="0.25">
      <c r="B18" s="25" t="s">
        <v>35</v>
      </c>
      <c r="C18" s="26">
        <f>Einnahmen!N15</f>
        <v>26.7</v>
      </c>
      <c r="D18" s="26">
        <f>Ausgaben!N15</f>
        <v>187</v>
      </c>
      <c r="E18" s="26">
        <f>C18-D18</f>
        <v>-160.30000000000001</v>
      </c>
      <c r="G18" s="27"/>
      <c r="H18" s="21" t="s">
        <v>36</v>
      </c>
    </row>
    <row r="19" spans="2:8" x14ac:dyDescent="0.25">
      <c r="B19" s="22" t="s">
        <v>37</v>
      </c>
      <c r="C19" s="23">
        <f>Einnahmen!N21</f>
        <v>5505</v>
      </c>
      <c r="D19" s="23">
        <f>Ausgaben!N22</f>
        <v>5465</v>
      </c>
      <c r="E19" s="23">
        <f>C19-D19</f>
        <v>40</v>
      </c>
      <c r="G19" s="28"/>
      <c r="H19" s="21" t="s">
        <v>38</v>
      </c>
    </row>
    <row r="20" spans="2:8" x14ac:dyDescent="0.25">
      <c r="B20" s="25" t="s">
        <v>39</v>
      </c>
      <c r="C20" s="26">
        <f>Einnahmen!N26</f>
        <v>1470</v>
      </c>
      <c r="D20" s="26">
        <f>Ausgaben!N27</f>
        <v>498</v>
      </c>
      <c r="E20" s="26">
        <f>C20-D20</f>
        <v>972</v>
      </c>
    </row>
    <row r="21" spans="2:8" x14ac:dyDescent="0.25">
      <c r="B21" s="29" t="s">
        <v>40</v>
      </c>
      <c r="C21" s="30">
        <f>SUM(C17:C20)</f>
        <v>13686.7</v>
      </c>
      <c r="D21" s="30">
        <f>SUM(D17:D20)</f>
        <v>7987</v>
      </c>
      <c r="E21" s="30">
        <f>C21-D21</f>
        <v>5699.7000000000007</v>
      </c>
      <c r="G21" s="13" t="s">
        <v>41</v>
      </c>
      <c r="H21" s="13"/>
    </row>
    <row r="22" spans="2:8" ht="15" customHeight="1" x14ac:dyDescent="0.25">
      <c r="G22" s="11" t="s">
        <v>42</v>
      </c>
      <c r="H22" s="11"/>
    </row>
    <row r="23" spans="2:8" x14ac:dyDescent="0.25">
      <c r="B23" s="13" t="s">
        <v>43</v>
      </c>
      <c r="C23" s="13"/>
      <c r="D23" s="13"/>
      <c r="E23" s="13"/>
      <c r="G23" s="11"/>
      <c r="H23" s="11"/>
    </row>
    <row r="24" spans="2:8" ht="30" x14ac:dyDescent="0.25">
      <c r="B24" s="31" t="s">
        <v>44</v>
      </c>
      <c r="C24" s="31" t="s">
        <v>45</v>
      </c>
      <c r="D24" s="31" t="s">
        <v>46</v>
      </c>
      <c r="E24" s="31" t="s">
        <v>47</v>
      </c>
      <c r="G24" s="11"/>
      <c r="H24" s="11"/>
    </row>
    <row r="25" spans="2:8" x14ac:dyDescent="0.25">
      <c r="B25" s="22" t="s">
        <v>48</v>
      </c>
      <c r="C25" s="32">
        <v>320.5</v>
      </c>
      <c r="D25" s="32">
        <v>487.2</v>
      </c>
      <c r="E25" s="33">
        <f>D25-C25</f>
        <v>166.7</v>
      </c>
      <c r="G25" s="11"/>
      <c r="H25" s="11"/>
    </row>
    <row r="26" spans="2:8" x14ac:dyDescent="0.25">
      <c r="B26" s="22" t="s">
        <v>49</v>
      </c>
      <c r="C26" s="32">
        <v>8420</v>
      </c>
      <c r="D26" s="32">
        <v>11650.85</v>
      </c>
      <c r="E26" s="33">
        <f>D26-C26</f>
        <v>3230.8500000000004</v>
      </c>
      <c r="G26" s="11"/>
      <c r="H26" s="11"/>
    </row>
    <row r="27" spans="2:8" x14ac:dyDescent="0.25">
      <c r="B27" s="22" t="s">
        <v>50</v>
      </c>
      <c r="C27" s="32">
        <v>5000</v>
      </c>
      <c r="D27" s="32">
        <v>5000</v>
      </c>
      <c r="E27" s="33">
        <f>D27-C27</f>
        <v>0</v>
      </c>
      <c r="G27" s="11"/>
      <c r="H27" s="11"/>
    </row>
    <row r="28" spans="2:8" x14ac:dyDescent="0.25">
      <c r="B28" s="22" t="s">
        <v>51</v>
      </c>
      <c r="C28" s="32">
        <v>240</v>
      </c>
      <c r="D28" s="32">
        <v>180</v>
      </c>
      <c r="E28" s="33">
        <f>D28-C28</f>
        <v>-60</v>
      </c>
      <c r="G28" s="11"/>
      <c r="H28" s="11"/>
    </row>
    <row r="29" spans="2:8" x14ac:dyDescent="0.25">
      <c r="B29" s="29" t="s">
        <v>52</v>
      </c>
      <c r="C29" s="30">
        <f>SUM(C25:C28)</f>
        <v>13980.5</v>
      </c>
      <c r="D29" s="30">
        <f>SUM(D25:D28)</f>
        <v>17318.050000000003</v>
      </c>
      <c r="E29" s="30">
        <f>D29-C29</f>
        <v>3337.5500000000029</v>
      </c>
    </row>
  </sheetData>
  <mergeCells count="16">
    <mergeCell ref="C13:D13"/>
    <mergeCell ref="B15:E15"/>
    <mergeCell ref="G15:H15"/>
    <mergeCell ref="G21:H21"/>
    <mergeCell ref="G22:H28"/>
    <mergeCell ref="B23:E23"/>
    <mergeCell ref="C8:D8"/>
    <mergeCell ref="C9:D9"/>
    <mergeCell ref="C10:D10"/>
    <mergeCell ref="C11:D11"/>
    <mergeCell ref="C12:D12"/>
    <mergeCell ref="B2:H3"/>
    <mergeCell ref="B5:D5"/>
    <mergeCell ref="G5:H5"/>
    <mergeCell ref="C6:D6"/>
    <mergeCell ref="C7:D7"/>
  </mergeCells>
  <conditionalFormatting sqref="E21">
    <cfRule type="cellIs" dxfId="3" priority="4" operator="lessThan">
      <formula>0</formula>
    </cfRule>
  </conditionalFormatting>
  <conditionalFormatting sqref="H8">
    <cfRule type="cellIs" dxfId="2" priority="2" operator="lessThan">
      <formula>0</formula>
    </cfRule>
  </conditionalFormatting>
  <conditionalFormatting sqref="H11">
    <cfRule type="cellIs" dxfId="1" priority="3" operator="lessThan">
      <formula>0</formula>
    </cfRule>
  </conditionalFormatting>
  <printOptions horizontalCentered="1"/>
  <pageMargins left="0.4" right="0.4" top="0.4" bottom="0.4" header="0.511811023622047" footer="0.511811023622047"/>
  <pageSetup paperSize="9"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7"/>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8.7109375" defaultRowHeight="15" x14ac:dyDescent="0.25"/>
  <cols>
    <col min="1" max="1" width="35" customWidth="1"/>
    <col min="2" max="13" width="11" customWidth="1"/>
    <col min="14" max="14" width="14" customWidth="1"/>
  </cols>
  <sheetData>
    <row r="1" spans="1:14" ht="27.75" customHeight="1" x14ac:dyDescent="0.25">
      <c r="A1" s="10" t="s">
        <v>53</v>
      </c>
      <c r="B1" s="10"/>
      <c r="C1" s="10"/>
      <c r="D1" s="10"/>
      <c r="E1" s="10"/>
      <c r="F1" s="10"/>
      <c r="G1" s="10"/>
      <c r="H1" s="10"/>
      <c r="I1" s="10"/>
      <c r="J1" s="10"/>
      <c r="K1" s="10"/>
      <c r="L1" s="10"/>
      <c r="M1" s="10"/>
      <c r="N1" s="10"/>
    </row>
    <row r="3" spans="1:14" ht="21.75" customHeight="1" x14ac:dyDescent="0.25">
      <c r="A3" s="19" t="s">
        <v>54</v>
      </c>
      <c r="B3" s="19" t="s">
        <v>55</v>
      </c>
      <c r="C3" s="19" t="s">
        <v>56</v>
      </c>
      <c r="D3" s="19" t="s">
        <v>57</v>
      </c>
      <c r="E3" s="19" t="s">
        <v>58</v>
      </c>
      <c r="F3" s="19" t="s">
        <v>59</v>
      </c>
      <c r="G3" s="19" t="s">
        <v>60</v>
      </c>
      <c r="H3" s="19" t="s">
        <v>61</v>
      </c>
      <c r="I3" s="19" t="s">
        <v>62</v>
      </c>
      <c r="J3" s="19" t="s">
        <v>63</v>
      </c>
      <c r="K3" s="19" t="s">
        <v>64</v>
      </c>
      <c r="L3" s="19" t="s">
        <v>65</v>
      </c>
      <c r="M3" s="19" t="s">
        <v>66</v>
      </c>
      <c r="N3" s="19" t="s">
        <v>40</v>
      </c>
    </row>
    <row r="4" spans="1:14" x14ac:dyDescent="0.25">
      <c r="A4" s="34" t="s">
        <v>67</v>
      </c>
      <c r="B4" s="35"/>
      <c r="C4" s="35"/>
      <c r="D4" s="35"/>
      <c r="E4" s="35"/>
      <c r="F4" s="35"/>
      <c r="G4" s="35"/>
      <c r="H4" s="35"/>
      <c r="I4" s="35"/>
      <c r="J4" s="35"/>
      <c r="K4" s="35"/>
      <c r="L4" s="35"/>
      <c r="M4" s="35"/>
      <c r="N4" s="35"/>
    </row>
    <row r="5" spans="1:14" x14ac:dyDescent="0.25">
      <c r="A5" s="22" t="s">
        <v>68</v>
      </c>
      <c r="B5" s="32">
        <v>890</v>
      </c>
      <c r="C5" s="32">
        <v>215</v>
      </c>
      <c r="D5" s="32">
        <v>180</v>
      </c>
      <c r="E5" s="32">
        <v>145</v>
      </c>
      <c r="F5" s="32">
        <v>120</v>
      </c>
      <c r="G5" s="32">
        <v>95</v>
      </c>
      <c r="H5" s="32"/>
      <c r="I5" s="32">
        <v>60</v>
      </c>
      <c r="J5" s="32">
        <v>85</v>
      </c>
      <c r="K5" s="32">
        <v>110</v>
      </c>
      <c r="L5" s="32">
        <v>75</v>
      </c>
      <c r="M5" s="32">
        <v>165</v>
      </c>
      <c r="N5" s="17">
        <f>SUM(B5:M5)</f>
        <v>2140</v>
      </c>
    </row>
    <row r="6" spans="1:14" x14ac:dyDescent="0.25">
      <c r="A6" s="22" t="s">
        <v>69</v>
      </c>
      <c r="B6" s="32">
        <v>40</v>
      </c>
      <c r="C6" s="32">
        <v>60</v>
      </c>
      <c r="D6" s="32">
        <v>20</v>
      </c>
      <c r="E6" s="32"/>
      <c r="F6" s="32">
        <v>20</v>
      </c>
      <c r="G6" s="32">
        <v>40</v>
      </c>
      <c r="H6" s="32"/>
      <c r="I6" s="32"/>
      <c r="J6" s="32">
        <v>60</v>
      </c>
      <c r="K6" s="32">
        <v>80</v>
      </c>
      <c r="L6" s="32">
        <v>20</v>
      </c>
      <c r="M6" s="32"/>
      <c r="N6" s="17">
        <f>SUM(B6:M6)</f>
        <v>340</v>
      </c>
    </row>
    <row r="7" spans="1:14" x14ac:dyDescent="0.25">
      <c r="A7" s="22" t="s">
        <v>70</v>
      </c>
      <c r="B7" s="32">
        <v>120</v>
      </c>
      <c r="C7" s="32">
        <v>85</v>
      </c>
      <c r="D7" s="32">
        <v>50</v>
      </c>
      <c r="E7" s="32">
        <v>215</v>
      </c>
      <c r="F7" s="32">
        <v>95</v>
      </c>
      <c r="G7" s="32"/>
      <c r="H7" s="32">
        <v>45</v>
      </c>
      <c r="I7" s="32"/>
      <c r="J7" s="32">
        <v>170</v>
      </c>
      <c r="K7" s="32">
        <v>220</v>
      </c>
      <c r="L7" s="32">
        <v>380</v>
      </c>
      <c r="M7" s="32">
        <v>525</v>
      </c>
      <c r="N7" s="17">
        <f>SUM(B7:M7)</f>
        <v>1905</v>
      </c>
    </row>
    <row r="8" spans="1:14" x14ac:dyDescent="0.25">
      <c r="A8" s="22" t="s">
        <v>71</v>
      </c>
      <c r="B8" s="32"/>
      <c r="C8" s="32"/>
      <c r="D8" s="32">
        <v>1500</v>
      </c>
      <c r="E8" s="32"/>
      <c r="F8" s="32"/>
      <c r="G8" s="32"/>
      <c r="H8" s="32"/>
      <c r="I8" s="32"/>
      <c r="J8" s="32">
        <v>800</v>
      </c>
      <c r="K8" s="32"/>
      <c r="L8" s="32"/>
      <c r="M8" s="32"/>
      <c r="N8" s="17">
        <f>SUM(B8:M8)</f>
        <v>2300</v>
      </c>
    </row>
    <row r="9" spans="1:14" x14ac:dyDescent="0.25">
      <c r="A9" s="22" t="s">
        <v>72</v>
      </c>
      <c r="B9" s="32"/>
      <c r="C9" s="32"/>
      <c r="D9" s="32"/>
      <c r="E9" s="32"/>
      <c r="F9" s="32"/>
      <c r="G9" s="32"/>
      <c r="H9" s="32"/>
      <c r="I9" s="32"/>
      <c r="J9" s="32"/>
      <c r="K9" s="32"/>
      <c r="L9" s="32"/>
      <c r="M9" s="32"/>
      <c r="N9" s="17">
        <f>SUM(B9:M9)</f>
        <v>0</v>
      </c>
    </row>
    <row r="10" spans="1:14" x14ac:dyDescent="0.25">
      <c r="A10" s="36" t="s">
        <v>73</v>
      </c>
      <c r="B10" s="30">
        <f t="shared" ref="B10:N10" si="0">SUM(B5:B9)</f>
        <v>1050</v>
      </c>
      <c r="C10" s="30">
        <f t="shared" si="0"/>
        <v>360</v>
      </c>
      <c r="D10" s="30">
        <f t="shared" si="0"/>
        <v>1750</v>
      </c>
      <c r="E10" s="30">
        <f t="shared" si="0"/>
        <v>360</v>
      </c>
      <c r="F10" s="30">
        <f t="shared" si="0"/>
        <v>235</v>
      </c>
      <c r="G10" s="30">
        <f t="shared" si="0"/>
        <v>135</v>
      </c>
      <c r="H10" s="30">
        <f t="shared" si="0"/>
        <v>45</v>
      </c>
      <c r="I10" s="30">
        <f t="shared" si="0"/>
        <v>60</v>
      </c>
      <c r="J10" s="30">
        <f t="shared" si="0"/>
        <v>1115</v>
      </c>
      <c r="K10" s="30">
        <f t="shared" si="0"/>
        <v>410</v>
      </c>
      <c r="L10" s="30">
        <f t="shared" si="0"/>
        <v>475</v>
      </c>
      <c r="M10" s="30">
        <f t="shared" si="0"/>
        <v>690</v>
      </c>
      <c r="N10" s="30">
        <f t="shared" si="0"/>
        <v>6685</v>
      </c>
    </row>
    <row r="11" spans="1:14" x14ac:dyDescent="0.25">
      <c r="A11" s="34" t="s">
        <v>74</v>
      </c>
      <c r="B11" s="35"/>
      <c r="C11" s="35"/>
      <c r="D11" s="35"/>
      <c r="E11" s="35"/>
      <c r="F11" s="35"/>
      <c r="G11" s="35"/>
      <c r="H11" s="35"/>
      <c r="I11" s="35"/>
      <c r="J11" s="35"/>
      <c r="K11" s="35"/>
      <c r="L11" s="35"/>
      <c r="M11" s="35"/>
      <c r="N11" s="35"/>
    </row>
    <row r="12" spans="1:14" x14ac:dyDescent="0.25">
      <c r="A12" s="22" t="s">
        <v>75</v>
      </c>
      <c r="B12" s="32"/>
      <c r="C12" s="32"/>
      <c r="D12" s="32"/>
      <c r="E12" s="32"/>
      <c r="F12" s="32"/>
      <c r="G12" s="32">
        <v>12.5</v>
      </c>
      <c r="H12" s="32"/>
      <c r="I12" s="32"/>
      <c r="J12" s="32"/>
      <c r="K12" s="32"/>
      <c r="L12" s="32"/>
      <c r="M12" s="32">
        <v>14.2</v>
      </c>
      <c r="N12" s="17">
        <f>SUM(B12:M12)</f>
        <v>26.7</v>
      </c>
    </row>
    <row r="13" spans="1:14" x14ac:dyDescent="0.25">
      <c r="A13" s="22" t="s">
        <v>76</v>
      </c>
      <c r="B13" s="32"/>
      <c r="C13" s="32"/>
      <c r="D13" s="32"/>
      <c r="E13" s="32"/>
      <c r="F13" s="32"/>
      <c r="G13" s="32"/>
      <c r="H13" s="32"/>
      <c r="I13" s="32"/>
      <c r="J13" s="32"/>
      <c r="K13" s="32"/>
      <c r="L13" s="32"/>
      <c r="M13" s="32"/>
      <c r="N13" s="17">
        <f>SUM(B13:M13)</f>
        <v>0</v>
      </c>
    </row>
    <row r="14" spans="1:14" x14ac:dyDescent="0.25">
      <c r="A14" s="22" t="s">
        <v>77</v>
      </c>
      <c r="B14" s="32"/>
      <c r="C14" s="32"/>
      <c r="D14" s="32"/>
      <c r="E14" s="32"/>
      <c r="F14" s="32"/>
      <c r="G14" s="32"/>
      <c r="H14" s="32"/>
      <c r="I14" s="32"/>
      <c r="J14" s="32"/>
      <c r="K14" s="32"/>
      <c r="L14" s="32"/>
      <c r="M14" s="32"/>
      <c r="N14" s="17">
        <f>SUM(B14:M14)</f>
        <v>0</v>
      </c>
    </row>
    <row r="15" spans="1:14" x14ac:dyDescent="0.25">
      <c r="A15" s="36" t="s">
        <v>78</v>
      </c>
      <c r="B15" s="30">
        <f t="shared" ref="B15:N15" si="1">SUM(B12:B14)</f>
        <v>0</v>
      </c>
      <c r="C15" s="30">
        <f t="shared" si="1"/>
        <v>0</v>
      </c>
      <c r="D15" s="30">
        <f t="shared" si="1"/>
        <v>0</v>
      </c>
      <c r="E15" s="30">
        <f t="shared" si="1"/>
        <v>0</v>
      </c>
      <c r="F15" s="30">
        <f t="shared" si="1"/>
        <v>0</v>
      </c>
      <c r="G15" s="30">
        <f t="shared" si="1"/>
        <v>12.5</v>
      </c>
      <c r="H15" s="30">
        <f t="shared" si="1"/>
        <v>0</v>
      </c>
      <c r="I15" s="30">
        <f t="shared" si="1"/>
        <v>0</v>
      </c>
      <c r="J15" s="30">
        <f t="shared" si="1"/>
        <v>0</v>
      </c>
      <c r="K15" s="30">
        <f t="shared" si="1"/>
        <v>0</v>
      </c>
      <c r="L15" s="30">
        <f t="shared" si="1"/>
        <v>0</v>
      </c>
      <c r="M15" s="30">
        <f t="shared" si="1"/>
        <v>14.2</v>
      </c>
      <c r="N15" s="30">
        <f t="shared" si="1"/>
        <v>26.7</v>
      </c>
    </row>
    <row r="16" spans="1:14" x14ac:dyDescent="0.25">
      <c r="A16" s="34" t="s">
        <v>79</v>
      </c>
      <c r="B16" s="35"/>
      <c r="C16" s="35"/>
      <c r="D16" s="35"/>
      <c r="E16" s="35"/>
      <c r="F16" s="35"/>
      <c r="G16" s="35"/>
      <c r="H16" s="35"/>
      <c r="I16" s="35"/>
      <c r="J16" s="35"/>
      <c r="K16" s="35"/>
      <c r="L16" s="35"/>
      <c r="M16" s="35"/>
      <c r="N16" s="35"/>
    </row>
    <row r="17" spans="1:14" x14ac:dyDescent="0.25">
      <c r="A17" s="22" t="s">
        <v>80</v>
      </c>
      <c r="B17" s="32"/>
      <c r="C17" s="32">
        <v>180</v>
      </c>
      <c r="D17" s="32">
        <v>320</v>
      </c>
      <c r="E17" s="32"/>
      <c r="F17" s="32">
        <v>540</v>
      </c>
      <c r="G17" s="32"/>
      <c r="H17" s="32"/>
      <c r="I17" s="32"/>
      <c r="J17" s="32">
        <v>410</v>
      </c>
      <c r="K17" s="32"/>
      <c r="L17" s="32">
        <v>280</v>
      </c>
      <c r="M17" s="32">
        <v>615</v>
      </c>
      <c r="N17" s="17">
        <f>SUM(B17:M17)</f>
        <v>2345</v>
      </c>
    </row>
    <row r="18" spans="1:14" x14ac:dyDescent="0.25">
      <c r="A18" s="22" t="s">
        <v>81</v>
      </c>
      <c r="B18" s="32">
        <v>240</v>
      </c>
      <c r="C18" s="32">
        <v>240</v>
      </c>
      <c r="D18" s="32">
        <v>240</v>
      </c>
      <c r="E18" s="32">
        <v>320</v>
      </c>
      <c r="F18" s="32">
        <v>320</v>
      </c>
      <c r="G18" s="32">
        <v>180</v>
      </c>
      <c r="H18" s="32"/>
      <c r="I18" s="32"/>
      <c r="J18" s="32">
        <v>280</v>
      </c>
      <c r="K18" s="32">
        <v>280</v>
      </c>
      <c r="L18" s="32">
        <v>280</v>
      </c>
      <c r="M18" s="32">
        <v>180</v>
      </c>
      <c r="N18" s="17">
        <f>SUM(B18:M18)</f>
        <v>2560</v>
      </c>
    </row>
    <row r="19" spans="1:14" x14ac:dyDescent="0.25">
      <c r="A19" s="22" t="s">
        <v>82</v>
      </c>
      <c r="B19" s="32"/>
      <c r="C19" s="32"/>
      <c r="D19" s="32"/>
      <c r="E19" s="32">
        <v>60</v>
      </c>
      <c r="F19" s="32"/>
      <c r="G19" s="32"/>
      <c r="H19" s="32"/>
      <c r="I19" s="32"/>
      <c r="J19" s="32">
        <v>80</v>
      </c>
      <c r="K19" s="32"/>
      <c r="L19" s="32"/>
      <c r="M19" s="32"/>
      <c r="N19" s="17">
        <f>SUM(B19:M19)</f>
        <v>140</v>
      </c>
    </row>
    <row r="20" spans="1:14" x14ac:dyDescent="0.25">
      <c r="A20" s="22" t="s">
        <v>83</v>
      </c>
      <c r="B20" s="32"/>
      <c r="C20" s="32"/>
      <c r="D20" s="32"/>
      <c r="E20" s="32"/>
      <c r="F20" s="32">
        <v>145</v>
      </c>
      <c r="G20" s="32">
        <v>220</v>
      </c>
      <c r="H20" s="32"/>
      <c r="I20" s="32"/>
      <c r="J20" s="32"/>
      <c r="K20" s="32">
        <v>95</v>
      </c>
      <c r="L20" s="32"/>
      <c r="M20" s="32"/>
      <c r="N20" s="17">
        <f>SUM(B20:M20)</f>
        <v>460</v>
      </c>
    </row>
    <row r="21" spans="1:14" x14ac:dyDescent="0.25">
      <c r="A21" s="36" t="s">
        <v>84</v>
      </c>
      <c r="B21" s="30">
        <f t="shared" ref="B21:N21" si="2">SUM(B17:B20)</f>
        <v>240</v>
      </c>
      <c r="C21" s="30">
        <f t="shared" si="2"/>
        <v>420</v>
      </c>
      <c r="D21" s="30">
        <f t="shared" si="2"/>
        <v>560</v>
      </c>
      <c r="E21" s="30">
        <f t="shared" si="2"/>
        <v>380</v>
      </c>
      <c r="F21" s="30">
        <f t="shared" si="2"/>
        <v>1005</v>
      </c>
      <c r="G21" s="30">
        <f t="shared" si="2"/>
        <v>400</v>
      </c>
      <c r="H21" s="30">
        <f t="shared" si="2"/>
        <v>0</v>
      </c>
      <c r="I21" s="30">
        <f t="shared" si="2"/>
        <v>0</v>
      </c>
      <c r="J21" s="30">
        <f t="shared" si="2"/>
        <v>770</v>
      </c>
      <c r="K21" s="30">
        <f t="shared" si="2"/>
        <v>375</v>
      </c>
      <c r="L21" s="30">
        <f t="shared" si="2"/>
        <v>560</v>
      </c>
      <c r="M21" s="30">
        <f t="shared" si="2"/>
        <v>795</v>
      </c>
      <c r="N21" s="30">
        <f t="shared" si="2"/>
        <v>5505</v>
      </c>
    </row>
    <row r="22" spans="1:14" ht="25.5" x14ac:dyDescent="0.25">
      <c r="A22" s="34" t="s">
        <v>85</v>
      </c>
      <c r="B22" s="35"/>
      <c r="C22" s="35"/>
      <c r="D22" s="35"/>
      <c r="E22" s="35"/>
      <c r="F22" s="35"/>
      <c r="G22" s="35"/>
      <c r="H22" s="35"/>
      <c r="I22" s="35"/>
      <c r="J22" s="35"/>
      <c r="K22" s="35"/>
      <c r="L22" s="35"/>
      <c r="M22" s="35"/>
      <c r="N22" s="35"/>
    </row>
    <row r="23" spans="1:14" x14ac:dyDescent="0.25">
      <c r="A23" s="22" t="s">
        <v>86</v>
      </c>
      <c r="B23" s="32"/>
      <c r="C23" s="32">
        <v>35</v>
      </c>
      <c r="D23" s="32">
        <v>80</v>
      </c>
      <c r="E23" s="32"/>
      <c r="F23" s="32">
        <v>145</v>
      </c>
      <c r="G23" s="32"/>
      <c r="H23" s="32"/>
      <c r="I23" s="32"/>
      <c r="J23" s="32">
        <v>95</v>
      </c>
      <c r="K23" s="32"/>
      <c r="L23" s="32">
        <v>60</v>
      </c>
      <c r="M23" s="32">
        <v>220</v>
      </c>
      <c r="N23" s="17">
        <f>SUM(B23:M23)</f>
        <v>635</v>
      </c>
    </row>
    <row r="24" spans="1:14" x14ac:dyDescent="0.25">
      <c r="A24" s="22" t="s">
        <v>87</v>
      </c>
      <c r="B24" s="32"/>
      <c r="C24" s="32"/>
      <c r="D24" s="32">
        <v>500</v>
      </c>
      <c r="E24" s="32"/>
      <c r="F24" s="32"/>
      <c r="G24" s="32"/>
      <c r="H24" s="32"/>
      <c r="I24" s="32"/>
      <c r="J24" s="32"/>
      <c r="K24" s="32">
        <v>250</v>
      </c>
      <c r="L24" s="32"/>
      <c r="M24" s="32"/>
      <c r="N24" s="17">
        <f>SUM(B24:M24)</f>
        <v>750</v>
      </c>
    </row>
    <row r="25" spans="1:14" x14ac:dyDescent="0.25">
      <c r="A25" s="22" t="s">
        <v>88</v>
      </c>
      <c r="B25" s="32"/>
      <c r="C25" s="32"/>
      <c r="D25" s="32"/>
      <c r="E25" s="32"/>
      <c r="F25" s="32">
        <v>25</v>
      </c>
      <c r="G25" s="32"/>
      <c r="H25" s="32"/>
      <c r="I25" s="32"/>
      <c r="J25" s="32">
        <v>15</v>
      </c>
      <c r="K25" s="32"/>
      <c r="L25" s="32"/>
      <c r="M25" s="32">
        <v>45</v>
      </c>
      <c r="N25" s="17">
        <f>SUM(B25:M25)</f>
        <v>85</v>
      </c>
    </row>
    <row r="26" spans="1:14" ht="25.5" x14ac:dyDescent="0.25">
      <c r="A26" s="36" t="s">
        <v>89</v>
      </c>
      <c r="B26" s="30">
        <f t="shared" ref="B26:N26" si="3">SUM(B23:B25)</f>
        <v>0</v>
      </c>
      <c r="C26" s="30">
        <f t="shared" si="3"/>
        <v>35</v>
      </c>
      <c r="D26" s="30">
        <f t="shared" si="3"/>
        <v>580</v>
      </c>
      <c r="E26" s="30">
        <f t="shared" si="3"/>
        <v>0</v>
      </c>
      <c r="F26" s="30">
        <f t="shared" si="3"/>
        <v>170</v>
      </c>
      <c r="G26" s="30">
        <f t="shared" si="3"/>
        <v>0</v>
      </c>
      <c r="H26" s="30">
        <f t="shared" si="3"/>
        <v>0</v>
      </c>
      <c r="I26" s="30">
        <f t="shared" si="3"/>
        <v>0</v>
      </c>
      <c r="J26" s="30">
        <f t="shared" si="3"/>
        <v>110</v>
      </c>
      <c r="K26" s="30">
        <f t="shared" si="3"/>
        <v>250</v>
      </c>
      <c r="L26" s="30">
        <f t="shared" si="3"/>
        <v>60</v>
      </c>
      <c r="M26" s="30">
        <f t="shared" si="3"/>
        <v>265</v>
      </c>
      <c r="N26" s="30">
        <f t="shared" si="3"/>
        <v>1470</v>
      </c>
    </row>
    <row r="27" spans="1:14" x14ac:dyDescent="0.25">
      <c r="A27" s="37" t="s">
        <v>90</v>
      </c>
      <c r="B27" s="38">
        <f t="shared" ref="B27:M27" si="4">B10+B15+B21+B26</f>
        <v>1290</v>
      </c>
      <c r="C27" s="38">
        <f t="shared" si="4"/>
        <v>815</v>
      </c>
      <c r="D27" s="38">
        <f t="shared" si="4"/>
        <v>2890</v>
      </c>
      <c r="E27" s="38">
        <f t="shared" si="4"/>
        <v>740</v>
      </c>
      <c r="F27" s="38">
        <f t="shared" si="4"/>
        <v>1410</v>
      </c>
      <c r="G27" s="38">
        <f t="shared" si="4"/>
        <v>547.5</v>
      </c>
      <c r="H27" s="38">
        <f t="shared" si="4"/>
        <v>45</v>
      </c>
      <c r="I27" s="38">
        <f t="shared" si="4"/>
        <v>60</v>
      </c>
      <c r="J27" s="38">
        <f t="shared" si="4"/>
        <v>1995</v>
      </c>
      <c r="K27" s="38">
        <f t="shared" si="4"/>
        <v>1035</v>
      </c>
      <c r="L27" s="38">
        <f t="shared" si="4"/>
        <v>1095</v>
      </c>
      <c r="M27" s="38">
        <f t="shared" si="4"/>
        <v>1764.2</v>
      </c>
      <c r="N27" s="39">
        <f>SUM(N10,N15,N21,N26)</f>
        <v>13686.7</v>
      </c>
    </row>
  </sheetData>
  <mergeCells count="1">
    <mergeCell ref="A1:N1"/>
  </mergeCells>
  <printOptions horizontalCentered="1"/>
  <pageMargins left="0.3" right="0.3" top="1" bottom="1"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8"/>
  <sheetViews>
    <sheetView showGridLines="0" zoomScaleNormal="100" workbookViewId="0">
      <pane xSplit="1" ySplit="3" topLeftCell="B4" activePane="bottomRight" state="frozen"/>
      <selection pane="topRight" activeCell="B1" sqref="B1"/>
      <selection pane="bottomLeft" activeCell="A4" sqref="A4"/>
      <selection pane="bottomRight"/>
    </sheetView>
  </sheetViews>
  <sheetFormatPr baseColWidth="10" defaultColWidth="8.7109375" defaultRowHeight="15" x14ac:dyDescent="0.25"/>
  <cols>
    <col min="1" max="1" width="35" customWidth="1"/>
    <col min="2" max="13" width="11" customWidth="1"/>
    <col min="14" max="14" width="14" customWidth="1"/>
  </cols>
  <sheetData>
    <row r="1" spans="1:14" ht="27.75" customHeight="1" x14ac:dyDescent="0.25">
      <c r="A1" s="10" t="s">
        <v>91</v>
      </c>
      <c r="B1" s="10"/>
      <c r="C1" s="10"/>
      <c r="D1" s="10"/>
      <c r="E1" s="10"/>
      <c r="F1" s="10"/>
      <c r="G1" s="10"/>
      <c r="H1" s="10"/>
      <c r="I1" s="10"/>
      <c r="J1" s="10"/>
      <c r="K1" s="10"/>
      <c r="L1" s="10"/>
      <c r="M1" s="10"/>
      <c r="N1" s="10"/>
    </row>
    <row r="3" spans="1:14" ht="21.75" customHeight="1" x14ac:dyDescent="0.25">
      <c r="A3" s="19" t="s">
        <v>92</v>
      </c>
      <c r="B3" s="19" t="s">
        <v>55</v>
      </c>
      <c r="C3" s="19" t="s">
        <v>56</v>
      </c>
      <c r="D3" s="19" t="s">
        <v>57</v>
      </c>
      <c r="E3" s="19" t="s">
        <v>58</v>
      </c>
      <c r="F3" s="19" t="s">
        <v>59</v>
      </c>
      <c r="G3" s="19" t="s">
        <v>60</v>
      </c>
      <c r="H3" s="19" t="s">
        <v>61</v>
      </c>
      <c r="I3" s="19" t="s">
        <v>62</v>
      </c>
      <c r="J3" s="19" t="s">
        <v>63</v>
      </c>
      <c r="K3" s="19" t="s">
        <v>64</v>
      </c>
      <c r="L3" s="19" t="s">
        <v>65</v>
      </c>
      <c r="M3" s="19" t="s">
        <v>66</v>
      </c>
      <c r="N3" s="19" t="s">
        <v>40</v>
      </c>
    </row>
    <row r="4" spans="1:14" x14ac:dyDescent="0.25">
      <c r="A4" s="34" t="s">
        <v>67</v>
      </c>
      <c r="B4" s="35"/>
      <c r="C4" s="35"/>
      <c r="D4" s="35"/>
      <c r="E4" s="35"/>
      <c r="F4" s="35"/>
      <c r="G4" s="35"/>
      <c r="H4" s="35"/>
      <c r="I4" s="35"/>
      <c r="J4" s="35"/>
      <c r="K4" s="35"/>
      <c r="L4" s="35"/>
      <c r="M4" s="35"/>
      <c r="N4" s="35"/>
    </row>
    <row r="5" spans="1:14" x14ac:dyDescent="0.25">
      <c r="A5" s="22" t="s">
        <v>93</v>
      </c>
      <c r="B5" s="32">
        <v>45</v>
      </c>
      <c r="C5" s="32">
        <v>45</v>
      </c>
      <c r="D5" s="32">
        <v>45</v>
      </c>
      <c r="E5" s="32">
        <v>45</v>
      </c>
      <c r="F5" s="32">
        <v>45</v>
      </c>
      <c r="G5" s="32">
        <v>45</v>
      </c>
      <c r="H5" s="32">
        <v>45</v>
      </c>
      <c r="I5" s="32">
        <v>45</v>
      </c>
      <c r="J5" s="32">
        <v>45</v>
      </c>
      <c r="K5" s="32">
        <v>45</v>
      </c>
      <c r="L5" s="32">
        <v>45</v>
      </c>
      <c r="M5" s="32">
        <v>45</v>
      </c>
      <c r="N5" s="17">
        <f>SUM(B5:M5)</f>
        <v>540</v>
      </c>
    </row>
    <row r="6" spans="1:14" x14ac:dyDescent="0.25">
      <c r="A6" s="22" t="s">
        <v>94</v>
      </c>
      <c r="B6" s="32">
        <v>38</v>
      </c>
      <c r="C6" s="32">
        <v>38</v>
      </c>
      <c r="D6" s="32">
        <v>38</v>
      </c>
      <c r="E6" s="32">
        <v>38</v>
      </c>
      <c r="F6" s="32">
        <v>38</v>
      </c>
      <c r="G6" s="32">
        <v>38</v>
      </c>
      <c r="H6" s="32">
        <v>38</v>
      </c>
      <c r="I6" s="32">
        <v>38</v>
      </c>
      <c r="J6" s="32">
        <v>38</v>
      </c>
      <c r="K6" s="32">
        <v>38</v>
      </c>
      <c r="L6" s="32">
        <v>38</v>
      </c>
      <c r="M6" s="32">
        <v>38</v>
      </c>
      <c r="N6" s="17">
        <f>SUM(B6:M6)</f>
        <v>456</v>
      </c>
    </row>
    <row r="7" spans="1:14" x14ac:dyDescent="0.25">
      <c r="A7" s="22" t="s">
        <v>95</v>
      </c>
      <c r="B7" s="32">
        <v>25</v>
      </c>
      <c r="C7" s="32"/>
      <c r="D7" s="32">
        <v>48</v>
      </c>
      <c r="E7" s="32"/>
      <c r="F7" s="32">
        <v>65</v>
      </c>
      <c r="G7" s="32"/>
      <c r="H7" s="32">
        <v>30</v>
      </c>
      <c r="I7" s="32"/>
      <c r="J7" s="32">
        <v>95</v>
      </c>
      <c r="K7" s="32"/>
      <c r="L7" s="32">
        <v>40</v>
      </c>
      <c r="M7" s="32">
        <v>18</v>
      </c>
      <c r="N7" s="17">
        <f>SUM(B7:M7)</f>
        <v>321</v>
      </c>
    </row>
    <row r="8" spans="1:14" x14ac:dyDescent="0.25">
      <c r="A8" s="22" t="s">
        <v>96</v>
      </c>
      <c r="B8" s="32"/>
      <c r="C8" s="32"/>
      <c r="D8" s="32"/>
      <c r="E8" s="32">
        <v>120</v>
      </c>
      <c r="F8" s="32"/>
      <c r="G8" s="32"/>
      <c r="H8" s="32"/>
      <c r="I8" s="32"/>
      <c r="J8" s="32"/>
      <c r="K8" s="32"/>
      <c r="L8" s="32"/>
      <c r="M8" s="32">
        <v>80</v>
      </c>
      <c r="N8" s="17">
        <f>SUM(B8:M8)</f>
        <v>200</v>
      </c>
    </row>
    <row r="9" spans="1:14" x14ac:dyDescent="0.25">
      <c r="A9" s="22" t="s">
        <v>97</v>
      </c>
      <c r="B9" s="32">
        <v>320</v>
      </c>
      <c r="C9" s="32"/>
      <c r="D9" s="32"/>
      <c r="E9" s="32"/>
      <c r="F9" s="32"/>
      <c r="G9" s="32"/>
      <c r="H9" s="32"/>
      <c r="I9" s="32"/>
      <c r="J9" s="32"/>
      <c r="K9" s="32"/>
      <c r="L9" s="32"/>
      <c r="M9" s="32"/>
      <c r="N9" s="17">
        <f>SUM(B9:M9)</f>
        <v>320</v>
      </c>
    </row>
    <row r="10" spans="1:14" x14ac:dyDescent="0.25">
      <c r="A10" s="36" t="s">
        <v>73</v>
      </c>
      <c r="B10" s="30">
        <f t="shared" ref="B10:N10" si="0">SUM(B5:B9)</f>
        <v>428</v>
      </c>
      <c r="C10" s="30">
        <f t="shared" si="0"/>
        <v>83</v>
      </c>
      <c r="D10" s="30">
        <f t="shared" si="0"/>
        <v>131</v>
      </c>
      <c r="E10" s="30">
        <f t="shared" si="0"/>
        <v>203</v>
      </c>
      <c r="F10" s="30">
        <f t="shared" si="0"/>
        <v>148</v>
      </c>
      <c r="G10" s="30">
        <f t="shared" si="0"/>
        <v>83</v>
      </c>
      <c r="H10" s="30">
        <f t="shared" si="0"/>
        <v>113</v>
      </c>
      <c r="I10" s="30">
        <f t="shared" si="0"/>
        <v>83</v>
      </c>
      <c r="J10" s="30">
        <f t="shared" si="0"/>
        <v>178</v>
      </c>
      <c r="K10" s="30">
        <f t="shared" si="0"/>
        <v>83</v>
      </c>
      <c r="L10" s="30">
        <f t="shared" si="0"/>
        <v>123</v>
      </c>
      <c r="M10" s="30">
        <f t="shared" si="0"/>
        <v>181</v>
      </c>
      <c r="N10" s="30">
        <f t="shared" si="0"/>
        <v>1837</v>
      </c>
    </row>
    <row r="11" spans="1:14" x14ac:dyDescent="0.25">
      <c r="A11" s="34" t="s">
        <v>74</v>
      </c>
      <c r="B11" s="35"/>
      <c r="C11" s="35"/>
      <c r="D11" s="35"/>
      <c r="E11" s="35"/>
      <c r="F11" s="35"/>
      <c r="G11" s="35"/>
      <c r="H11" s="35"/>
      <c r="I11" s="35"/>
      <c r="J11" s="35"/>
      <c r="K11" s="35"/>
      <c r="L11" s="35"/>
      <c r="M11" s="35"/>
      <c r="N11" s="35"/>
    </row>
    <row r="12" spans="1:14" x14ac:dyDescent="0.25">
      <c r="A12" s="22" t="s">
        <v>98</v>
      </c>
      <c r="B12" s="32">
        <v>8.5</v>
      </c>
      <c r="C12" s="32">
        <v>8.5</v>
      </c>
      <c r="D12" s="32">
        <v>8.5</v>
      </c>
      <c r="E12" s="32">
        <v>8.5</v>
      </c>
      <c r="F12" s="32">
        <v>8.5</v>
      </c>
      <c r="G12" s="32">
        <v>8.5</v>
      </c>
      <c r="H12" s="32">
        <v>8.5</v>
      </c>
      <c r="I12" s="32">
        <v>8.5</v>
      </c>
      <c r="J12" s="32">
        <v>8.5</v>
      </c>
      <c r="K12" s="32">
        <v>8.5</v>
      </c>
      <c r="L12" s="32">
        <v>8.5</v>
      </c>
      <c r="M12" s="32">
        <v>8.5</v>
      </c>
      <c r="N12" s="17">
        <f>SUM(B12:M12)</f>
        <v>102</v>
      </c>
    </row>
    <row r="13" spans="1:14" x14ac:dyDescent="0.25">
      <c r="A13" s="22" t="s">
        <v>99</v>
      </c>
      <c r="B13" s="32"/>
      <c r="C13" s="32"/>
      <c r="D13" s="32"/>
      <c r="E13" s="32"/>
      <c r="F13" s="32"/>
      <c r="G13" s="32"/>
      <c r="H13" s="32"/>
      <c r="I13" s="32"/>
      <c r="J13" s="32"/>
      <c r="K13" s="32"/>
      <c r="L13" s="32"/>
      <c r="M13" s="32"/>
      <c r="N13" s="17">
        <f>SUM(B13:M13)</f>
        <v>0</v>
      </c>
    </row>
    <row r="14" spans="1:14" x14ac:dyDescent="0.25">
      <c r="A14" s="22" t="s">
        <v>100</v>
      </c>
      <c r="B14" s="32"/>
      <c r="C14" s="32"/>
      <c r="D14" s="32"/>
      <c r="E14" s="32"/>
      <c r="F14" s="32">
        <v>85</v>
      </c>
      <c r="G14" s="32"/>
      <c r="H14" s="32"/>
      <c r="I14" s="32"/>
      <c r="J14" s="32"/>
      <c r="K14" s="32"/>
      <c r="L14" s="32"/>
      <c r="M14" s="32"/>
      <c r="N14" s="17">
        <f>SUM(B14:M14)</f>
        <v>85</v>
      </c>
    </row>
    <row r="15" spans="1:14" x14ac:dyDescent="0.25">
      <c r="A15" s="36" t="s">
        <v>78</v>
      </c>
      <c r="B15" s="30">
        <f t="shared" ref="B15:N15" si="1">SUM(B12:B14)</f>
        <v>8.5</v>
      </c>
      <c r="C15" s="30">
        <f t="shared" si="1"/>
        <v>8.5</v>
      </c>
      <c r="D15" s="30">
        <f t="shared" si="1"/>
        <v>8.5</v>
      </c>
      <c r="E15" s="30">
        <f t="shared" si="1"/>
        <v>8.5</v>
      </c>
      <c r="F15" s="30">
        <f t="shared" si="1"/>
        <v>93.5</v>
      </c>
      <c r="G15" s="30">
        <f t="shared" si="1"/>
        <v>8.5</v>
      </c>
      <c r="H15" s="30">
        <f t="shared" si="1"/>
        <v>8.5</v>
      </c>
      <c r="I15" s="30">
        <f t="shared" si="1"/>
        <v>8.5</v>
      </c>
      <c r="J15" s="30">
        <f t="shared" si="1"/>
        <v>8.5</v>
      </c>
      <c r="K15" s="30">
        <f t="shared" si="1"/>
        <v>8.5</v>
      </c>
      <c r="L15" s="30">
        <f t="shared" si="1"/>
        <v>8.5</v>
      </c>
      <c r="M15" s="30">
        <f t="shared" si="1"/>
        <v>8.5</v>
      </c>
      <c r="N15" s="30">
        <f t="shared" si="1"/>
        <v>187</v>
      </c>
    </row>
    <row r="16" spans="1:14" x14ac:dyDescent="0.25">
      <c r="A16" s="34" t="s">
        <v>79</v>
      </c>
      <c r="B16" s="35"/>
      <c r="C16" s="35"/>
      <c r="D16" s="35"/>
      <c r="E16" s="35"/>
      <c r="F16" s="35"/>
      <c r="G16" s="35"/>
      <c r="H16" s="35"/>
      <c r="I16" s="35"/>
      <c r="J16" s="35"/>
      <c r="K16" s="35"/>
      <c r="L16" s="35"/>
      <c r="M16" s="35"/>
      <c r="N16" s="35"/>
    </row>
    <row r="17" spans="1:14" x14ac:dyDescent="0.25">
      <c r="A17" s="22" t="s">
        <v>101</v>
      </c>
      <c r="B17" s="32"/>
      <c r="C17" s="32">
        <v>95</v>
      </c>
      <c r="D17" s="32">
        <v>145</v>
      </c>
      <c r="E17" s="32"/>
      <c r="F17" s="32">
        <v>280</v>
      </c>
      <c r="G17" s="32"/>
      <c r="H17" s="32"/>
      <c r="I17" s="32"/>
      <c r="J17" s="32">
        <v>220</v>
      </c>
      <c r="K17" s="32"/>
      <c r="L17" s="32">
        <v>165</v>
      </c>
      <c r="M17" s="32">
        <v>340</v>
      </c>
      <c r="N17" s="17">
        <f>SUM(B17:M17)</f>
        <v>1245</v>
      </c>
    </row>
    <row r="18" spans="1:14" x14ac:dyDescent="0.25">
      <c r="A18" s="22" t="s">
        <v>102</v>
      </c>
      <c r="B18" s="32">
        <v>180</v>
      </c>
      <c r="C18" s="32">
        <v>180</v>
      </c>
      <c r="D18" s="32">
        <v>180</v>
      </c>
      <c r="E18" s="32">
        <v>240</v>
      </c>
      <c r="F18" s="32">
        <v>240</v>
      </c>
      <c r="G18" s="32">
        <v>120</v>
      </c>
      <c r="H18" s="32"/>
      <c r="I18" s="32"/>
      <c r="J18" s="32">
        <v>220</v>
      </c>
      <c r="K18" s="32">
        <v>220</v>
      </c>
      <c r="L18" s="32">
        <v>220</v>
      </c>
      <c r="M18" s="32">
        <v>140</v>
      </c>
      <c r="N18" s="17">
        <f>SUM(B18:M18)</f>
        <v>1940</v>
      </c>
    </row>
    <row r="19" spans="1:14" x14ac:dyDescent="0.25">
      <c r="A19" s="22" t="s">
        <v>103</v>
      </c>
      <c r="B19" s="32">
        <v>85</v>
      </c>
      <c r="C19" s="32"/>
      <c r="D19" s="32">
        <v>60</v>
      </c>
      <c r="E19" s="32"/>
      <c r="F19" s="32">
        <v>145</v>
      </c>
      <c r="G19" s="32"/>
      <c r="H19" s="32"/>
      <c r="I19" s="32"/>
      <c r="J19" s="32">
        <v>110</v>
      </c>
      <c r="K19" s="32"/>
      <c r="L19" s="32">
        <v>75</v>
      </c>
      <c r="M19" s="32">
        <v>95</v>
      </c>
      <c r="N19" s="17">
        <f>SUM(B19:M19)</f>
        <v>570</v>
      </c>
    </row>
    <row r="20" spans="1:14" x14ac:dyDescent="0.25">
      <c r="A20" s="22" t="s">
        <v>104</v>
      </c>
      <c r="B20" s="32"/>
      <c r="C20" s="32">
        <v>25</v>
      </c>
      <c r="D20" s="32">
        <v>40</v>
      </c>
      <c r="E20" s="32"/>
      <c r="F20" s="32">
        <v>60</v>
      </c>
      <c r="G20" s="32"/>
      <c r="H20" s="32"/>
      <c r="I20" s="32"/>
      <c r="J20" s="32">
        <v>35</v>
      </c>
      <c r="K20" s="32"/>
      <c r="L20" s="32"/>
      <c r="M20" s="32">
        <v>50</v>
      </c>
      <c r="N20" s="17">
        <f>SUM(B20:M20)</f>
        <v>210</v>
      </c>
    </row>
    <row r="21" spans="1:14" x14ac:dyDescent="0.25">
      <c r="A21" s="22" t="s">
        <v>105</v>
      </c>
      <c r="B21" s="32">
        <v>150</v>
      </c>
      <c r="C21" s="32">
        <v>150</v>
      </c>
      <c r="D21" s="32">
        <v>150</v>
      </c>
      <c r="E21" s="32">
        <v>150</v>
      </c>
      <c r="F21" s="32">
        <v>150</v>
      </c>
      <c r="G21" s="32">
        <v>150</v>
      </c>
      <c r="H21" s="32"/>
      <c r="I21" s="32"/>
      <c r="J21" s="32">
        <v>150</v>
      </c>
      <c r="K21" s="32">
        <v>150</v>
      </c>
      <c r="L21" s="32">
        <v>150</v>
      </c>
      <c r="M21" s="32">
        <v>150</v>
      </c>
      <c r="N21" s="17">
        <f>SUM(B21:M21)</f>
        <v>1500</v>
      </c>
    </row>
    <row r="22" spans="1:14" x14ac:dyDescent="0.25">
      <c r="A22" s="36" t="s">
        <v>84</v>
      </c>
      <c r="B22" s="30">
        <f t="shared" ref="B22:N22" si="2">SUM(B17:B21)</f>
        <v>415</v>
      </c>
      <c r="C22" s="30">
        <f t="shared" si="2"/>
        <v>450</v>
      </c>
      <c r="D22" s="30">
        <f t="shared" si="2"/>
        <v>575</v>
      </c>
      <c r="E22" s="30">
        <f t="shared" si="2"/>
        <v>390</v>
      </c>
      <c r="F22" s="30">
        <f t="shared" si="2"/>
        <v>875</v>
      </c>
      <c r="G22" s="30">
        <f t="shared" si="2"/>
        <v>270</v>
      </c>
      <c r="H22" s="30">
        <f t="shared" si="2"/>
        <v>0</v>
      </c>
      <c r="I22" s="30">
        <f t="shared" si="2"/>
        <v>0</v>
      </c>
      <c r="J22" s="30">
        <f t="shared" si="2"/>
        <v>735</v>
      </c>
      <c r="K22" s="30">
        <f t="shared" si="2"/>
        <v>370</v>
      </c>
      <c r="L22" s="30">
        <f t="shared" si="2"/>
        <v>610</v>
      </c>
      <c r="M22" s="30">
        <f t="shared" si="2"/>
        <v>775</v>
      </c>
      <c r="N22" s="30">
        <f t="shared" si="2"/>
        <v>5465</v>
      </c>
    </row>
    <row r="23" spans="1:14" ht="25.5" x14ac:dyDescent="0.25">
      <c r="A23" s="34" t="s">
        <v>85</v>
      </c>
      <c r="B23" s="35"/>
      <c r="C23" s="35"/>
      <c r="D23" s="35"/>
      <c r="E23" s="35"/>
      <c r="F23" s="35"/>
      <c r="G23" s="35"/>
      <c r="H23" s="35"/>
      <c r="I23" s="35"/>
      <c r="J23" s="35"/>
      <c r="K23" s="35"/>
      <c r="L23" s="35"/>
      <c r="M23" s="35"/>
      <c r="N23" s="35"/>
    </row>
    <row r="24" spans="1:14" x14ac:dyDescent="0.25">
      <c r="A24" s="22" t="s">
        <v>106</v>
      </c>
      <c r="B24" s="32"/>
      <c r="C24" s="32">
        <v>18</v>
      </c>
      <c r="D24" s="32">
        <v>45</v>
      </c>
      <c r="E24" s="32"/>
      <c r="F24" s="32">
        <v>80</v>
      </c>
      <c r="G24" s="32"/>
      <c r="H24" s="32"/>
      <c r="I24" s="32"/>
      <c r="J24" s="32">
        <v>55</v>
      </c>
      <c r="K24" s="32"/>
      <c r="L24" s="32">
        <v>35</v>
      </c>
      <c r="M24" s="32">
        <v>125</v>
      </c>
      <c r="N24" s="17">
        <f>SUM(B24:M24)</f>
        <v>358</v>
      </c>
    </row>
    <row r="25" spans="1:14" x14ac:dyDescent="0.25">
      <c r="A25" s="22" t="s">
        <v>107</v>
      </c>
      <c r="B25" s="32"/>
      <c r="C25" s="32"/>
      <c r="D25" s="32">
        <v>65</v>
      </c>
      <c r="E25" s="32"/>
      <c r="F25" s="32"/>
      <c r="G25" s="32"/>
      <c r="H25" s="32"/>
      <c r="I25" s="32"/>
      <c r="J25" s="32"/>
      <c r="K25" s="32">
        <v>45</v>
      </c>
      <c r="L25" s="32"/>
      <c r="M25" s="32"/>
      <c r="N25" s="17">
        <f>SUM(B25:M25)</f>
        <v>110</v>
      </c>
    </row>
    <row r="26" spans="1:14" x14ac:dyDescent="0.25">
      <c r="A26" s="22" t="s">
        <v>108</v>
      </c>
      <c r="B26" s="32"/>
      <c r="C26" s="32"/>
      <c r="D26" s="32"/>
      <c r="E26" s="32"/>
      <c r="F26" s="32">
        <v>12</v>
      </c>
      <c r="G26" s="32"/>
      <c r="H26" s="32"/>
      <c r="I26" s="32"/>
      <c r="J26" s="32"/>
      <c r="K26" s="32"/>
      <c r="L26" s="32"/>
      <c r="M26" s="32">
        <v>18</v>
      </c>
      <c r="N26" s="17">
        <f>SUM(B26:M26)</f>
        <v>30</v>
      </c>
    </row>
    <row r="27" spans="1:14" ht="25.5" x14ac:dyDescent="0.25">
      <c r="A27" s="36" t="s">
        <v>89</v>
      </c>
      <c r="B27" s="30">
        <f t="shared" ref="B27:N27" si="3">SUM(B24:B26)</f>
        <v>0</v>
      </c>
      <c r="C27" s="30">
        <f t="shared" si="3"/>
        <v>18</v>
      </c>
      <c r="D27" s="30">
        <f t="shared" si="3"/>
        <v>110</v>
      </c>
      <c r="E27" s="30">
        <f t="shared" si="3"/>
        <v>0</v>
      </c>
      <c r="F27" s="30">
        <f t="shared" si="3"/>
        <v>92</v>
      </c>
      <c r="G27" s="30">
        <f t="shared" si="3"/>
        <v>0</v>
      </c>
      <c r="H27" s="30">
        <f t="shared" si="3"/>
        <v>0</v>
      </c>
      <c r="I27" s="30">
        <f t="shared" si="3"/>
        <v>0</v>
      </c>
      <c r="J27" s="30">
        <f t="shared" si="3"/>
        <v>55</v>
      </c>
      <c r="K27" s="30">
        <f t="shared" si="3"/>
        <v>45</v>
      </c>
      <c r="L27" s="30">
        <f t="shared" si="3"/>
        <v>35</v>
      </c>
      <c r="M27" s="30">
        <f t="shared" si="3"/>
        <v>143</v>
      </c>
      <c r="N27" s="30">
        <f t="shared" si="3"/>
        <v>498</v>
      </c>
    </row>
    <row r="28" spans="1:14" x14ac:dyDescent="0.25">
      <c r="A28" s="37" t="s">
        <v>109</v>
      </c>
      <c r="B28" s="38">
        <f t="shared" ref="B28:M28" si="4">B10+B15+B22+B27</f>
        <v>851.5</v>
      </c>
      <c r="C28" s="38">
        <f t="shared" si="4"/>
        <v>559.5</v>
      </c>
      <c r="D28" s="38">
        <f t="shared" si="4"/>
        <v>824.5</v>
      </c>
      <c r="E28" s="38">
        <f t="shared" si="4"/>
        <v>601.5</v>
      </c>
      <c r="F28" s="38">
        <f t="shared" si="4"/>
        <v>1208.5</v>
      </c>
      <c r="G28" s="38">
        <f t="shared" si="4"/>
        <v>361.5</v>
      </c>
      <c r="H28" s="38">
        <f t="shared" si="4"/>
        <v>121.5</v>
      </c>
      <c r="I28" s="38">
        <f t="shared" si="4"/>
        <v>91.5</v>
      </c>
      <c r="J28" s="38">
        <f t="shared" si="4"/>
        <v>976.5</v>
      </c>
      <c r="K28" s="38">
        <f t="shared" si="4"/>
        <v>506.5</v>
      </c>
      <c r="L28" s="38">
        <f t="shared" si="4"/>
        <v>776.5</v>
      </c>
      <c r="M28" s="38">
        <f t="shared" si="4"/>
        <v>1107.5</v>
      </c>
      <c r="N28" s="39">
        <f>SUM(N10,N15,N22,N27)</f>
        <v>7987</v>
      </c>
    </row>
  </sheetData>
  <mergeCells count="1">
    <mergeCell ref="A1:N1"/>
  </mergeCells>
  <printOptions horizontalCentered="1"/>
  <pageMargins left="0.3" right="0.3" top="1" bottom="1"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1"/>
  <sheetViews>
    <sheetView showGridLines="0" zoomScaleNormal="100" workbookViewId="0">
      <pane ySplit="11" topLeftCell="A12" activePane="bottomLeft" state="frozen"/>
      <selection pane="bottomLeft"/>
    </sheetView>
  </sheetViews>
  <sheetFormatPr baseColWidth="10" defaultColWidth="8.7109375" defaultRowHeight="15" x14ac:dyDescent="0.25"/>
  <cols>
    <col min="1" max="1" width="11" customWidth="1"/>
    <col min="2" max="2" width="13" customWidth="1"/>
    <col min="3" max="3" width="38" customWidth="1"/>
    <col min="4" max="4" width="22" customWidth="1"/>
    <col min="5" max="8" width="14" customWidth="1"/>
  </cols>
  <sheetData>
    <row r="1" spans="1:8" ht="27.75" customHeight="1" x14ac:dyDescent="0.25">
      <c r="A1" s="10" t="s">
        <v>110</v>
      </c>
      <c r="B1" s="10"/>
      <c r="C1" s="10"/>
      <c r="D1" s="10"/>
      <c r="E1" s="10"/>
      <c r="F1" s="10"/>
      <c r="G1" s="10"/>
      <c r="H1" s="10"/>
    </row>
    <row r="3" spans="1:8" x14ac:dyDescent="0.25">
      <c r="A3" s="9" t="s">
        <v>111</v>
      </c>
      <c r="B3" s="9"/>
      <c r="C3" s="9"/>
      <c r="D3" s="32">
        <v>8740.5</v>
      </c>
      <c r="F3" s="41" t="s">
        <v>112</v>
      </c>
      <c r="G3" s="17">
        <f>SUM(E12:E211)</f>
        <v>6732.5</v>
      </c>
    </row>
    <row r="4" spans="1:8" x14ac:dyDescent="0.25">
      <c r="F4" s="41" t="s">
        <v>113</v>
      </c>
      <c r="G4" s="17">
        <f>SUM(F12:F211)</f>
        <v>1402</v>
      </c>
    </row>
    <row r="5" spans="1:8" x14ac:dyDescent="0.25">
      <c r="F5" s="41" t="s">
        <v>114</v>
      </c>
      <c r="G5" s="42">
        <f>D3+G3-G4</f>
        <v>14071</v>
      </c>
    </row>
    <row r="7" spans="1:8" x14ac:dyDescent="0.25">
      <c r="A7" s="8" t="s">
        <v>115</v>
      </c>
      <c r="B7" s="8"/>
      <c r="C7" s="8"/>
      <c r="D7" s="8"/>
      <c r="E7" s="8"/>
      <c r="F7" s="8"/>
      <c r="G7" s="8"/>
      <c r="H7" s="8"/>
    </row>
    <row r="11" spans="1:8" ht="21.75" customHeight="1" x14ac:dyDescent="0.25">
      <c r="A11" s="19" t="s">
        <v>116</v>
      </c>
      <c r="B11" s="19" t="s">
        <v>117</v>
      </c>
      <c r="C11" s="19" t="s">
        <v>118</v>
      </c>
      <c r="D11" s="19" t="s">
        <v>119</v>
      </c>
      <c r="E11" s="19" t="s">
        <v>120</v>
      </c>
      <c r="F11" s="19" t="s">
        <v>121</v>
      </c>
      <c r="G11" s="19" t="s">
        <v>122</v>
      </c>
      <c r="H11" s="19" t="s">
        <v>123</v>
      </c>
    </row>
    <row r="12" spans="1:8" x14ac:dyDescent="0.25">
      <c r="A12" s="43" t="s">
        <v>124</v>
      </c>
      <c r="B12" s="44">
        <v>46030</v>
      </c>
      <c r="C12" s="16" t="s">
        <v>125</v>
      </c>
      <c r="D12" s="16" t="s">
        <v>68</v>
      </c>
      <c r="E12" s="32">
        <v>60</v>
      </c>
      <c r="F12" s="32"/>
      <c r="G12" s="43" t="s">
        <v>126</v>
      </c>
      <c r="H12" s="17">
        <f>IF(OR(ISNUMBER(E12),ISNUMBER(F12)),D$3+IFERROR(E12,0)-IFERROR(F12,0),"")</f>
        <v>8800.5</v>
      </c>
    </row>
    <row r="13" spans="1:8" ht="25.5" x14ac:dyDescent="0.25">
      <c r="A13" s="43" t="s">
        <v>127</v>
      </c>
      <c r="B13" s="44">
        <v>46032</v>
      </c>
      <c r="C13" s="16" t="s">
        <v>128</v>
      </c>
      <c r="D13" s="16" t="s">
        <v>97</v>
      </c>
      <c r="E13" s="32"/>
      <c r="F13" s="32">
        <v>320</v>
      </c>
      <c r="G13" s="43" t="s">
        <v>129</v>
      </c>
      <c r="H13" s="17">
        <f>IF(OR(ISNUMBER(E13),ISNUMBER(F13)),IFERROR(LOOKUP(2,1/(ISNUMBER(H$12:H12)),H$12:H12),D$3)+IFERROR(E13,0)-IFERROR(F13,0),"")</f>
        <v>8480.5</v>
      </c>
    </row>
    <row r="14" spans="1:8" x14ac:dyDescent="0.25">
      <c r="A14" s="43" t="s">
        <v>130</v>
      </c>
      <c r="B14" s="44">
        <v>46037</v>
      </c>
      <c r="C14" s="16" t="s">
        <v>131</v>
      </c>
      <c r="D14" s="16" t="s">
        <v>98</v>
      </c>
      <c r="E14" s="32"/>
      <c r="F14" s="32">
        <v>8.5</v>
      </c>
      <c r="G14" s="43" t="s">
        <v>129</v>
      </c>
      <c r="H14" s="17">
        <f>IF(OR(ISNUMBER(E14),ISNUMBER(F14)),IFERROR(LOOKUP(2,1/(ISNUMBER(H$12:H13)),H$12:H13),D$3)+IFERROR(E14,0)-IFERROR(F14,0),"")</f>
        <v>8472</v>
      </c>
    </row>
    <row r="15" spans="1:8" x14ac:dyDescent="0.25">
      <c r="A15" s="43" t="s">
        <v>132</v>
      </c>
      <c r="B15" s="44">
        <v>46044</v>
      </c>
      <c r="C15" s="16" t="s">
        <v>133</v>
      </c>
      <c r="D15" s="16" t="s">
        <v>70</v>
      </c>
      <c r="E15" s="32">
        <v>50</v>
      </c>
      <c r="F15" s="32"/>
      <c r="G15" s="43" t="s">
        <v>126</v>
      </c>
      <c r="H15" s="17">
        <f>IF(OR(ISNUMBER(E15),ISNUMBER(F15)),IFERROR(LOOKUP(2,1/(ISNUMBER(H$12:H14)),H$12:H14),D$3)+IFERROR(E15,0)-IFERROR(F15,0),"")</f>
        <v>8522</v>
      </c>
    </row>
    <row r="16" spans="1:8" ht="25.5" x14ac:dyDescent="0.25">
      <c r="A16" s="43" t="s">
        <v>134</v>
      </c>
      <c r="B16" s="44">
        <v>46050</v>
      </c>
      <c r="C16" s="16" t="s">
        <v>135</v>
      </c>
      <c r="D16" s="16" t="s">
        <v>102</v>
      </c>
      <c r="E16" s="32"/>
      <c r="F16" s="32">
        <v>180</v>
      </c>
      <c r="G16" s="43" t="s">
        <v>126</v>
      </c>
      <c r="H16" s="17">
        <f>IF(OR(ISNUMBER(E16),ISNUMBER(F16)),IFERROR(LOOKUP(2,1/(ISNUMBER(H$12:H15)),H$12:H15),D$3)+IFERROR(E16,0)-IFERROR(F16,0),"")</f>
        <v>8342</v>
      </c>
    </row>
    <row r="17" spans="1:8" ht="25.5" x14ac:dyDescent="0.25">
      <c r="A17" s="43" t="s">
        <v>136</v>
      </c>
      <c r="B17" s="44">
        <v>46058</v>
      </c>
      <c r="C17" s="16" t="s">
        <v>137</v>
      </c>
      <c r="D17" s="16" t="s">
        <v>81</v>
      </c>
      <c r="E17" s="32">
        <v>240</v>
      </c>
      <c r="F17" s="32"/>
      <c r="G17" s="43" t="s">
        <v>138</v>
      </c>
      <c r="H17" s="17">
        <f>IF(OR(ISNUMBER(E17),ISNUMBER(F17)),IFERROR(LOOKUP(2,1/(ISNUMBER(H$12:H16)),H$12:H16),D$3)+IFERROR(E17,0)-IFERROR(F17,0),"")</f>
        <v>8582</v>
      </c>
    </row>
    <row r="18" spans="1:8" x14ac:dyDescent="0.25">
      <c r="A18" s="43" t="s">
        <v>139</v>
      </c>
      <c r="B18" s="44">
        <v>46065</v>
      </c>
      <c r="C18" s="16" t="s">
        <v>140</v>
      </c>
      <c r="D18" s="16" t="s">
        <v>68</v>
      </c>
      <c r="E18" s="32">
        <v>215</v>
      </c>
      <c r="F18" s="32"/>
      <c r="G18" s="43" t="s">
        <v>126</v>
      </c>
      <c r="H18" s="17">
        <f>IF(OR(ISNUMBER(E18),ISNUMBER(F18)),IFERROR(LOOKUP(2,1/(ISNUMBER(H$12:H17)),H$12:H17),D$3)+IFERROR(E18,0)-IFERROR(F18,0),"")</f>
        <v>8797</v>
      </c>
    </row>
    <row r="19" spans="1:8" x14ac:dyDescent="0.25">
      <c r="A19" s="43" t="s">
        <v>141</v>
      </c>
      <c r="B19" s="44">
        <v>46073</v>
      </c>
      <c r="C19" s="16" t="s">
        <v>142</v>
      </c>
      <c r="D19" s="16" t="s">
        <v>80</v>
      </c>
      <c r="E19" s="32">
        <v>180</v>
      </c>
      <c r="F19" s="32"/>
      <c r="G19" s="43" t="s">
        <v>138</v>
      </c>
      <c r="H19" s="17">
        <f>IF(OR(ISNUMBER(E19),ISNUMBER(F19)),IFERROR(LOOKUP(2,1/(ISNUMBER(H$12:H18)),H$12:H18),D$3)+IFERROR(E19,0)-IFERROR(F19,0),"")</f>
        <v>8977</v>
      </c>
    </row>
    <row r="20" spans="1:8" ht="25.5" x14ac:dyDescent="0.25">
      <c r="A20" s="43" t="s">
        <v>143</v>
      </c>
      <c r="B20" s="44">
        <v>46075</v>
      </c>
      <c r="C20" s="16" t="s">
        <v>144</v>
      </c>
      <c r="D20" s="16" t="s">
        <v>86</v>
      </c>
      <c r="E20" s="32">
        <v>35</v>
      </c>
      <c r="F20" s="32"/>
      <c r="G20" s="43" t="s">
        <v>138</v>
      </c>
      <c r="H20" s="17">
        <f>IF(OR(ISNUMBER(E20),ISNUMBER(F20)),IFERROR(LOOKUP(2,1/(ISNUMBER(H$12:H19)),H$12:H19),D$3)+IFERROR(E20,0)-IFERROR(F20,0),"")</f>
        <v>9012</v>
      </c>
    </row>
    <row r="21" spans="1:8" x14ac:dyDescent="0.25">
      <c r="A21" s="43" t="s">
        <v>145</v>
      </c>
      <c r="B21" s="44">
        <v>46078</v>
      </c>
      <c r="C21" s="16" t="s">
        <v>146</v>
      </c>
      <c r="D21" s="16" t="s">
        <v>101</v>
      </c>
      <c r="E21" s="32"/>
      <c r="F21" s="32">
        <v>95</v>
      </c>
      <c r="G21" s="43" t="s">
        <v>138</v>
      </c>
      <c r="H21" s="17">
        <f>IF(OR(ISNUMBER(E21),ISNUMBER(F21)),IFERROR(LOOKUP(2,1/(ISNUMBER(H$12:H20)),H$12:H20),D$3)+IFERROR(E21,0)-IFERROR(F21,0),"")</f>
        <v>8917</v>
      </c>
    </row>
    <row r="22" spans="1:8" x14ac:dyDescent="0.25">
      <c r="A22" s="43" t="s">
        <v>147</v>
      </c>
      <c r="B22" s="44">
        <v>46085</v>
      </c>
      <c r="C22" s="16" t="s">
        <v>148</v>
      </c>
      <c r="D22" s="16" t="s">
        <v>71</v>
      </c>
      <c r="E22" s="32">
        <v>1500</v>
      </c>
      <c r="F22" s="32"/>
      <c r="G22" s="43" t="s">
        <v>126</v>
      </c>
      <c r="H22" s="17">
        <f>IF(OR(ISNUMBER(E22),ISNUMBER(F22)),IFERROR(LOOKUP(2,1/(ISNUMBER(H$12:H21)),H$12:H21),D$3)+IFERROR(E22,0)-IFERROR(F22,0),"")</f>
        <v>10417</v>
      </c>
    </row>
    <row r="23" spans="1:8" x14ac:dyDescent="0.25">
      <c r="A23" s="43" t="s">
        <v>149</v>
      </c>
      <c r="B23" s="44">
        <v>46093</v>
      </c>
      <c r="C23" s="16" t="s">
        <v>150</v>
      </c>
      <c r="D23" s="16" t="s">
        <v>107</v>
      </c>
      <c r="E23" s="32"/>
      <c r="F23" s="32">
        <v>65</v>
      </c>
      <c r="G23" s="43" t="s">
        <v>126</v>
      </c>
      <c r="H23" s="17">
        <f>IF(OR(ISNUMBER(E23),ISNUMBER(F23)),IFERROR(LOOKUP(2,1/(ISNUMBER(H$12:H22)),H$12:H22),D$3)+IFERROR(E23,0)-IFERROR(F23,0),"")</f>
        <v>10352</v>
      </c>
    </row>
    <row r="24" spans="1:8" ht="25.5" x14ac:dyDescent="0.25">
      <c r="A24" s="43" t="s">
        <v>151</v>
      </c>
      <c r="B24" s="44">
        <v>46099</v>
      </c>
      <c r="C24" s="16" t="s">
        <v>152</v>
      </c>
      <c r="D24" s="16" t="s">
        <v>87</v>
      </c>
      <c r="E24" s="32">
        <v>500</v>
      </c>
      <c r="F24" s="32"/>
      <c r="G24" s="43" t="s">
        <v>126</v>
      </c>
      <c r="H24" s="17">
        <f>IF(OR(ISNUMBER(E24),ISNUMBER(F24)),IFERROR(LOOKUP(2,1/(ISNUMBER(H$12:H23)),H$12:H23),D$3)+IFERROR(E24,0)-IFERROR(F24,0),"")</f>
        <v>10852</v>
      </c>
    </row>
    <row r="25" spans="1:8" x14ac:dyDescent="0.25">
      <c r="A25" s="43" t="s">
        <v>153</v>
      </c>
      <c r="B25" s="44">
        <v>46103</v>
      </c>
      <c r="C25" s="16" t="s">
        <v>154</v>
      </c>
      <c r="D25" s="16" t="s">
        <v>80</v>
      </c>
      <c r="E25" s="32">
        <v>320</v>
      </c>
      <c r="F25" s="32"/>
      <c r="G25" s="43" t="s">
        <v>138</v>
      </c>
      <c r="H25" s="17">
        <f>IF(OR(ISNUMBER(E25),ISNUMBER(F25)),IFERROR(LOOKUP(2,1/(ISNUMBER(H$12:H24)),H$12:H24),D$3)+IFERROR(E25,0)-IFERROR(F25,0),"")</f>
        <v>11172</v>
      </c>
    </row>
    <row r="26" spans="1:8" x14ac:dyDescent="0.25">
      <c r="A26" s="43" t="s">
        <v>155</v>
      </c>
      <c r="B26" s="44">
        <v>46110</v>
      </c>
      <c r="C26" s="16" t="s">
        <v>156</v>
      </c>
      <c r="D26" s="16" t="s">
        <v>103</v>
      </c>
      <c r="E26" s="32"/>
      <c r="F26" s="32">
        <v>60</v>
      </c>
      <c r="G26" s="43" t="s">
        <v>138</v>
      </c>
      <c r="H26" s="17">
        <f>IF(OR(ISNUMBER(E26),ISNUMBER(F26)),IFERROR(LOOKUP(2,1/(ISNUMBER(H$12:H25)),H$12:H25),D$3)+IFERROR(E26,0)-IFERROR(F26,0),"")</f>
        <v>11112</v>
      </c>
    </row>
    <row r="27" spans="1:8" x14ac:dyDescent="0.25">
      <c r="A27" s="43" t="s">
        <v>157</v>
      </c>
      <c r="B27" s="44">
        <v>46120</v>
      </c>
      <c r="C27" s="16" t="s">
        <v>158</v>
      </c>
      <c r="D27" s="16" t="s">
        <v>70</v>
      </c>
      <c r="E27" s="32">
        <v>215</v>
      </c>
      <c r="F27" s="32"/>
      <c r="G27" s="43" t="s">
        <v>138</v>
      </c>
      <c r="H27" s="17">
        <f>IF(OR(ISNUMBER(E27),ISNUMBER(F27)),IFERROR(LOOKUP(2,1/(ISNUMBER(H$12:H26)),H$12:H26),D$3)+IFERROR(E27,0)-IFERROR(F27,0),"")</f>
        <v>11327</v>
      </c>
    </row>
    <row r="28" spans="1:8" x14ac:dyDescent="0.25">
      <c r="A28" s="43" t="s">
        <v>159</v>
      </c>
      <c r="B28" s="44">
        <v>46127</v>
      </c>
      <c r="C28" s="16" t="s">
        <v>160</v>
      </c>
      <c r="D28" s="16" t="s">
        <v>69</v>
      </c>
      <c r="E28" s="32">
        <v>20</v>
      </c>
      <c r="F28" s="32"/>
      <c r="G28" s="43" t="s">
        <v>126</v>
      </c>
      <c r="H28" s="17">
        <f>IF(OR(ISNUMBER(E28),ISNUMBER(F28)),IFERROR(LOOKUP(2,1/(ISNUMBER(H$12:H27)),H$12:H27),D$3)+IFERROR(E28,0)-IFERROR(F28,0),"")</f>
        <v>11347</v>
      </c>
    </row>
    <row r="29" spans="1:8" x14ac:dyDescent="0.25">
      <c r="A29" s="43" t="s">
        <v>161</v>
      </c>
      <c r="B29" s="44">
        <v>46132</v>
      </c>
      <c r="C29" s="16" t="s">
        <v>162</v>
      </c>
      <c r="D29" s="16" t="s">
        <v>105</v>
      </c>
      <c r="E29" s="32"/>
      <c r="F29" s="32">
        <v>150</v>
      </c>
      <c r="G29" s="43" t="s">
        <v>126</v>
      </c>
      <c r="H29" s="17">
        <f>IF(OR(ISNUMBER(E29),ISNUMBER(F29)),IFERROR(LOOKUP(2,1/(ISNUMBER(H$12:H28)),H$12:H28),D$3)+IFERROR(E29,0)-IFERROR(F29,0),"")</f>
        <v>11197</v>
      </c>
    </row>
    <row r="30" spans="1:8" x14ac:dyDescent="0.25">
      <c r="A30" s="43" t="s">
        <v>163</v>
      </c>
      <c r="B30" s="44">
        <v>46140</v>
      </c>
      <c r="C30" s="16" t="s">
        <v>164</v>
      </c>
      <c r="D30" s="16" t="s">
        <v>96</v>
      </c>
      <c r="E30" s="32"/>
      <c r="F30" s="32">
        <v>120</v>
      </c>
      <c r="G30" s="43" t="s">
        <v>126</v>
      </c>
      <c r="H30" s="17">
        <f>IF(OR(ISNUMBER(E30),ISNUMBER(F30)),IFERROR(LOOKUP(2,1/(ISNUMBER(H$12:H29)),H$12:H29),D$3)+IFERROR(E30,0)-IFERROR(F30,0),"")</f>
        <v>11077</v>
      </c>
    </row>
    <row r="31" spans="1:8" x14ac:dyDescent="0.25">
      <c r="A31" s="43" t="s">
        <v>165</v>
      </c>
      <c r="B31" s="44">
        <v>46148</v>
      </c>
      <c r="C31" s="16" t="s">
        <v>166</v>
      </c>
      <c r="D31" s="16" t="s">
        <v>80</v>
      </c>
      <c r="E31" s="32">
        <v>540</v>
      </c>
      <c r="F31" s="32"/>
      <c r="G31" s="43" t="s">
        <v>138</v>
      </c>
      <c r="H31" s="17">
        <f>IF(OR(ISNUMBER(E31),ISNUMBER(F31)),IFERROR(LOOKUP(2,1/(ISNUMBER(H$12:H30)),H$12:H30),D$3)+IFERROR(E31,0)-IFERROR(F31,0),"")</f>
        <v>11617</v>
      </c>
    </row>
    <row r="32" spans="1:8" ht="25.5" x14ac:dyDescent="0.25">
      <c r="A32" s="43" t="s">
        <v>167</v>
      </c>
      <c r="B32" s="44">
        <v>46149</v>
      </c>
      <c r="C32" s="16" t="s">
        <v>168</v>
      </c>
      <c r="D32" s="16" t="s">
        <v>86</v>
      </c>
      <c r="E32" s="32">
        <v>145</v>
      </c>
      <c r="F32" s="32"/>
      <c r="G32" s="43" t="s">
        <v>138</v>
      </c>
      <c r="H32" s="17">
        <f>IF(OR(ISNUMBER(E32),ISNUMBER(F32)),IFERROR(LOOKUP(2,1/(ISNUMBER(H$12:H31)),H$12:H31),D$3)+IFERROR(E32,0)-IFERROR(F32,0),"")</f>
        <v>11762</v>
      </c>
    </row>
    <row r="33" spans="1:8" ht="25.5" x14ac:dyDescent="0.25">
      <c r="A33" s="43" t="s">
        <v>169</v>
      </c>
      <c r="B33" s="44">
        <v>46150</v>
      </c>
      <c r="C33" s="16" t="s">
        <v>170</v>
      </c>
      <c r="D33" s="16" t="s">
        <v>83</v>
      </c>
      <c r="E33" s="32">
        <v>145</v>
      </c>
      <c r="F33" s="32"/>
      <c r="G33" s="43" t="s">
        <v>138</v>
      </c>
      <c r="H33" s="17">
        <f>IF(OR(ISNUMBER(E33),ISNUMBER(F33)),IFERROR(LOOKUP(2,1/(ISNUMBER(H$12:H32)),H$12:H32),D$3)+IFERROR(E33,0)-IFERROR(F33,0),"")</f>
        <v>11907</v>
      </c>
    </row>
    <row r="34" spans="1:8" x14ac:dyDescent="0.25">
      <c r="A34" s="43" t="s">
        <v>171</v>
      </c>
      <c r="B34" s="44">
        <v>46152</v>
      </c>
      <c r="C34" s="16" t="s">
        <v>172</v>
      </c>
      <c r="D34" s="16" t="s">
        <v>101</v>
      </c>
      <c r="E34" s="32"/>
      <c r="F34" s="32">
        <v>280</v>
      </c>
      <c r="G34" s="43" t="s">
        <v>138</v>
      </c>
      <c r="H34" s="17">
        <f>IF(OR(ISNUMBER(E34),ISNUMBER(F34)),IFERROR(LOOKUP(2,1/(ISNUMBER(H$12:H33)),H$12:H33),D$3)+IFERROR(E34,0)-IFERROR(F34,0),"")</f>
        <v>11627</v>
      </c>
    </row>
    <row r="35" spans="1:8" x14ac:dyDescent="0.25">
      <c r="A35" s="43" t="s">
        <v>173</v>
      </c>
      <c r="B35" s="44">
        <v>46154</v>
      </c>
      <c r="C35" s="16" t="s">
        <v>174</v>
      </c>
      <c r="D35" s="16" t="s">
        <v>106</v>
      </c>
      <c r="E35" s="32"/>
      <c r="F35" s="32">
        <v>80</v>
      </c>
      <c r="G35" s="43" t="s">
        <v>138</v>
      </c>
      <c r="H35" s="17">
        <f>IF(OR(ISNUMBER(E35),ISNUMBER(F35)),IFERROR(LOOKUP(2,1/(ISNUMBER(H$12:H34)),H$12:H34),D$3)+IFERROR(E35,0)-IFERROR(F35,0),"")</f>
        <v>11547</v>
      </c>
    </row>
    <row r="36" spans="1:8" x14ac:dyDescent="0.25">
      <c r="A36" s="43" t="s">
        <v>175</v>
      </c>
      <c r="B36" s="44">
        <v>46188</v>
      </c>
      <c r="C36" s="16" t="s">
        <v>176</v>
      </c>
      <c r="D36" s="16" t="s">
        <v>75</v>
      </c>
      <c r="E36" s="32">
        <v>12.5</v>
      </c>
      <c r="F36" s="32"/>
      <c r="G36" s="43" t="s">
        <v>177</v>
      </c>
      <c r="H36" s="17">
        <f>IF(OR(ISNUMBER(E36),ISNUMBER(F36)),IFERROR(LOOKUP(2,1/(ISNUMBER(H$12:H35)),H$12:H35),D$3)+IFERROR(E36,0)-IFERROR(F36,0),"")</f>
        <v>11559.5</v>
      </c>
    </row>
    <row r="37" spans="1:8" ht="25.5" x14ac:dyDescent="0.25">
      <c r="A37" s="43" t="s">
        <v>178</v>
      </c>
      <c r="B37" s="44">
        <v>46195</v>
      </c>
      <c r="C37" s="16" t="s">
        <v>179</v>
      </c>
      <c r="D37" s="16" t="s">
        <v>83</v>
      </c>
      <c r="E37" s="32">
        <v>220</v>
      </c>
      <c r="F37" s="32"/>
      <c r="G37" s="43" t="s">
        <v>138</v>
      </c>
      <c r="H37" s="17">
        <f>IF(OR(ISNUMBER(E37),ISNUMBER(F37)),IFERROR(LOOKUP(2,1/(ISNUMBER(H$12:H36)),H$12:H36),D$3)+IFERROR(E37,0)-IFERROR(F37,0),"")</f>
        <v>11779.5</v>
      </c>
    </row>
    <row r="38" spans="1:8" x14ac:dyDescent="0.25">
      <c r="A38" s="43" t="s">
        <v>180</v>
      </c>
      <c r="B38" s="44">
        <v>46269</v>
      </c>
      <c r="C38" s="16" t="s">
        <v>181</v>
      </c>
      <c r="D38" s="16" t="s">
        <v>68</v>
      </c>
      <c r="E38" s="32">
        <v>85</v>
      </c>
      <c r="F38" s="32"/>
      <c r="G38" s="43" t="s">
        <v>126</v>
      </c>
      <c r="H38" s="17">
        <f>IF(OR(ISNUMBER(E38),ISNUMBER(F38)),IFERROR(LOOKUP(2,1/(ISNUMBER(H$12:H37)),H$12:H37),D$3)+IFERROR(E38,0)-IFERROR(F38,0),"")</f>
        <v>11864.5</v>
      </c>
    </row>
    <row r="39" spans="1:8" x14ac:dyDescent="0.25">
      <c r="A39" s="43" t="s">
        <v>182</v>
      </c>
      <c r="B39" s="44">
        <v>46275</v>
      </c>
      <c r="C39" s="16" t="s">
        <v>183</v>
      </c>
      <c r="D39" s="16" t="s">
        <v>70</v>
      </c>
      <c r="E39" s="32">
        <v>170</v>
      </c>
      <c r="F39" s="32"/>
      <c r="G39" s="43" t="s">
        <v>126</v>
      </c>
      <c r="H39" s="17">
        <f>IF(OR(ISNUMBER(E39),ISNUMBER(F39)),IFERROR(LOOKUP(2,1/(ISNUMBER(H$12:H38)),H$12:H38),D$3)+IFERROR(E39,0)-IFERROR(F39,0),"")</f>
        <v>12034.5</v>
      </c>
    </row>
    <row r="40" spans="1:8" x14ac:dyDescent="0.25">
      <c r="A40" s="43" t="s">
        <v>184</v>
      </c>
      <c r="B40" s="44">
        <v>46279</v>
      </c>
      <c r="C40" s="16" t="s">
        <v>185</v>
      </c>
      <c r="D40" s="16" t="s">
        <v>80</v>
      </c>
      <c r="E40" s="32">
        <v>410</v>
      </c>
      <c r="F40" s="32"/>
      <c r="G40" s="43" t="s">
        <v>138</v>
      </c>
      <c r="H40" s="17">
        <f>IF(OR(ISNUMBER(E40),ISNUMBER(F40)),IFERROR(LOOKUP(2,1/(ISNUMBER(H$12:H39)),H$12:H39),D$3)+IFERROR(E40,0)-IFERROR(F40,0),"")</f>
        <v>12444.5</v>
      </c>
    </row>
    <row r="41" spans="1:8" x14ac:dyDescent="0.25">
      <c r="A41" s="43" t="s">
        <v>186</v>
      </c>
      <c r="B41" s="44">
        <v>46283</v>
      </c>
      <c r="C41" s="16" t="s">
        <v>187</v>
      </c>
      <c r="D41" s="16" t="s">
        <v>104</v>
      </c>
      <c r="E41" s="32"/>
      <c r="F41" s="32">
        <v>35</v>
      </c>
      <c r="G41" s="43" t="s">
        <v>138</v>
      </c>
      <c r="H41" s="17">
        <f>IF(OR(ISNUMBER(E41),ISNUMBER(F41)),IFERROR(LOOKUP(2,1/(ISNUMBER(H$12:H40)),H$12:H40),D$3)+IFERROR(E41,0)-IFERROR(F41,0),"")</f>
        <v>12409.5</v>
      </c>
    </row>
    <row r="42" spans="1:8" x14ac:dyDescent="0.25">
      <c r="A42" s="43" t="s">
        <v>188</v>
      </c>
      <c r="B42" s="44">
        <v>46307</v>
      </c>
      <c r="C42" s="16" t="s">
        <v>189</v>
      </c>
      <c r="D42" s="16" t="s">
        <v>87</v>
      </c>
      <c r="E42" s="32">
        <v>250</v>
      </c>
      <c r="F42" s="32"/>
      <c r="G42" s="43" t="s">
        <v>126</v>
      </c>
      <c r="H42" s="17">
        <f>IF(OR(ISNUMBER(E42),ISNUMBER(F42)),IFERROR(LOOKUP(2,1/(ISNUMBER(H$12:H41)),H$12:H41),D$3)+IFERROR(E42,0)-IFERROR(F42,0),"")</f>
        <v>12659.5</v>
      </c>
    </row>
    <row r="43" spans="1:8" x14ac:dyDescent="0.25">
      <c r="A43" s="43" t="s">
        <v>190</v>
      </c>
      <c r="B43" s="44">
        <v>46335</v>
      </c>
      <c r="C43" s="16" t="s">
        <v>191</v>
      </c>
      <c r="D43" s="16" t="s">
        <v>80</v>
      </c>
      <c r="E43" s="32">
        <v>280</v>
      </c>
      <c r="F43" s="32"/>
      <c r="G43" s="43" t="s">
        <v>138</v>
      </c>
      <c r="H43" s="17">
        <f>IF(OR(ISNUMBER(E43),ISNUMBER(F43)),IFERROR(LOOKUP(2,1/(ISNUMBER(H$12:H42)),H$12:H42),D$3)+IFERROR(E43,0)-IFERROR(F43,0),"")</f>
        <v>12939.5</v>
      </c>
    </row>
    <row r="44" spans="1:8" x14ac:dyDescent="0.25">
      <c r="A44" s="43" t="s">
        <v>192</v>
      </c>
      <c r="B44" s="44">
        <v>46359</v>
      </c>
      <c r="C44" s="16" t="s">
        <v>193</v>
      </c>
      <c r="D44" s="16" t="s">
        <v>80</v>
      </c>
      <c r="E44" s="32">
        <v>615</v>
      </c>
      <c r="F44" s="32"/>
      <c r="G44" s="43" t="s">
        <v>138</v>
      </c>
      <c r="H44" s="17">
        <f>IF(OR(ISNUMBER(E44),ISNUMBER(F44)),IFERROR(LOOKUP(2,1/(ISNUMBER(H$12:H43)),H$12:H43),D$3)+IFERROR(E44,0)-IFERROR(F44,0),"")</f>
        <v>13554.5</v>
      </c>
    </row>
    <row r="45" spans="1:8" x14ac:dyDescent="0.25">
      <c r="A45" s="43" t="s">
        <v>194</v>
      </c>
      <c r="B45" s="44">
        <v>46371</v>
      </c>
      <c r="C45" s="16" t="s">
        <v>195</v>
      </c>
      <c r="D45" s="16" t="s">
        <v>70</v>
      </c>
      <c r="E45" s="32">
        <v>525</v>
      </c>
      <c r="F45" s="32"/>
      <c r="G45" s="43" t="s">
        <v>126</v>
      </c>
      <c r="H45" s="17">
        <f>IF(OR(ISNUMBER(E45),ISNUMBER(F45)),IFERROR(LOOKUP(2,1/(ISNUMBER(H$12:H44)),H$12:H44),D$3)+IFERROR(E45,0)-IFERROR(F45,0),"")</f>
        <v>14079.5</v>
      </c>
    </row>
    <row r="46" spans="1:8" x14ac:dyDescent="0.25">
      <c r="A46" s="43" t="s">
        <v>196</v>
      </c>
      <c r="B46" s="44">
        <v>46385</v>
      </c>
      <c r="C46" s="16" t="s">
        <v>197</v>
      </c>
      <c r="D46" s="16" t="s">
        <v>98</v>
      </c>
      <c r="E46" s="32"/>
      <c r="F46" s="32">
        <v>8.5</v>
      </c>
      <c r="G46" s="43" t="s">
        <v>129</v>
      </c>
      <c r="H46" s="17">
        <f>IF(OR(ISNUMBER(E46),ISNUMBER(F46)),IFERROR(LOOKUP(2,1/(ISNUMBER(H$12:H45)),H$12:H45),D$3)+IFERROR(E46,0)-IFERROR(F46,0),"")</f>
        <v>14071</v>
      </c>
    </row>
    <row r="47" spans="1:8" x14ac:dyDescent="0.25">
      <c r="A47" s="43"/>
      <c r="B47" s="44"/>
      <c r="C47" s="16"/>
      <c r="D47" s="16"/>
      <c r="E47" s="32"/>
      <c r="F47" s="32"/>
      <c r="G47" s="43"/>
      <c r="H47" s="17" t="str">
        <f>IF(OR(ISNUMBER(E47),ISNUMBER(F47)),IFERROR(LOOKUP(2,1/(ISNUMBER(H$12:H46)),H$12:H46),D$3)+IFERROR(E47,0)-IFERROR(F47,0),"")</f>
        <v/>
      </c>
    </row>
    <row r="48" spans="1:8" x14ac:dyDescent="0.25">
      <c r="A48" s="43"/>
      <c r="B48" s="44"/>
      <c r="C48" s="16"/>
      <c r="D48" s="16"/>
      <c r="E48" s="32"/>
      <c r="F48" s="32"/>
      <c r="G48" s="43"/>
      <c r="H48" s="17" t="str">
        <f>IF(OR(ISNUMBER(E48),ISNUMBER(F48)),IFERROR(LOOKUP(2,1/(ISNUMBER(H$12:H47)),H$12:H47),D$3)+IFERROR(E48,0)-IFERROR(F48,0),"")</f>
        <v/>
      </c>
    </row>
    <row r="49" spans="1:8" x14ac:dyDescent="0.25">
      <c r="A49" s="43"/>
      <c r="B49" s="44"/>
      <c r="C49" s="16"/>
      <c r="D49" s="16"/>
      <c r="E49" s="32"/>
      <c r="F49" s="32"/>
      <c r="G49" s="43"/>
      <c r="H49" s="17" t="str">
        <f>IF(OR(ISNUMBER(E49),ISNUMBER(F49)),IFERROR(LOOKUP(2,1/(ISNUMBER(H$12:H48)),H$12:H48),D$3)+IFERROR(E49,0)-IFERROR(F49,0),"")</f>
        <v/>
      </c>
    </row>
    <row r="50" spans="1:8" x14ac:dyDescent="0.25">
      <c r="A50" s="43"/>
      <c r="B50" s="44"/>
      <c r="C50" s="16"/>
      <c r="D50" s="16"/>
      <c r="E50" s="32"/>
      <c r="F50" s="32"/>
      <c r="G50" s="43"/>
      <c r="H50" s="17" t="str">
        <f>IF(OR(ISNUMBER(E50),ISNUMBER(F50)),IFERROR(LOOKUP(2,1/(ISNUMBER(H$12:H49)),H$12:H49),D$3)+IFERROR(E50,0)-IFERROR(F50,0),"")</f>
        <v/>
      </c>
    </row>
    <row r="51" spans="1:8" x14ac:dyDescent="0.25">
      <c r="A51" s="43"/>
      <c r="B51" s="44"/>
      <c r="C51" s="16"/>
      <c r="D51" s="16"/>
      <c r="E51" s="32"/>
      <c r="F51" s="32"/>
      <c r="G51" s="43"/>
      <c r="H51" s="17" t="str">
        <f>IF(OR(ISNUMBER(E51),ISNUMBER(F51)),IFERROR(LOOKUP(2,1/(ISNUMBER(H$12:H50)),H$12:H50),D$3)+IFERROR(E51,0)-IFERROR(F51,0),"")</f>
        <v/>
      </c>
    </row>
    <row r="52" spans="1:8" x14ac:dyDescent="0.25">
      <c r="A52" s="43"/>
      <c r="B52" s="44"/>
      <c r="C52" s="16"/>
      <c r="D52" s="16"/>
      <c r="E52" s="32"/>
      <c r="F52" s="32"/>
      <c r="G52" s="43"/>
      <c r="H52" s="17" t="str">
        <f>IF(OR(ISNUMBER(E52),ISNUMBER(F52)),IFERROR(LOOKUP(2,1/(ISNUMBER(H$12:H51)),H$12:H51),D$3)+IFERROR(E52,0)-IFERROR(F52,0),"")</f>
        <v/>
      </c>
    </row>
    <row r="53" spans="1:8" x14ac:dyDescent="0.25">
      <c r="A53" s="43"/>
      <c r="B53" s="44"/>
      <c r="C53" s="16"/>
      <c r="D53" s="16"/>
      <c r="E53" s="32"/>
      <c r="F53" s="32"/>
      <c r="G53" s="43"/>
      <c r="H53" s="17" t="str">
        <f>IF(OR(ISNUMBER(E53),ISNUMBER(F53)),IFERROR(LOOKUP(2,1/(ISNUMBER(H$12:H52)),H$12:H52),D$3)+IFERROR(E53,0)-IFERROR(F53,0),"")</f>
        <v/>
      </c>
    </row>
    <row r="54" spans="1:8" x14ac:dyDescent="0.25">
      <c r="A54" s="43"/>
      <c r="B54" s="44"/>
      <c r="C54" s="16"/>
      <c r="D54" s="16"/>
      <c r="E54" s="32"/>
      <c r="F54" s="32"/>
      <c r="G54" s="43"/>
      <c r="H54" s="17" t="str">
        <f>IF(OR(ISNUMBER(E54),ISNUMBER(F54)),IFERROR(LOOKUP(2,1/(ISNUMBER(H$12:H53)),H$12:H53),D$3)+IFERROR(E54,0)-IFERROR(F54,0),"")</f>
        <v/>
      </c>
    </row>
    <row r="55" spans="1:8" x14ac:dyDescent="0.25">
      <c r="A55" s="43"/>
      <c r="B55" s="44"/>
      <c r="C55" s="16"/>
      <c r="D55" s="16"/>
      <c r="E55" s="32"/>
      <c r="F55" s="32"/>
      <c r="G55" s="43"/>
      <c r="H55" s="17" t="str">
        <f>IF(OR(ISNUMBER(E55),ISNUMBER(F55)),IFERROR(LOOKUP(2,1/(ISNUMBER(H$12:H54)),H$12:H54),D$3)+IFERROR(E55,0)-IFERROR(F55,0),"")</f>
        <v/>
      </c>
    </row>
    <row r="56" spans="1:8" x14ac:dyDescent="0.25">
      <c r="A56" s="43"/>
      <c r="B56" s="44"/>
      <c r="C56" s="16"/>
      <c r="D56" s="16"/>
      <c r="E56" s="32"/>
      <c r="F56" s="32"/>
      <c r="G56" s="43"/>
      <c r="H56" s="17" t="str">
        <f>IF(OR(ISNUMBER(E56),ISNUMBER(F56)),IFERROR(LOOKUP(2,1/(ISNUMBER(H$12:H55)),H$12:H55),D$3)+IFERROR(E56,0)-IFERROR(F56,0),"")</f>
        <v/>
      </c>
    </row>
    <row r="57" spans="1:8" x14ac:dyDescent="0.25">
      <c r="A57" s="43"/>
      <c r="B57" s="44"/>
      <c r="C57" s="16"/>
      <c r="D57" s="16"/>
      <c r="E57" s="32"/>
      <c r="F57" s="32"/>
      <c r="G57" s="43"/>
      <c r="H57" s="17" t="str">
        <f>IF(OR(ISNUMBER(E57),ISNUMBER(F57)),IFERROR(LOOKUP(2,1/(ISNUMBER(H$12:H56)),H$12:H56),D$3)+IFERROR(E57,0)-IFERROR(F57,0),"")</f>
        <v/>
      </c>
    </row>
    <row r="58" spans="1:8" x14ac:dyDescent="0.25">
      <c r="A58" s="43"/>
      <c r="B58" s="44"/>
      <c r="C58" s="16"/>
      <c r="D58" s="16"/>
      <c r="E58" s="32"/>
      <c r="F58" s="32"/>
      <c r="G58" s="43"/>
      <c r="H58" s="17" t="str">
        <f>IF(OR(ISNUMBER(E58),ISNUMBER(F58)),IFERROR(LOOKUP(2,1/(ISNUMBER(H$12:H57)),H$12:H57),D$3)+IFERROR(E58,0)-IFERROR(F58,0),"")</f>
        <v/>
      </c>
    </row>
    <row r="59" spans="1:8" x14ac:dyDescent="0.25">
      <c r="A59" s="43"/>
      <c r="B59" s="44"/>
      <c r="C59" s="16"/>
      <c r="D59" s="16"/>
      <c r="E59" s="32"/>
      <c r="F59" s="32"/>
      <c r="G59" s="43"/>
      <c r="H59" s="17" t="str">
        <f>IF(OR(ISNUMBER(E59),ISNUMBER(F59)),IFERROR(LOOKUP(2,1/(ISNUMBER(H$12:H58)),H$12:H58),D$3)+IFERROR(E59,0)-IFERROR(F59,0),"")</f>
        <v/>
      </c>
    </row>
    <row r="60" spans="1:8" x14ac:dyDescent="0.25">
      <c r="A60" s="43"/>
      <c r="B60" s="44"/>
      <c r="C60" s="16"/>
      <c r="D60" s="16"/>
      <c r="E60" s="32"/>
      <c r="F60" s="32"/>
      <c r="G60" s="43"/>
      <c r="H60" s="17" t="str">
        <f>IF(OR(ISNUMBER(E60),ISNUMBER(F60)),IFERROR(LOOKUP(2,1/(ISNUMBER(H$12:H59)),H$12:H59),D$3)+IFERROR(E60,0)-IFERROR(F60,0),"")</f>
        <v/>
      </c>
    </row>
    <row r="61" spans="1:8" x14ac:dyDescent="0.25">
      <c r="A61" s="43"/>
      <c r="B61" s="44"/>
      <c r="C61" s="16"/>
      <c r="D61" s="16"/>
      <c r="E61" s="32"/>
      <c r="F61" s="32"/>
      <c r="G61" s="43"/>
      <c r="H61" s="17" t="str">
        <f>IF(OR(ISNUMBER(E61),ISNUMBER(F61)),IFERROR(LOOKUP(2,1/(ISNUMBER(H$12:H60)),H$12:H60),D$3)+IFERROR(E61,0)-IFERROR(F61,0),"")</f>
        <v/>
      </c>
    </row>
    <row r="62" spans="1:8" x14ac:dyDescent="0.25">
      <c r="A62" s="43"/>
      <c r="B62" s="44"/>
      <c r="C62" s="16"/>
      <c r="D62" s="16"/>
      <c r="E62" s="32"/>
      <c r="F62" s="32"/>
      <c r="G62" s="43"/>
      <c r="H62" s="17" t="str">
        <f>IF(OR(ISNUMBER(E62),ISNUMBER(F62)),IFERROR(LOOKUP(2,1/(ISNUMBER(H$12:H61)),H$12:H61),D$3)+IFERROR(E62,0)-IFERROR(F62,0),"")</f>
        <v/>
      </c>
    </row>
    <row r="63" spans="1:8" x14ac:dyDescent="0.25">
      <c r="A63" s="43"/>
      <c r="B63" s="44"/>
      <c r="C63" s="16"/>
      <c r="D63" s="16"/>
      <c r="E63" s="32"/>
      <c r="F63" s="32"/>
      <c r="G63" s="43"/>
      <c r="H63" s="17" t="str">
        <f>IF(OR(ISNUMBER(E63),ISNUMBER(F63)),IFERROR(LOOKUP(2,1/(ISNUMBER(H$12:H62)),H$12:H62),D$3)+IFERROR(E63,0)-IFERROR(F63,0),"")</f>
        <v/>
      </c>
    </row>
    <row r="64" spans="1:8" x14ac:dyDescent="0.25">
      <c r="A64" s="43"/>
      <c r="B64" s="44"/>
      <c r="C64" s="16"/>
      <c r="D64" s="16"/>
      <c r="E64" s="32"/>
      <c r="F64" s="32"/>
      <c r="G64" s="43"/>
      <c r="H64" s="17" t="str">
        <f>IF(OR(ISNUMBER(E64),ISNUMBER(F64)),IFERROR(LOOKUP(2,1/(ISNUMBER(H$12:H63)),H$12:H63),D$3)+IFERROR(E64,0)-IFERROR(F64,0),"")</f>
        <v/>
      </c>
    </row>
    <row r="65" spans="1:8" x14ac:dyDescent="0.25">
      <c r="A65" s="43"/>
      <c r="B65" s="44"/>
      <c r="C65" s="16"/>
      <c r="D65" s="16"/>
      <c r="E65" s="32"/>
      <c r="F65" s="32"/>
      <c r="G65" s="43"/>
      <c r="H65" s="17" t="str">
        <f>IF(OR(ISNUMBER(E65),ISNUMBER(F65)),IFERROR(LOOKUP(2,1/(ISNUMBER(H$12:H64)),H$12:H64),D$3)+IFERROR(E65,0)-IFERROR(F65,0),"")</f>
        <v/>
      </c>
    </row>
    <row r="66" spans="1:8" x14ac:dyDescent="0.25">
      <c r="A66" s="43"/>
      <c r="B66" s="44"/>
      <c r="C66" s="16"/>
      <c r="D66" s="16"/>
      <c r="E66" s="32"/>
      <c r="F66" s="32"/>
      <c r="G66" s="43"/>
      <c r="H66" s="17" t="str">
        <f>IF(OR(ISNUMBER(E66),ISNUMBER(F66)),IFERROR(LOOKUP(2,1/(ISNUMBER(H$12:H65)),H$12:H65),D$3)+IFERROR(E66,0)-IFERROR(F66,0),"")</f>
        <v/>
      </c>
    </row>
    <row r="67" spans="1:8" x14ac:dyDescent="0.25">
      <c r="A67" s="43"/>
      <c r="B67" s="44"/>
      <c r="C67" s="16"/>
      <c r="D67" s="16"/>
      <c r="E67" s="32"/>
      <c r="F67" s="32"/>
      <c r="G67" s="43"/>
      <c r="H67" s="17" t="str">
        <f>IF(OR(ISNUMBER(E67),ISNUMBER(F67)),IFERROR(LOOKUP(2,1/(ISNUMBER(H$12:H66)),H$12:H66),D$3)+IFERROR(E67,0)-IFERROR(F67,0),"")</f>
        <v/>
      </c>
    </row>
    <row r="68" spans="1:8" x14ac:dyDescent="0.25">
      <c r="A68" s="43"/>
      <c r="B68" s="44"/>
      <c r="C68" s="16"/>
      <c r="D68" s="16"/>
      <c r="E68" s="32"/>
      <c r="F68" s="32"/>
      <c r="G68" s="43"/>
      <c r="H68" s="17" t="str">
        <f>IF(OR(ISNUMBER(E68),ISNUMBER(F68)),IFERROR(LOOKUP(2,1/(ISNUMBER(H$12:H67)),H$12:H67),D$3)+IFERROR(E68,0)-IFERROR(F68,0),"")</f>
        <v/>
      </c>
    </row>
    <row r="69" spans="1:8" x14ac:dyDescent="0.25">
      <c r="A69" s="43"/>
      <c r="B69" s="44"/>
      <c r="C69" s="16"/>
      <c r="D69" s="16"/>
      <c r="E69" s="32"/>
      <c r="F69" s="32"/>
      <c r="G69" s="43"/>
      <c r="H69" s="17" t="str">
        <f>IF(OR(ISNUMBER(E69),ISNUMBER(F69)),IFERROR(LOOKUP(2,1/(ISNUMBER(H$12:H68)),H$12:H68),D$3)+IFERROR(E69,0)-IFERROR(F69,0),"")</f>
        <v/>
      </c>
    </row>
    <row r="70" spans="1:8" x14ac:dyDescent="0.25">
      <c r="A70" s="43"/>
      <c r="B70" s="44"/>
      <c r="C70" s="16"/>
      <c r="D70" s="16"/>
      <c r="E70" s="32"/>
      <c r="F70" s="32"/>
      <c r="G70" s="43"/>
      <c r="H70" s="17" t="str">
        <f>IF(OR(ISNUMBER(E70),ISNUMBER(F70)),IFERROR(LOOKUP(2,1/(ISNUMBER(H$12:H69)),H$12:H69),D$3)+IFERROR(E70,0)-IFERROR(F70,0),"")</f>
        <v/>
      </c>
    </row>
    <row r="71" spans="1:8" x14ac:dyDescent="0.25">
      <c r="A71" s="43"/>
      <c r="B71" s="44"/>
      <c r="C71" s="16"/>
      <c r="D71" s="16"/>
      <c r="E71" s="32"/>
      <c r="F71" s="32"/>
      <c r="G71" s="43"/>
      <c r="H71" s="17" t="str">
        <f>IF(OR(ISNUMBER(E71),ISNUMBER(F71)),IFERROR(LOOKUP(2,1/(ISNUMBER(H$12:H70)),H$12:H70),D$3)+IFERROR(E71,0)-IFERROR(F71,0),"")</f>
        <v/>
      </c>
    </row>
    <row r="72" spans="1:8" x14ac:dyDescent="0.25">
      <c r="A72" s="43"/>
      <c r="B72" s="44"/>
      <c r="C72" s="16"/>
      <c r="D72" s="16"/>
      <c r="E72" s="32"/>
      <c r="F72" s="32"/>
      <c r="G72" s="43"/>
      <c r="H72" s="17" t="str">
        <f>IF(OR(ISNUMBER(E72),ISNUMBER(F72)),IFERROR(LOOKUP(2,1/(ISNUMBER(H$12:H71)),H$12:H71),D$3)+IFERROR(E72,0)-IFERROR(F72,0),"")</f>
        <v/>
      </c>
    </row>
    <row r="73" spans="1:8" x14ac:dyDescent="0.25">
      <c r="A73" s="43"/>
      <c r="B73" s="44"/>
      <c r="C73" s="16"/>
      <c r="D73" s="16"/>
      <c r="E73" s="32"/>
      <c r="F73" s="32"/>
      <c r="G73" s="43"/>
      <c r="H73" s="17" t="str">
        <f>IF(OR(ISNUMBER(E73),ISNUMBER(F73)),IFERROR(LOOKUP(2,1/(ISNUMBER(H$12:H72)),H$12:H72),D$3)+IFERROR(E73,0)-IFERROR(F73,0),"")</f>
        <v/>
      </c>
    </row>
    <row r="74" spans="1:8" x14ac:dyDescent="0.25">
      <c r="A74" s="43"/>
      <c r="B74" s="44"/>
      <c r="C74" s="16"/>
      <c r="D74" s="16"/>
      <c r="E74" s="32"/>
      <c r="F74" s="32"/>
      <c r="G74" s="43"/>
      <c r="H74" s="17" t="str">
        <f>IF(OR(ISNUMBER(E74),ISNUMBER(F74)),IFERROR(LOOKUP(2,1/(ISNUMBER(H$12:H73)),H$12:H73),D$3)+IFERROR(E74,0)-IFERROR(F74,0),"")</f>
        <v/>
      </c>
    </row>
    <row r="75" spans="1:8" x14ac:dyDescent="0.25">
      <c r="A75" s="43"/>
      <c r="B75" s="44"/>
      <c r="C75" s="16"/>
      <c r="D75" s="16"/>
      <c r="E75" s="32"/>
      <c r="F75" s="32"/>
      <c r="G75" s="43"/>
      <c r="H75" s="17" t="str">
        <f>IF(OR(ISNUMBER(E75),ISNUMBER(F75)),IFERROR(LOOKUP(2,1/(ISNUMBER(H$12:H74)),H$12:H74),D$3)+IFERROR(E75,0)-IFERROR(F75,0),"")</f>
        <v/>
      </c>
    </row>
    <row r="76" spans="1:8" x14ac:dyDescent="0.25">
      <c r="A76" s="43"/>
      <c r="B76" s="44"/>
      <c r="C76" s="16"/>
      <c r="D76" s="16"/>
      <c r="E76" s="32"/>
      <c r="F76" s="32"/>
      <c r="G76" s="43"/>
      <c r="H76" s="17" t="str">
        <f>IF(OR(ISNUMBER(E76),ISNUMBER(F76)),IFERROR(LOOKUP(2,1/(ISNUMBER(H$12:H75)),H$12:H75),D$3)+IFERROR(E76,0)-IFERROR(F76,0),"")</f>
        <v/>
      </c>
    </row>
    <row r="77" spans="1:8" x14ac:dyDescent="0.25">
      <c r="A77" s="43"/>
      <c r="B77" s="44"/>
      <c r="C77" s="16"/>
      <c r="D77" s="16"/>
      <c r="E77" s="32"/>
      <c r="F77" s="32"/>
      <c r="G77" s="43"/>
      <c r="H77" s="17" t="str">
        <f>IF(OR(ISNUMBER(E77),ISNUMBER(F77)),IFERROR(LOOKUP(2,1/(ISNUMBER(H$12:H76)),H$12:H76),D$3)+IFERROR(E77,0)-IFERROR(F77,0),"")</f>
        <v/>
      </c>
    </row>
    <row r="78" spans="1:8" x14ac:dyDescent="0.25">
      <c r="A78" s="43"/>
      <c r="B78" s="44"/>
      <c r="C78" s="16"/>
      <c r="D78" s="16"/>
      <c r="E78" s="32"/>
      <c r="F78" s="32"/>
      <c r="G78" s="43"/>
      <c r="H78" s="17" t="str">
        <f>IF(OR(ISNUMBER(E78),ISNUMBER(F78)),IFERROR(LOOKUP(2,1/(ISNUMBER(H$12:H77)),H$12:H77),D$3)+IFERROR(E78,0)-IFERROR(F78,0),"")</f>
        <v/>
      </c>
    </row>
    <row r="79" spans="1:8" x14ac:dyDescent="0.25">
      <c r="A79" s="43"/>
      <c r="B79" s="44"/>
      <c r="C79" s="16"/>
      <c r="D79" s="16"/>
      <c r="E79" s="32"/>
      <c r="F79" s="32"/>
      <c r="G79" s="43"/>
      <c r="H79" s="17" t="str">
        <f>IF(OR(ISNUMBER(E79),ISNUMBER(F79)),IFERROR(LOOKUP(2,1/(ISNUMBER(H$12:H78)),H$12:H78),D$3)+IFERROR(E79,0)-IFERROR(F79,0),"")</f>
        <v/>
      </c>
    </row>
    <row r="80" spans="1:8" x14ac:dyDescent="0.25">
      <c r="A80" s="43"/>
      <c r="B80" s="44"/>
      <c r="C80" s="16"/>
      <c r="D80" s="16"/>
      <c r="E80" s="32"/>
      <c r="F80" s="32"/>
      <c r="G80" s="43"/>
      <c r="H80" s="17" t="str">
        <f>IF(OR(ISNUMBER(E80),ISNUMBER(F80)),IFERROR(LOOKUP(2,1/(ISNUMBER(H$12:H79)),H$12:H79),D$3)+IFERROR(E80,0)-IFERROR(F80,0),"")</f>
        <v/>
      </c>
    </row>
    <row r="81" spans="1:8" x14ac:dyDescent="0.25">
      <c r="A81" s="43"/>
      <c r="B81" s="44"/>
      <c r="C81" s="16"/>
      <c r="D81" s="16"/>
      <c r="E81" s="32"/>
      <c r="F81" s="32"/>
      <c r="G81" s="43"/>
      <c r="H81" s="17" t="str">
        <f>IF(OR(ISNUMBER(E81),ISNUMBER(F81)),IFERROR(LOOKUP(2,1/(ISNUMBER(H$12:H80)),H$12:H80),D$3)+IFERROR(E81,0)-IFERROR(F81,0),"")</f>
        <v/>
      </c>
    </row>
    <row r="82" spans="1:8" x14ac:dyDescent="0.25">
      <c r="A82" s="43"/>
      <c r="B82" s="44"/>
      <c r="C82" s="16"/>
      <c r="D82" s="16"/>
      <c r="E82" s="32"/>
      <c r="F82" s="32"/>
      <c r="G82" s="43"/>
      <c r="H82" s="17" t="str">
        <f>IF(OR(ISNUMBER(E82),ISNUMBER(F82)),IFERROR(LOOKUP(2,1/(ISNUMBER(H$12:H81)),H$12:H81),D$3)+IFERROR(E82,0)-IFERROR(F82,0),"")</f>
        <v/>
      </c>
    </row>
    <row r="83" spans="1:8" x14ac:dyDescent="0.25">
      <c r="A83" s="43"/>
      <c r="B83" s="44"/>
      <c r="C83" s="16"/>
      <c r="D83" s="16"/>
      <c r="E83" s="32"/>
      <c r="F83" s="32"/>
      <c r="G83" s="43"/>
      <c r="H83" s="17" t="str">
        <f>IF(OR(ISNUMBER(E83),ISNUMBER(F83)),IFERROR(LOOKUP(2,1/(ISNUMBER(H$12:H82)),H$12:H82),D$3)+IFERROR(E83,0)-IFERROR(F83,0),"")</f>
        <v/>
      </c>
    </row>
    <row r="84" spans="1:8" x14ac:dyDescent="0.25">
      <c r="A84" s="43"/>
      <c r="B84" s="44"/>
      <c r="C84" s="16"/>
      <c r="D84" s="16"/>
      <c r="E84" s="32"/>
      <c r="F84" s="32"/>
      <c r="G84" s="43"/>
      <c r="H84" s="17" t="str">
        <f>IF(OR(ISNUMBER(E84),ISNUMBER(F84)),IFERROR(LOOKUP(2,1/(ISNUMBER(H$12:H83)),H$12:H83),D$3)+IFERROR(E84,0)-IFERROR(F84,0),"")</f>
        <v/>
      </c>
    </row>
    <row r="85" spans="1:8" x14ac:dyDescent="0.25">
      <c r="A85" s="43"/>
      <c r="B85" s="44"/>
      <c r="C85" s="16"/>
      <c r="D85" s="16"/>
      <c r="E85" s="32"/>
      <c r="F85" s="32"/>
      <c r="G85" s="43"/>
      <c r="H85" s="17" t="str">
        <f>IF(OR(ISNUMBER(E85),ISNUMBER(F85)),IFERROR(LOOKUP(2,1/(ISNUMBER(H$12:H84)),H$12:H84),D$3)+IFERROR(E85,0)-IFERROR(F85,0),"")</f>
        <v/>
      </c>
    </row>
    <row r="86" spans="1:8" x14ac:dyDescent="0.25">
      <c r="A86" s="43"/>
      <c r="B86" s="44"/>
      <c r="C86" s="16"/>
      <c r="D86" s="16"/>
      <c r="E86" s="32"/>
      <c r="F86" s="32"/>
      <c r="G86" s="43"/>
      <c r="H86" s="17" t="str">
        <f>IF(OR(ISNUMBER(E86),ISNUMBER(F86)),IFERROR(LOOKUP(2,1/(ISNUMBER(H$12:H85)),H$12:H85),D$3)+IFERROR(E86,0)-IFERROR(F86,0),"")</f>
        <v/>
      </c>
    </row>
    <row r="87" spans="1:8" x14ac:dyDescent="0.25">
      <c r="A87" s="43"/>
      <c r="B87" s="44"/>
      <c r="C87" s="16"/>
      <c r="D87" s="16"/>
      <c r="E87" s="32"/>
      <c r="F87" s="32"/>
      <c r="G87" s="43"/>
      <c r="H87" s="17" t="str">
        <f>IF(OR(ISNUMBER(E87),ISNUMBER(F87)),IFERROR(LOOKUP(2,1/(ISNUMBER(H$12:H86)),H$12:H86),D$3)+IFERROR(E87,0)-IFERROR(F87,0),"")</f>
        <v/>
      </c>
    </row>
    <row r="88" spans="1:8" x14ac:dyDescent="0.25">
      <c r="A88" s="43"/>
      <c r="B88" s="44"/>
      <c r="C88" s="16"/>
      <c r="D88" s="16"/>
      <c r="E88" s="32"/>
      <c r="F88" s="32"/>
      <c r="G88" s="43"/>
      <c r="H88" s="17" t="str">
        <f>IF(OR(ISNUMBER(E88),ISNUMBER(F88)),IFERROR(LOOKUP(2,1/(ISNUMBER(H$12:H87)),H$12:H87),D$3)+IFERROR(E88,0)-IFERROR(F88,0),"")</f>
        <v/>
      </c>
    </row>
    <row r="89" spans="1:8" x14ac:dyDescent="0.25">
      <c r="A89" s="43"/>
      <c r="B89" s="44"/>
      <c r="C89" s="16"/>
      <c r="D89" s="16"/>
      <c r="E89" s="32"/>
      <c r="F89" s="32"/>
      <c r="G89" s="43"/>
      <c r="H89" s="17" t="str">
        <f>IF(OR(ISNUMBER(E89),ISNUMBER(F89)),IFERROR(LOOKUP(2,1/(ISNUMBER(H$12:H88)),H$12:H88),D$3)+IFERROR(E89,0)-IFERROR(F89,0),"")</f>
        <v/>
      </c>
    </row>
    <row r="90" spans="1:8" x14ac:dyDescent="0.25">
      <c r="A90" s="43"/>
      <c r="B90" s="44"/>
      <c r="C90" s="16"/>
      <c r="D90" s="16"/>
      <c r="E90" s="32"/>
      <c r="F90" s="32"/>
      <c r="G90" s="43"/>
      <c r="H90" s="17" t="str">
        <f>IF(OR(ISNUMBER(E90),ISNUMBER(F90)),IFERROR(LOOKUP(2,1/(ISNUMBER(H$12:H89)),H$12:H89),D$3)+IFERROR(E90,0)-IFERROR(F90,0),"")</f>
        <v/>
      </c>
    </row>
    <row r="91" spans="1:8" x14ac:dyDescent="0.25">
      <c r="A91" s="43"/>
      <c r="B91" s="44"/>
      <c r="C91" s="16"/>
      <c r="D91" s="16"/>
      <c r="E91" s="32"/>
      <c r="F91" s="32"/>
      <c r="G91" s="43"/>
      <c r="H91" s="17" t="str">
        <f>IF(OR(ISNUMBER(E91),ISNUMBER(F91)),IFERROR(LOOKUP(2,1/(ISNUMBER(H$12:H90)),H$12:H90),D$3)+IFERROR(E91,0)-IFERROR(F91,0),"")</f>
        <v/>
      </c>
    </row>
    <row r="92" spans="1:8" x14ac:dyDescent="0.25">
      <c r="A92" s="43"/>
      <c r="B92" s="44"/>
      <c r="C92" s="16"/>
      <c r="D92" s="16"/>
      <c r="E92" s="32"/>
      <c r="F92" s="32"/>
      <c r="G92" s="43"/>
      <c r="H92" s="17" t="str">
        <f>IF(OR(ISNUMBER(E92),ISNUMBER(F92)),IFERROR(LOOKUP(2,1/(ISNUMBER(H$12:H91)),H$12:H91),D$3)+IFERROR(E92,0)-IFERROR(F92,0),"")</f>
        <v/>
      </c>
    </row>
    <row r="93" spans="1:8" x14ac:dyDescent="0.25">
      <c r="A93" s="43"/>
      <c r="B93" s="44"/>
      <c r="C93" s="16"/>
      <c r="D93" s="16"/>
      <c r="E93" s="32"/>
      <c r="F93" s="32"/>
      <c r="G93" s="43"/>
      <c r="H93" s="17" t="str">
        <f>IF(OR(ISNUMBER(E93),ISNUMBER(F93)),IFERROR(LOOKUP(2,1/(ISNUMBER(H$12:H92)),H$12:H92),D$3)+IFERROR(E93,0)-IFERROR(F93,0),"")</f>
        <v/>
      </c>
    </row>
    <row r="94" spans="1:8" x14ac:dyDescent="0.25">
      <c r="A94" s="43"/>
      <c r="B94" s="44"/>
      <c r="C94" s="16"/>
      <c r="D94" s="16"/>
      <c r="E94" s="32"/>
      <c r="F94" s="32"/>
      <c r="G94" s="43"/>
      <c r="H94" s="17" t="str">
        <f>IF(OR(ISNUMBER(E94),ISNUMBER(F94)),IFERROR(LOOKUP(2,1/(ISNUMBER(H$12:H93)),H$12:H93),D$3)+IFERROR(E94,0)-IFERROR(F94,0),"")</f>
        <v/>
      </c>
    </row>
    <row r="95" spans="1:8" x14ac:dyDescent="0.25">
      <c r="A95" s="43"/>
      <c r="B95" s="44"/>
      <c r="C95" s="16"/>
      <c r="D95" s="16"/>
      <c r="E95" s="32"/>
      <c r="F95" s="32"/>
      <c r="G95" s="43"/>
      <c r="H95" s="17" t="str">
        <f>IF(OR(ISNUMBER(E95),ISNUMBER(F95)),IFERROR(LOOKUP(2,1/(ISNUMBER(H$12:H94)),H$12:H94),D$3)+IFERROR(E95,0)-IFERROR(F95,0),"")</f>
        <v/>
      </c>
    </row>
    <row r="96" spans="1:8" x14ac:dyDescent="0.25">
      <c r="A96" s="43"/>
      <c r="B96" s="44"/>
      <c r="C96" s="16"/>
      <c r="D96" s="16"/>
      <c r="E96" s="32"/>
      <c r="F96" s="32"/>
      <c r="G96" s="43"/>
      <c r="H96" s="17" t="str">
        <f>IF(OR(ISNUMBER(E96),ISNUMBER(F96)),IFERROR(LOOKUP(2,1/(ISNUMBER(H$12:H95)),H$12:H95),D$3)+IFERROR(E96,0)-IFERROR(F96,0),"")</f>
        <v/>
      </c>
    </row>
    <row r="97" spans="1:8" x14ac:dyDescent="0.25">
      <c r="A97" s="43"/>
      <c r="B97" s="44"/>
      <c r="C97" s="16"/>
      <c r="D97" s="16"/>
      <c r="E97" s="32"/>
      <c r="F97" s="32"/>
      <c r="G97" s="43"/>
      <c r="H97" s="17" t="str">
        <f>IF(OR(ISNUMBER(E97),ISNUMBER(F97)),IFERROR(LOOKUP(2,1/(ISNUMBER(H$12:H96)),H$12:H96),D$3)+IFERROR(E97,0)-IFERROR(F97,0),"")</f>
        <v/>
      </c>
    </row>
    <row r="98" spans="1:8" x14ac:dyDescent="0.25">
      <c r="A98" s="43"/>
      <c r="B98" s="44"/>
      <c r="C98" s="16"/>
      <c r="D98" s="16"/>
      <c r="E98" s="32"/>
      <c r="F98" s="32"/>
      <c r="G98" s="43"/>
      <c r="H98" s="17" t="str">
        <f>IF(OR(ISNUMBER(E98),ISNUMBER(F98)),IFERROR(LOOKUP(2,1/(ISNUMBER(H$12:H97)),H$12:H97),D$3)+IFERROR(E98,0)-IFERROR(F98,0),"")</f>
        <v/>
      </c>
    </row>
    <row r="99" spans="1:8" x14ac:dyDescent="0.25">
      <c r="A99" s="43"/>
      <c r="B99" s="44"/>
      <c r="C99" s="16"/>
      <c r="D99" s="16"/>
      <c r="E99" s="32"/>
      <c r="F99" s="32"/>
      <c r="G99" s="43"/>
      <c r="H99" s="17" t="str">
        <f>IF(OR(ISNUMBER(E99),ISNUMBER(F99)),IFERROR(LOOKUP(2,1/(ISNUMBER(H$12:H98)),H$12:H98),D$3)+IFERROR(E99,0)-IFERROR(F99,0),"")</f>
        <v/>
      </c>
    </row>
    <row r="100" spans="1:8" x14ac:dyDescent="0.25">
      <c r="A100" s="43"/>
      <c r="B100" s="44"/>
      <c r="C100" s="16"/>
      <c r="D100" s="16"/>
      <c r="E100" s="32"/>
      <c r="F100" s="32"/>
      <c r="G100" s="43"/>
      <c r="H100" s="17" t="str">
        <f>IF(OR(ISNUMBER(E100),ISNUMBER(F100)),IFERROR(LOOKUP(2,1/(ISNUMBER(H$12:H99)),H$12:H99),D$3)+IFERROR(E100,0)-IFERROR(F100,0),"")</f>
        <v/>
      </c>
    </row>
    <row r="101" spans="1:8" x14ac:dyDescent="0.25">
      <c r="A101" s="43"/>
      <c r="B101" s="44"/>
      <c r="C101" s="16"/>
      <c r="D101" s="16"/>
      <c r="E101" s="32"/>
      <c r="F101" s="32"/>
      <c r="G101" s="43"/>
      <c r="H101" s="17" t="str">
        <f>IF(OR(ISNUMBER(E101),ISNUMBER(F101)),IFERROR(LOOKUP(2,1/(ISNUMBER(H$12:H100)),H$12:H100),D$3)+IFERROR(E101,0)-IFERROR(F101,0),"")</f>
        <v/>
      </c>
    </row>
    <row r="102" spans="1:8" x14ac:dyDescent="0.25">
      <c r="A102" s="43"/>
      <c r="B102" s="44"/>
      <c r="C102" s="16"/>
      <c r="D102" s="16"/>
      <c r="E102" s="32"/>
      <c r="F102" s="32"/>
      <c r="G102" s="43"/>
      <c r="H102" s="17" t="str">
        <f>IF(OR(ISNUMBER(E102),ISNUMBER(F102)),IFERROR(LOOKUP(2,1/(ISNUMBER(H$12:H101)),H$12:H101),D$3)+IFERROR(E102,0)-IFERROR(F102,0),"")</f>
        <v/>
      </c>
    </row>
    <row r="103" spans="1:8" x14ac:dyDescent="0.25">
      <c r="A103" s="43"/>
      <c r="B103" s="44"/>
      <c r="C103" s="16"/>
      <c r="D103" s="16"/>
      <c r="E103" s="32"/>
      <c r="F103" s="32"/>
      <c r="G103" s="43"/>
      <c r="H103" s="17" t="str">
        <f>IF(OR(ISNUMBER(E103),ISNUMBER(F103)),IFERROR(LOOKUP(2,1/(ISNUMBER(H$12:H102)),H$12:H102),D$3)+IFERROR(E103,0)-IFERROR(F103,0),"")</f>
        <v/>
      </c>
    </row>
    <row r="104" spans="1:8" x14ac:dyDescent="0.25">
      <c r="A104" s="43"/>
      <c r="B104" s="44"/>
      <c r="C104" s="16"/>
      <c r="D104" s="16"/>
      <c r="E104" s="32"/>
      <c r="F104" s="32"/>
      <c r="G104" s="43"/>
      <c r="H104" s="17" t="str">
        <f>IF(OR(ISNUMBER(E104),ISNUMBER(F104)),IFERROR(LOOKUP(2,1/(ISNUMBER(H$12:H103)),H$12:H103),D$3)+IFERROR(E104,0)-IFERROR(F104,0),"")</f>
        <v/>
      </c>
    </row>
    <row r="105" spans="1:8" x14ac:dyDescent="0.25">
      <c r="A105" s="43"/>
      <c r="B105" s="44"/>
      <c r="C105" s="16"/>
      <c r="D105" s="16"/>
      <c r="E105" s="32"/>
      <c r="F105" s="32"/>
      <c r="G105" s="43"/>
      <c r="H105" s="17" t="str">
        <f>IF(OR(ISNUMBER(E105),ISNUMBER(F105)),IFERROR(LOOKUP(2,1/(ISNUMBER(H$12:H104)),H$12:H104),D$3)+IFERROR(E105,0)-IFERROR(F105,0),"")</f>
        <v/>
      </c>
    </row>
    <row r="106" spans="1:8" x14ac:dyDescent="0.25">
      <c r="A106" s="43"/>
      <c r="B106" s="44"/>
      <c r="C106" s="16"/>
      <c r="D106" s="16"/>
      <c r="E106" s="32"/>
      <c r="F106" s="32"/>
      <c r="G106" s="43"/>
      <c r="H106" s="17" t="str">
        <f>IF(OR(ISNUMBER(E106),ISNUMBER(F106)),IFERROR(LOOKUP(2,1/(ISNUMBER(H$12:H105)),H$12:H105),D$3)+IFERROR(E106,0)-IFERROR(F106,0),"")</f>
        <v/>
      </c>
    </row>
    <row r="107" spans="1:8" x14ac:dyDescent="0.25">
      <c r="A107" s="43"/>
      <c r="B107" s="44"/>
      <c r="C107" s="16"/>
      <c r="D107" s="16"/>
      <c r="E107" s="32"/>
      <c r="F107" s="32"/>
      <c r="G107" s="43"/>
      <c r="H107" s="17" t="str">
        <f>IF(OR(ISNUMBER(E107),ISNUMBER(F107)),IFERROR(LOOKUP(2,1/(ISNUMBER(H$12:H106)),H$12:H106),D$3)+IFERROR(E107,0)-IFERROR(F107,0),"")</f>
        <v/>
      </c>
    </row>
    <row r="108" spans="1:8" x14ac:dyDescent="0.25">
      <c r="A108" s="43"/>
      <c r="B108" s="44"/>
      <c r="C108" s="16"/>
      <c r="D108" s="16"/>
      <c r="E108" s="32"/>
      <c r="F108" s="32"/>
      <c r="G108" s="43"/>
      <c r="H108" s="17" t="str">
        <f>IF(OR(ISNUMBER(E108),ISNUMBER(F108)),IFERROR(LOOKUP(2,1/(ISNUMBER(H$12:H107)),H$12:H107),D$3)+IFERROR(E108,0)-IFERROR(F108,0),"")</f>
        <v/>
      </c>
    </row>
    <row r="109" spans="1:8" x14ac:dyDescent="0.25">
      <c r="A109" s="43"/>
      <c r="B109" s="44"/>
      <c r="C109" s="16"/>
      <c r="D109" s="16"/>
      <c r="E109" s="32"/>
      <c r="F109" s="32"/>
      <c r="G109" s="43"/>
      <c r="H109" s="17" t="str">
        <f>IF(OR(ISNUMBER(E109),ISNUMBER(F109)),IFERROR(LOOKUP(2,1/(ISNUMBER(H$12:H108)),H$12:H108),D$3)+IFERROR(E109,0)-IFERROR(F109,0),"")</f>
        <v/>
      </c>
    </row>
    <row r="110" spans="1:8" x14ac:dyDescent="0.25">
      <c r="A110" s="43"/>
      <c r="B110" s="44"/>
      <c r="C110" s="16"/>
      <c r="D110" s="16"/>
      <c r="E110" s="32"/>
      <c r="F110" s="32"/>
      <c r="G110" s="43"/>
      <c r="H110" s="17" t="str">
        <f>IF(OR(ISNUMBER(E110),ISNUMBER(F110)),IFERROR(LOOKUP(2,1/(ISNUMBER(H$12:H109)),H$12:H109),D$3)+IFERROR(E110,0)-IFERROR(F110,0),"")</f>
        <v/>
      </c>
    </row>
    <row r="111" spans="1:8" x14ac:dyDescent="0.25">
      <c r="A111" s="43"/>
      <c r="B111" s="44"/>
      <c r="C111" s="16"/>
      <c r="D111" s="16"/>
      <c r="E111" s="32"/>
      <c r="F111" s="32"/>
      <c r="G111" s="43"/>
      <c r="H111" s="17" t="str">
        <f>IF(OR(ISNUMBER(E111),ISNUMBER(F111)),IFERROR(LOOKUP(2,1/(ISNUMBER(H$12:H110)),H$12:H110),D$3)+IFERROR(E111,0)-IFERROR(F111,0),"")</f>
        <v/>
      </c>
    </row>
    <row r="112" spans="1:8" x14ac:dyDescent="0.25">
      <c r="A112" s="43"/>
      <c r="B112" s="44"/>
      <c r="C112" s="16"/>
      <c r="D112" s="16"/>
      <c r="E112" s="32"/>
      <c r="F112" s="32"/>
      <c r="G112" s="43"/>
      <c r="H112" s="17" t="str">
        <f>IF(OR(ISNUMBER(E112),ISNUMBER(F112)),IFERROR(LOOKUP(2,1/(ISNUMBER(H$12:H111)),H$12:H111),D$3)+IFERROR(E112,0)-IFERROR(F112,0),"")</f>
        <v/>
      </c>
    </row>
    <row r="113" spans="1:8" x14ac:dyDescent="0.25">
      <c r="A113" s="43"/>
      <c r="B113" s="44"/>
      <c r="C113" s="16"/>
      <c r="D113" s="16"/>
      <c r="E113" s="32"/>
      <c r="F113" s="32"/>
      <c r="G113" s="43"/>
      <c r="H113" s="17" t="str">
        <f>IF(OR(ISNUMBER(E113),ISNUMBER(F113)),IFERROR(LOOKUP(2,1/(ISNUMBER(H$12:H112)),H$12:H112),D$3)+IFERROR(E113,0)-IFERROR(F113,0),"")</f>
        <v/>
      </c>
    </row>
    <row r="114" spans="1:8" x14ac:dyDescent="0.25">
      <c r="A114" s="43"/>
      <c r="B114" s="44"/>
      <c r="C114" s="16"/>
      <c r="D114" s="16"/>
      <c r="E114" s="32"/>
      <c r="F114" s="32"/>
      <c r="G114" s="43"/>
      <c r="H114" s="17" t="str">
        <f>IF(OR(ISNUMBER(E114),ISNUMBER(F114)),IFERROR(LOOKUP(2,1/(ISNUMBER(H$12:H113)),H$12:H113),D$3)+IFERROR(E114,0)-IFERROR(F114,0),"")</f>
        <v/>
      </c>
    </row>
    <row r="115" spans="1:8" x14ac:dyDescent="0.25">
      <c r="A115" s="43"/>
      <c r="B115" s="44"/>
      <c r="C115" s="16"/>
      <c r="D115" s="16"/>
      <c r="E115" s="32"/>
      <c r="F115" s="32"/>
      <c r="G115" s="43"/>
      <c r="H115" s="17" t="str">
        <f>IF(OR(ISNUMBER(E115),ISNUMBER(F115)),IFERROR(LOOKUP(2,1/(ISNUMBER(H$12:H114)),H$12:H114),D$3)+IFERROR(E115,0)-IFERROR(F115,0),"")</f>
        <v/>
      </c>
    </row>
    <row r="116" spans="1:8" x14ac:dyDescent="0.25">
      <c r="A116" s="43"/>
      <c r="B116" s="44"/>
      <c r="C116" s="16"/>
      <c r="D116" s="16"/>
      <c r="E116" s="32"/>
      <c r="F116" s="32"/>
      <c r="G116" s="43"/>
      <c r="H116" s="17" t="str">
        <f>IF(OR(ISNUMBER(E116),ISNUMBER(F116)),IFERROR(LOOKUP(2,1/(ISNUMBER(H$12:H115)),H$12:H115),D$3)+IFERROR(E116,0)-IFERROR(F116,0),"")</f>
        <v/>
      </c>
    </row>
    <row r="117" spans="1:8" x14ac:dyDescent="0.25">
      <c r="A117" s="43"/>
      <c r="B117" s="44"/>
      <c r="C117" s="16"/>
      <c r="D117" s="16"/>
      <c r="E117" s="32"/>
      <c r="F117" s="32"/>
      <c r="G117" s="43"/>
      <c r="H117" s="17" t="str">
        <f>IF(OR(ISNUMBER(E117),ISNUMBER(F117)),IFERROR(LOOKUP(2,1/(ISNUMBER(H$12:H116)),H$12:H116),D$3)+IFERROR(E117,0)-IFERROR(F117,0),"")</f>
        <v/>
      </c>
    </row>
    <row r="118" spans="1:8" x14ac:dyDescent="0.25">
      <c r="A118" s="43"/>
      <c r="B118" s="44"/>
      <c r="C118" s="16"/>
      <c r="D118" s="16"/>
      <c r="E118" s="32"/>
      <c r="F118" s="32"/>
      <c r="G118" s="43"/>
      <c r="H118" s="17" t="str">
        <f>IF(OR(ISNUMBER(E118),ISNUMBER(F118)),IFERROR(LOOKUP(2,1/(ISNUMBER(H$12:H117)),H$12:H117),D$3)+IFERROR(E118,0)-IFERROR(F118,0),"")</f>
        <v/>
      </c>
    </row>
    <row r="119" spans="1:8" x14ac:dyDescent="0.25">
      <c r="A119" s="43"/>
      <c r="B119" s="44"/>
      <c r="C119" s="16"/>
      <c r="D119" s="16"/>
      <c r="E119" s="32"/>
      <c r="F119" s="32"/>
      <c r="G119" s="43"/>
      <c r="H119" s="17" t="str">
        <f>IF(OR(ISNUMBER(E119),ISNUMBER(F119)),IFERROR(LOOKUP(2,1/(ISNUMBER(H$12:H118)),H$12:H118),D$3)+IFERROR(E119,0)-IFERROR(F119,0),"")</f>
        <v/>
      </c>
    </row>
    <row r="120" spans="1:8" x14ac:dyDescent="0.25">
      <c r="A120" s="43"/>
      <c r="B120" s="44"/>
      <c r="C120" s="16"/>
      <c r="D120" s="16"/>
      <c r="E120" s="32"/>
      <c r="F120" s="32"/>
      <c r="G120" s="43"/>
      <c r="H120" s="17" t="str">
        <f>IF(OR(ISNUMBER(E120),ISNUMBER(F120)),IFERROR(LOOKUP(2,1/(ISNUMBER(H$12:H119)),H$12:H119),D$3)+IFERROR(E120,0)-IFERROR(F120,0),"")</f>
        <v/>
      </c>
    </row>
    <row r="121" spans="1:8" x14ac:dyDescent="0.25">
      <c r="A121" s="43"/>
      <c r="B121" s="44"/>
      <c r="C121" s="16"/>
      <c r="D121" s="16"/>
      <c r="E121" s="32"/>
      <c r="F121" s="32"/>
      <c r="G121" s="43"/>
      <c r="H121" s="17" t="str">
        <f>IF(OR(ISNUMBER(E121),ISNUMBER(F121)),IFERROR(LOOKUP(2,1/(ISNUMBER(H$12:H120)),H$12:H120),D$3)+IFERROR(E121,0)-IFERROR(F121,0),"")</f>
        <v/>
      </c>
    </row>
    <row r="122" spans="1:8" x14ac:dyDescent="0.25">
      <c r="A122" s="43"/>
      <c r="B122" s="44"/>
      <c r="C122" s="16"/>
      <c r="D122" s="16"/>
      <c r="E122" s="32"/>
      <c r="F122" s="32"/>
      <c r="G122" s="43"/>
      <c r="H122" s="17" t="str">
        <f>IF(OR(ISNUMBER(E122),ISNUMBER(F122)),IFERROR(LOOKUP(2,1/(ISNUMBER(H$12:H121)),H$12:H121),D$3)+IFERROR(E122,0)-IFERROR(F122,0),"")</f>
        <v/>
      </c>
    </row>
    <row r="123" spans="1:8" x14ac:dyDescent="0.25">
      <c r="A123" s="43"/>
      <c r="B123" s="44"/>
      <c r="C123" s="16"/>
      <c r="D123" s="16"/>
      <c r="E123" s="32"/>
      <c r="F123" s="32"/>
      <c r="G123" s="43"/>
      <c r="H123" s="17" t="str">
        <f>IF(OR(ISNUMBER(E123),ISNUMBER(F123)),IFERROR(LOOKUP(2,1/(ISNUMBER(H$12:H122)),H$12:H122),D$3)+IFERROR(E123,0)-IFERROR(F123,0),"")</f>
        <v/>
      </c>
    </row>
    <row r="124" spans="1:8" x14ac:dyDescent="0.25">
      <c r="A124" s="43"/>
      <c r="B124" s="44"/>
      <c r="C124" s="16"/>
      <c r="D124" s="16"/>
      <c r="E124" s="32"/>
      <c r="F124" s="32"/>
      <c r="G124" s="43"/>
      <c r="H124" s="17" t="str">
        <f>IF(OR(ISNUMBER(E124),ISNUMBER(F124)),IFERROR(LOOKUP(2,1/(ISNUMBER(H$12:H123)),H$12:H123),D$3)+IFERROR(E124,0)-IFERROR(F124,0),"")</f>
        <v/>
      </c>
    </row>
    <row r="125" spans="1:8" x14ac:dyDescent="0.25">
      <c r="A125" s="43"/>
      <c r="B125" s="44"/>
      <c r="C125" s="16"/>
      <c r="D125" s="16"/>
      <c r="E125" s="32"/>
      <c r="F125" s="32"/>
      <c r="G125" s="43"/>
      <c r="H125" s="17" t="str">
        <f>IF(OR(ISNUMBER(E125),ISNUMBER(F125)),IFERROR(LOOKUP(2,1/(ISNUMBER(H$12:H124)),H$12:H124),D$3)+IFERROR(E125,0)-IFERROR(F125,0),"")</f>
        <v/>
      </c>
    </row>
    <row r="126" spans="1:8" x14ac:dyDescent="0.25">
      <c r="A126" s="43"/>
      <c r="B126" s="44"/>
      <c r="C126" s="16"/>
      <c r="D126" s="16"/>
      <c r="E126" s="32"/>
      <c r="F126" s="32"/>
      <c r="G126" s="43"/>
      <c r="H126" s="17" t="str">
        <f>IF(OR(ISNUMBER(E126),ISNUMBER(F126)),IFERROR(LOOKUP(2,1/(ISNUMBER(H$12:H125)),H$12:H125),D$3)+IFERROR(E126,0)-IFERROR(F126,0),"")</f>
        <v/>
      </c>
    </row>
    <row r="127" spans="1:8" x14ac:dyDescent="0.25">
      <c r="A127" s="43"/>
      <c r="B127" s="44"/>
      <c r="C127" s="16"/>
      <c r="D127" s="16"/>
      <c r="E127" s="32"/>
      <c r="F127" s="32"/>
      <c r="G127" s="43"/>
      <c r="H127" s="17" t="str">
        <f>IF(OR(ISNUMBER(E127),ISNUMBER(F127)),IFERROR(LOOKUP(2,1/(ISNUMBER(H$12:H126)),H$12:H126),D$3)+IFERROR(E127,0)-IFERROR(F127,0),"")</f>
        <v/>
      </c>
    </row>
    <row r="128" spans="1:8" x14ac:dyDescent="0.25">
      <c r="A128" s="43"/>
      <c r="B128" s="44"/>
      <c r="C128" s="16"/>
      <c r="D128" s="16"/>
      <c r="E128" s="32"/>
      <c r="F128" s="32"/>
      <c r="G128" s="43"/>
      <c r="H128" s="17" t="str">
        <f>IF(OR(ISNUMBER(E128),ISNUMBER(F128)),IFERROR(LOOKUP(2,1/(ISNUMBER(H$12:H127)),H$12:H127),D$3)+IFERROR(E128,0)-IFERROR(F128,0),"")</f>
        <v/>
      </c>
    </row>
    <row r="129" spans="1:8" x14ac:dyDescent="0.25">
      <c r="A129" s="43"/>
      <c r="B129" s="44"/>
      <c r="C129" s="16"/>
      <c r="D129" s="16"/>
      <c r="E129" s="32"/>
      <c r="F129" s="32"/>
      <c r="G129" s="43"/>
      <c r="H129" s="17" t="str">
        <f>IF(OR(ISNUMBER(E129),ISNUMBER(F129)),IFERROR(LOOKUP(2,1/(ISNUMBER(H$12:H128)),H$12:H128),D$3)+IFERROR(E129,0)-IFERROR(F129,0),"")</f>
        <v/>
      </c>
    </row>
    <row r="130" spans="1:8" x14ac:dyDescent="0.25">
      <c r="A130" s="43"/>
      <c r="B130" s="44"/>
      <c r="C130" s="16"/>
      <c r="D130" s="16"/>
      <c r="E130" s="32"/>
      <c r="F130" s="32"/>
      <c r="G130" s="43"/>
      <c r="H130" s="17" t="str">
        <f>IF(OR(ISNUMBER(E130),ISNUMBER(F130)),IFERROR(LOOKUP(2,1/(ISNUMBER(H$12:H129)),H$12:H129),D$3)+IFERROR(E130,0)-IFERROR(F130,0),"")</f>
        <v/>
      </c>
    </row>
    <row r="131" spans="1:8" x14ac:dyDescent="0.25">
      <c r="A131" s="43"/>
      <c r="B131" s="44"/>
      <c r="C131" s="16"/>
      <c r="D131" s="16"/>
      <c r="E131" s="32"/>
      <c r="F131" s="32"/>
      <c r="G131" s="43"/>
      <c r="H131" s="17" t="str">
        <f>IF(OR(ISNUMBER(E131),ISNUMBER(F131)),IFERROR(LOOKUP(2,1/(ISNUMBER(H$12:H130)),H$12:H130),D$3)+IFERROR(E131,0)-IFERROR(F131,0),"")</f>
        <v/>
      </c>
    </row>
    <row r="132" spans="1:8" x14ac:dyDescent="0.25">
      <c r="A132" s="43"/>
      <c r="B132" s="44"/>
      <c r="C132" s="16"/>
      <c r="D132" s="16"/>
      <c r="E132" s="32"/>
      <c r="F132" s="32"/>
      <c r="G132" s="43"/>
      <c r="H132" s="17" t="str">
        <f>IF(OR(ISNUMBER(E132),ISNUMBER(F132)),IFERROR(LOOKUP(2,1/(ISNUMBER(H$12:H131)),H$12:H131),D$3)+IFERROR(E132,0)-IFERROR(F132,0),"")</f>
        <v/>
      </c>
    </row>
    <row r="133" spans="1:8" x14ac:dyDescent="0.25">
      <c r="A133" s="43"/>
      <c r="B133" s="44"/>
      <c r="C133" s="16"/>
      <c r="D133" s="16"/>
      <c r="E133" s="32"/>
      <c r="F133" s="32"/>
      <c r="G133" s="43"/>
      <c r="H133" s="17" t="str">
        <f>IF(OR(ISNUMBER(E133),ISNUMBER(F133)),IFERROR(LOOKUP(2,1/(ISNUMBER(H$12:H132)),H$12:H132),D$3)+IFERROR(E133,0)-IFERROR(F133,0),"")</f>
        <v/>
      </c>
    </row>
    <row r="134" spans="1:8" x14ac:dyDescent="0.25">
      <c r="A134" s="43"/>
      <c r="B134" s="44"/>
      <c r="C134" s="16"/>
      <c r="D134" s="16"/>
      <c r="E134" s="32"/>
      <c r="F134" s="32"/>
      <c r="G134" s="43"/>
      <c r="H134" s="17" t="str">
        <f>IF(OR(ISNUMBER(E134),ISNUMBER(F134)),IFERROR(LOOKUP(2,1/(ISNUMBER(H$12:H133)),H$12:H133),D$3)+IFERROR(E134,0)-IFERROR(F134,0),"")</f>
        <v/>
      </c>
    </row>
    <row r="135" spans="1:8" x14ac:dyDescent="0.25">
      <c r="A135" s="43"/>
      <c r="B135" s="44"/>
      <c r="C135" s="16"/>
      <c r="D135" s="16"/>
      <c r="E135" s="32"/>
      <c r="F135" s="32"/>
      <c r="G135" s="43"/>
      <c r="H135" s="17" t="str">
        <f>IF(OR(ISNUMBER(E135),ISNUMBER(F135)),IFERROR(LOOKUP(2,1/(ISNUMBER(H$12:H134)),H$12:H134),D$3)+IFERROR(E135,0)-IFERROR(F135,0),"")</f>
        <v/>
      </c>
    </row>
    <row r="136" spans="1:8" x14ac:dyDescent="0.25">
      <c r="A136" s="43"/>
      <c r="B136" s="44"/>
      <c r="C136" s="16"/>
      <c r="D136" s="16"/>
      <c r="E136" s="32"/>
      <c r="F136" s="32"/>
      <c r="G136" s="43"/>
      <c r="H136" s="17" t="str">
        <f>IF(OR(ISNUMBER(E136),ISNUMBER(F136)),IFERROR(LOOKUP(2,1/(ISNUMBER(H$12:H135)),H$12:H135),D$3)+IFERROR(E136,0)-IFERROR(F136,0),"")</f>
        <v/>
      </c>
    </row>
    <row r="137" spans="1:8" x14ac:dyDescent="0.25">
      <c r="A137" s="43"/>
      <c r="B137" s="44"/>
      <c r="C137" s="16"/>
      <c r="D137" s="16"/>
      <c r="E137" s="32"/>
      <c r="F137" s="32"/>
      <c r="G137" s="43"/>
      <c r="H137" s="17" t="str">
        <f>IF(OR(ISNUMBER(E137),ISNUMBER(F137)),IFERROR(LOOKUP(2,1/(ISNUMBER(H$12:H136)),H$12:H136),D$3)+IFERROR(E137,0)-IFERROR(F137,0),"")</f>
        <v/>
      </c>
    </row>
    <row r="138" spans="1:8" x14ac:dyDescent="0.25">
      <c r="A138" s="43"/>
      <c r="B138" s="44"/>
      <c r="C138" s="16"/>
      <c r="D138" s="16"/>
      <c r="E138" s="32"/>
      <c r="F138" s="32"/>
      <c r="G138" s="43"/>
      <c r="H138" s="17" t="str">
        <f>IF(OR(ISNUMBER(E138),ISNUMBER(F138)),IFERROR(LOOKUP(2,1/(ISNUMBER(H$12:H137)),H$12:H137),D$3)+IFERROR(E138,0)-IFERROR(F138,0),"")</f>
        <v/>
      </c>
    </row>
    <row r="139" spans="1:8" x14ac:dyDescent="0.25">
      <c r="A139" s="43"/>
      <c r="B139" s="44"/>
      <c r="C139" s="16"/>
      <c r="D139" s="16"/>
      <c r="E139" s="32"/>
      <c r="F139" s="32"/>
      <c r="G139" s="43"/>
      <c r="H139" s="17" t="str">
        <f>IF(OR(ISNUMBER(E139),ISNUMBER(F139)),IFERROR(LOOKUP(2,1/(ISNUMBER(H$12:H138)),H$12:H138),D$3)+IFERROR(E139,0)-IFERROR(F139,0),"")</f>
        <v/>
      </c>
    </row>
    <row r="140" spans="1:8" x14ac:dyDescent="0.25">
      <c r="A140" s="43"/>
      <c r="B140" s="44"/>
      <c r="C140" s="16"/>
      <c r="D140" s="16"/>
      <c r="E140" s="32"/>
      <c r="F140" s="32"/>
      <c r="G140" s="43"/>
      <c r="H140" s="17" t="str">
        <f>IF(OR(ISNUMBER(E140),ISNUMBER(F140)),IFERROR(LOOKUP(2,1/(ISNUMBER(H$12:H139)),H$12:H139),D$3)+IFERROR(E140,0)-IFERROR(F140,0),"")</f>
        <v/>
      </c>
    </row>
    <row r="141" spans="1:8" x14ac:dyDescent="0.25">
      <c r="A141" s="43"/>
      <c r="B141" s="44"/>
      <c r="C141" s="16"/>
      <c r="D141" s="16"/>
      <c r="E141" s="32"/>
      <c r="F141" s="32"/>
      <c r="G141" s="43"/>
      <c r="H141" s="17" t="str">
        <f>IF(OR(ISNUMBER(E141),ISNUMBER(F141)),IFERROR(LOOKUP(2,1/(ISNUMBER(H$12:H140)),H$12:H140),D$3)+IFERROR(E141,0)-IFERROR(F141,0),"")</f>
        <v/>
      </c>
    </row>
    <row r="142" spans="1:8" x14ac:dyDescent="0.25">
      <c r="A142" s="43"/>
      <c r="B142" s="44"/>
      <c r="C142" s="16"/>
      <c r="D142" s="16"/>
      <c r="E142" s="32"/>
      <c r="F142" s="32"/>
      <c r="G142" s="43"/>
      <c r="H142" s="17" t="str">
        <f>IF(OR(ISNUMBER(E142),ISNUMBER(F142)),IFERROR(LOOKUP(2,1/(ISNUMBER(H$12:H141)),H$12:H141),D$3)+IFERROR(E142,0)-IFERROR(F142,0),"")</f>
        <v/>
      </c>
    </row>
    <row r="143" spans="1:8" x14ac:dyDescent="0.25">
      <c r="A143" s="43"/>
      <c r="B143" s="44"/>
      <c r="C143" s="16"/>
      <c r="D143" s="16"/>
      <c r="E143" s="32"/>
      <c r="F143" s="32"/>
      <c r="G143" s="43"/>
      <c r="H143" s="17" t="str">
        <f>IF(OR(ISNUMBER(E143),ISNUMBER(F143)),IFERROR(LOOKUP(2,1/(ISNUMBER(H$12:H142)),H$12:H142),D$3)+IFERROR(E143,0)-IFERROR(F143,0),"")</f>
        <v/>
      </c>
    </row>
    <row r="144" spans="1:8" x14ac:dyDescent="0.25">
      <c r="A144" s="43"/>
      <c r="B144" s="44"/>
      <c r="C144" s="16"/>
      <c r="D144" s="16"/>
      <c r="E144" s="32"/>
      <c r="F144" s="32"/>
      <c r="G144" s="43"/>
      <c r="H144" s="17" t="str">
        <f>IF(OR(ISNUMBER(E144),ISNUMBER(F144)),IFERROR(LOOKUP(2,1/(ISNUMBER(H$12:H143)),H$12:H143),D$3)+IFERROR(E144,0)-IFERROR(F144,0),"")</f>
        <v/>
      </c>
    </row>
    <row r="145" spans="1:8" x14ac:dyDescent="0.25">
      <c r="A145" s="43"/>
      <c r="B145" s="44"/>
      <c r="C145" s="16"/>
      <c r="D145" s="16"/>
      <c r="E145" s="32"/>
      <c r="F145" s="32"/>
      <c r="G145" s="43"/>
      <c r="H145" s="17" t="str">
        <f>IF(OR(ISNUMBER(E145),ISNUMBER(F145)),IFERROR(LOOKUP(2,1/(ISNUMBER(H$12:H144)),H$12:H144),D$3)+IFERROR(E145,0)-IFERROR(F145,0),"")</f>
        <v/>
      </c>
    </row>
    <row r="146" spans="1:8" x14ac:dyDescent="0.25">
      <c r="A146" s="43"/>
      <c r="B146" s="44"/>
      <c r="C146" s="16"/>
      <c r="D146" s="16"/>
      <c r="E146" s="32"/>
      <c r="F146" s="32"/>
      <c r="G146" s="43"/>
      <c r="H146" s="17" t="str">
        <f>IF(OR(ISNUMBER(E146),ISNUMBER(F146)),IFERROR(LOOKUP(2,1/(ISNUMBER(H$12:H145)),H$12:H145),D$3)+IFERROR(E146,0)-IFERROR(F146,0),"")</f>
        <v/>
      </c>
    </row>
    <row r="147" spans="1:8" x14ac:dyDescent="0.25">
      <c r="A147" s="43"/>
      <c r="B147" s="44"/>
      <c r="C147" s="16"/>
      <c r="D147" s="16"/>
      <c r="E147" s="32"/>
      <c r="F147" s="32"/>
      <c r="G147" s="43"/>
      <c r="H147" s="17" t="str">
        <f>IF(OR(ISNUMBER(E147),ISNUMBER(F147)),IFERROR(LOOKUP(2,1/(ISNUMBER(H$12:H146)),H$12:H146),D$3)+IFERROR(E147,0)-IFERROR(F147,0),"")</f>
        <v/>
      </c>
    </row>
    <row r="148" spans="1:8" x14ac:dyDescent="0.25">
      <c r="A148" s="43"/>
      <c r="B148" s="44"/>
      <c r="C148" s="16"/>
      <c r="D148" s="16"/>
      <c r="E148" s="32"/>
      <c r="F148" s="32"/>
      <c r="G148" s="43"/>
      <c r="H148" s="17" t="str">
        <f>IF(OR(ISNUMBER(E148),ISNUMBER(F148)),IFERROR(LOOKUP(2,1/(ISNUMBER(H$12:H147)),H$12:H147),D$3)+IFERROR(E148,0)-IFERROR(F148,0),"")</f>
        <v/>
      </c>
    </row>
    <row r="149" spans="1:8" x14ac:dyDescent="0.25">
      <c r="A149" s="43"/>
      <c r="B149" s="44"/>
      <c r="C149" s="16"/>
      <c r="D149" s="16"/>
      <c r="E149" s="32"/>
      <c r="F149" s="32"/>
      <c r="G149" s="43"/>
      <c r="H149" s="17" t="str">
        <f>IF(OR(ISNUMBER(E149),ISNUMBER(F149)),IFERROR(LOOKUP(2,1/(ISNUMBER(H$12:H148)),H$12:H148),D$3)+IFERROR(E149,0)-IFERROR(F149,0),"")</f>
        <v/>
      </c>
    </row>
    <row r="150" spans="1:8" x14ac:dyDescent="0.25">
      <c r="A150" s="43"/>
      <c r="B150" s="44"/>
      <c r="C150" s="16"/>
      <c r="D150" s="16"/>
      <c r="E150" s="32"/>
      <c r="F150" s="32"/>
      <c r="G150" s="43"/>
      <c r="H150" s="17" t="str">
        <f>IF(OR(ISNUMBER(E150),ISNUMBER(F150)),IFERROR(LOOKUP(2,1/(ISNUMBER(H$12:H149)),H$12:H149),D$3)+IFERROR(E150,0)-IFERROR(F150,0),"")</f>
        <v/>
      </c>
    </row>
    <row r="151" spans="1:8" x14ac:dyDescent="0.25">
      <c r="A151" s="43"/>
      <c r="B151" s="44"/>
      <c r="C151" s="16"/>
      <c r="D151" s="16"/>
      <c r="E151" s="32"/>
      <c r="F151" s="32"/>
      <c r="G151" s="43"/>
      <c r="H151" s="17" t="str">
        <f>IF(OR(ISNUMBER(E151),ISNUMBER(F151)),IFERROR(LOOKUP(2,1/(ISNUMBER(H$12:H150)),H$12:H150),D$3)+IFERROR(E151,0)-IFERROR(F151,0),"")</f>
        <v/>
      </c>
    </row>
    <row r="152" spans="1:8" x14ac:dyDescent="0.25">
      <c r="A152" s="43"/>
      <c r="B152" s="44"/>
      <c r="C152" s="16"/>
      <c r="D152" s="16"/>
      <c r="E152" s="32"/>
      <c r="F152" s="32"/>
      <c r="G152" s="43"/>
      <c r="H152" s="17" t="str">
        <f>IF(OR(ISNUMBER(E152),ISNUMBER(F152)),IFERROR(LOOKUP(2,1/(ISNUMBER(H$12:H151)),H$12:H151),D$3)+IFERROR(E152,0)-IFERROR(F152,0),"")</f>
        <v/>
      </c>
    </row>
    <row r="153" spans="1:8" x14ac:dyDescent="0.25">
      <c r="A153" s="43"/>
      <c r="B153" s="44"/>
      <c r="C153" s="16"/>
      <c r="D153" s="16"/>
      <c r="E153" s="32"/>
      <c r="F153" s="32"/>
      <c r="G153" s="43"/>
      <c r="H153" s="17" t="str">
        <f>IF(OR(ISNUMBER(E153),ISNUMBER(F153)),IFERROR(LOOKUP(2,1/(ISNUMBER(H$12:H152)),H$12:H152),D$3)+IFERROR(E153,0)-IFERROR(F153,0),"")</f>
        <v/>
      </c>
    </row>
    <row r="154" spans="1:8" x14ac:dyDescent="0.25">
      <c r="A154" s="43"/>
      <c r="B154" s="44"/>
      <c r="C154" s="16"/>
      <c r="D154" s="16"/>
      <c r="E154" s="32"/>
      <c r="F154" s="32"/>
      <c r="G154" s="43"/>
      <c r="H154" s="17" t="str">
        <f>IF(OR(ISNUMBER(E154),ISNUMBER(F154)),IFERROR(LOOKUP(2,1/(ISNUMBER(H$12:H153)),H$12:H153),D$3)+IFERROR(E154,0)-IFERROR(F154,0),"")</f>
        <v/>
      </c>
    </row>
    <row r="155" spans="1:8" x14ac:dyDescent="0.25">
      <c r="A155" s="43"/>
      <c r="B155" s="44"/>
      <c r="C155" s="16"/>
      <c r="D155" s="16"/>
      <c r="E155" s="32"/>
      <c r="F155" s="32"/>
      <c r="G155" s="43"/>
      <c r="H155" s="17" t="str">
        <f>IF(OR(ISNUMBER(E155),ISNUMBER(F155)),IFERROR(LOOKUP(2,1/(ISNUMBER(H$12:H154)),H$12:H154),D$3)+IFERROR(E155,0)-IFERROR(F155,0),"")</f>
        <v/>
      </c>
    </row>
    <row r="156" spans="1:8" x14ac:dyDescent="0.25">
      <c r="A156" s="43"/>
      <c r="B156" s="44"/>
      <c r="C156" s="16"/>
      <c r="D156" s="16"/>
      <c r="E156" s="32"/>
      <c r="F156" s="32"/>
      <c r="G156" s="43"/>
      <c r="H156" s="17" t="str">
        <f>IF(OR(ISNUMBER(E156),ISNUMBER(F156)),IFERROR(LOOKUP(2,1/(ISNUMBER(H$12:H155)),H$12:H155),D$3)+IFERROR(E156,0)-IFERROR(F156,0),"")</f>
        <v/>
      </c>
    </row>
    <row r="157" spans="1:8" x14ac:dyDescent="0.25">
      <c r="A157" s="43"/>
      <c r="B157" s="44"/>
      <c r="C157" s="16"/>
      <c r="D157" s="16"/>
      <c r="E157" s="32"/>
      <c r="F157" s="32"/>
      <c r="G157" s="43"/>
      <c r="H157" s="17" t="str">
        <f>IF(OR(ISNUMBER(E157),ISNUMBER(F157)),IFERROR(LOOKUP(2,1/(ISNUMBER(H$12:H156)),H$12:H156),D$3)+IFERROR(E157,0)-IFERROR(F157,0),"")</f>
        <v/>
      </c>
    </row>
    <row r="158" spans="1:8" x14ac:dyDescent="0.25">
      <c r="A158" s="43"/>
      <c r="B158" s="44"/>
      <c r="C158" s="16"/>
      <c r="D158" s="16"/>
      <c r="E158" s="32"/>
      <c r="F158" s="32"/>
      <c r="G158" s="43"/>
      <c r="H158" s="17" t="str">
        <f>IF(OR(ISNUMBER(E158),ISNUMBER(F158)),IFERROR(LOOKUP(2,1/(ISNUMBER(H$12:H157)),H$12:H157),D$3)+IFERROR(E158,0)-IFERROR(F158,0),"")</f>
        <v/>
      </c>
    </row>
    <row r="159" spans="1:8" x14ac:dyDescent="0.25">
      <c r="A159" s="43"/>
      <c r="B159" s="44"/>
      <c r="C159" s="16"/>
      <c r="D159" s="16"/>
      <c r="E159" s="32"/>
      <c r="F159" s="32"/>
      <c r="G159" s="43"/>
      <c r="H159" s="17" t="str">
        <f>IF(OR(ISNUMBER(E159),ISNUMBER(F159)),IFERROR(LOOKUP(2,1/(ISNUMBER(H$12:H158)),H$12:H158),D$3)+IFERROR(E159,0)-IFERROR(F159,0),"")</f>
        <v/>
      </c>
    </row>
    <row r="160" spans="1:8" x14ac:dyDescent="0.25">
      <c r="A160" s="43"/>
      <c r="B160" s="44"/>
      <c r="C160" s="16"/>
      <c r="D160" s="16"/>
      <c r="E160" s="32"/>
      <c r="F160" s="32"/>
      <c r="G160" s="43"/>
      <c r="H160" s="17" t="str">
        <f>IF(OR(ISNUMBER(E160),ISNUMBER(F160)),IFERROR(LOOKUP(2,1/(ISNUMBER(H$12:H159)),H$12:H159),D$3)+IFERROR(E160,0)-IFERROR(F160,0),"")</f>
        <v/>
      </c>
    </row>
    <row r="161" spans="1:8" x14ac:dyDescent="0.25">
      <c r="A161" s="43"/>
      <c r="B161" s="44"/>
      <c r="C161" s="16"/>
      <c r="D161" s="16"/>
      <c r="E161" s="32"/>
      <c r="F161" s="32"/>
      <c r="G161" s="43"/>
      <c r="H161" s="17" t="str">
        <f>IF(OR(ISNUMBER(E161),ISNUMBER(F161)),IFERROR(LOOKUP(2,1/(ISNUMBER(H$12:H160)),H$12:H160),D$3)+IFERROR(E161,0)-IFERROR(F161,0),"")</f>
        <v/>
      </c>
    </row>
    <row r="162" spans="1:8" x14ac:dyDescent="0.25">
      <c r="A162" s="43"/>
      <c r="B162" s="44"/>
      <c r="C162" s="16"/>
      <c r="D162" s="16"/>
      <c r="E162" s="32"/>
      <c r="F162" s="32"/>
      <c r="G162" s="43"/>
      <c r="H162" s="17" t="str">
        <f>IF(OR(ISNUMBER(E162),ISNUMBER(F162)),IFERROR(LOOKUP(2,1/(ISNUMBER(H$12:H161)),H$12:H161),D$3)+IFERROR(E162,0)-IFERROR(F162,0),"")</f>
        <v/>
      </c>
    </row>
    <row r="163" spans="1:8" x14ac:dyDescent="0.25">
      <c r="A163" s="43"/>
      <c r="B163" s="44"/>
      <c r="C163" s="16"/>
      <c r="D163" s="16"/>
      <c r="E163" s="32"/>
      <c r="F163" s="32"/>
      <c r="G163" s="43"/>
      <c r="H163" s="17" t="str">
        <f>IF(OR(ISNUMBER(E163),ISNUMBER(F163)),IFERROR(LOOKUP(2,1/(ISNUMBER(H$12:H162)),H$12:H162),D$3)+IFERROR(E163,0)-IFERROR(F163,0),"")</f>
        <v/>
      </c>
    </row>
    <row r="164" spans="1:8" x14ac:dyDescent="0.25">
      <c r="A164" s="43"/>
      <c r="B164" s="44"/>
      <c r="C164" s="16"/>
      <c r="D164" s="16"/>
      <c r="E164" s="32"/>
      <c r="F164" s="32"/>
      <c r="G164" s="43"/>
      <c r="H164" s="17" t="str">
        <f>IF(OR(ISNUMBER(E164),ISNUMBER(F164)),IFERROR(LOOKUP(2,1/(ISNUMBER(H$12:H163)),H$12:H163),D$3)+IFERROR(E164,0)-IFERROR(F164,0),"")</f>
        <v/>
      </c>
    </row>
    <row r="165" spans="1:8" x14ac:dyDescent="0.25">
      <c r="A165" s="43"/>
      <c r="B165" s="44"/>
      <c r="C165" s="16"/>
      <c r="D165" s="16"/>
      <c r="E165" s="32"/>
      <c r="F165" s="32"/>
      <c r="G165" s="43"/>
      <c r="H165" s="17" t="str">
        <f>IF(OR(ISNUMBER(E165),ISNUMBER(F165)),IFERROR(LOOKUP(2,1/(ISNUMBER(H$12:H164)),H$12:H164),D$3)+IFERROR(E165,0)-IFERROR(F165,0),"")</f>
        <v/>
      </c>
    </row>
    <row r="166" spans="1:8" x14ac:dyDescent="0.25">
      <c r="A166" s="43"/>
      <c r="B166" s="44"/>
      <c r="C166" s="16"/>
      <c r="D166" s="16"/>
      <c r="E166" s="32"/>
      <c r="F166" s="32"/>
      <c r="G166" s="43"/>
      <c r="H166" s="17" t="str">
        <f>IF(OR(ISNUMBER(E166),ISNUMBER(F166)),IFERROR(LOOKUP(2,1/(ISNUMBER(H$12:H165)),H$12:H165),D$3)+IFERROR(E166,0)-IFERROR(F166,0),"")</f>
        <v/>
      </c>
    </row>
    <row r="167" spans="1:8" x14ac:dyDescent="0.25">
      <c r="A167" s="43"/>
      <c r="B167" s="44"/>
      <c r="C167" s="16"/>
      <c r="D167" s="16"/>
      <c r="E167" s="32"/>
      <c r="F167" s="32"/>
      <c r="G167" s="43"/>
      <c r="H167" s="17" t="str">
        <f>IF(OR(ISNUMBER(E167),ISNUMBER(F167)),IFERROR(LOOKUP(2,1/(ISNUMBER(H$12:H166)),H$12:H166),D$3)+IFERROR(E167,0)-IFERROR(F167,0),"")</f>
        <v/>
      </c>
    </row>
    <row r="168" spans="1:8" x14ac:dyDescent="0.25">
      <c r="A168" s="43"/>
      <c r="B168" s="44"/>
      <c r="C168" s="16"/>
      <c r="D168" s="16"/>
      <c r="E168" s="32"/>
      <c r="F168" s="32"/>
      <c r="G168" s="43"/>
      <c r="H168" s="17" t="str">
        <f>IF(OR(ISNUMBER(E168),ISNUMBER(F168)),IFERROR(LOOKUP(2,1/(ISNUMBER(H$12:H167)),H$12:H167),D$3)+IFERROR(E168,0)-IFERROR(F168,0),"")</f>
        <v/>
      </c>
    </row>
    <row r="169" spans="1:8" x14ac:dyDescent="0.25">
      <c r="A169" s="43"/>
      <c r="B169" s="44"/>
      <c r="C169" s="16"/>
      <c r="D169" s="16"/>
      <c r="E169" s="32"/>
      <c r="F169" s="32"/>
      <c r="G169" s="43"/>
      <c r="H169" s="17" t="str">
        <f>IF(OR(ISNUMBER(E169),ISNUMBER(F169)),IFERROR(LOOKUP(2,1/(ISNUMBER(H$12:H168)),H$12:H168),D$3)+IFERROR(E169,0)-IFERROR(F169,0),"")</f>
        <v/>
      </c>
    </row>
    <row r="170" spans="1:8" x14ac:dyDescent="0.25">
      <c r="A170" s="43"/>
      <c r="B170" s="44"/>
      <c r="C170" s="16"/>
      <c r="D170" s="16"/>
      <c r="E170" s="32"/>
      <c r="F170" s="32"/>
      <c r="G170" s="43"/>
      <c r="H170" s="17" t="str">
        <f>IF(OR(ISNUMBER(E170),ISNUMBER(F170)),IFERROR(LOOKUP(2,1/(ISNUMBER(H$12:H169)),H$12:H169),D$3)+IFERROR(E170,0)-IFERROR(F170,0),"")</f>
        <v/>
      </c>
    </row>
    <row r="171" spans="1:8" x14ac:dyDescent="0.25">
      <c r="A171" s="43"/>
      <c r="B171" s="44"/>
      <c r="C171" s="16"/>
      <c r="D171" s="16"/>
      <c r="E171" s="32"/>
      <c r="F171" s="32"/>
      <c r="G171" s="43"/>
      <c r="H171" s="17" t="str">
        <f>IF(OR(ISNUMBER(E171),ISNUMBER(F171)),IFERROR(LOOKUP(2,1/(ISNUMBER(H$12:H170)),H$12:H170),D$3)+IFERROR(E171,0)-IFERROR(F171,0),"")</f>
        <v/>
      </c>
    </row>
    <row r="172" spans="1:8" x14ac:dyDescent="0.25">
      <c r="A172" s="43"/>
      <c r="B172" s="44"/>
      <c r="C172" s="16"/>
      <c r="D172" s="16"/>
      <c r="E172" s="32"/>
      <c r="F172" s="32"/>
      <c r="G172" s="43"/>
      <c r="H172" s="17" t="str">
        <f>IF(OR(ISNUMBER(E172),ISNUMBER(F172)),IFERROR(LOOKUP(2,1/(ISNUMBER(H$12:H171)),H$12:H171),D$3)+IFERROR(E172,0)-IFERROR(F172,0),"")</f>
        <v/>
      </c>
    </row>
    <row r="173" spans="1:8" x14ac:dyDescent="0.25">
      <c r="A173" s="43"/>
      <c r="B173" s="44"/>
      <c r="C173" s="16"/>
      <c r="D173" s="16"/>
      <c r="E173" s="32"/>
      <c r="F173" s="32"/>
      <c r="G173" s="43"/>
      <c r="H173" s="17" t="str">
        <f>IF(OR(ISNUMBER(E173),ISNUMBER(F173)),IFERROR(LOOKUP(2,1/(ISNUMBER(H$12:H172)),H$12:H172),D$3)+IFERROR(E173,0)-IFERROR(F173,0),"")</f>
        <v/>
      </c>
    </row>
    <row r="174" spans="1:8" x14ac:dyDescent="0.25">
      <c r="A174" s="43"/>
      <c r="B174" s="44"/>
      <c r="C174" s="16"/>
      <c r="D174" s="16"/>
      <c r="E174" s="32"/>
      <c r="F174" s="32"/>
      <c r="G174" s="43"/>
      <c r="H174" s="17" t="str">
        <f>IF(OR(ISNUMBER(E174),ISNUMBER(F174)),IFERROR(LOOKUP(2,1/(ISNUMBER(H$12:H173)),H$12:H173),D$3)+IFERROR(E174,0)-IFERROR(F174,0),"")</f>
        <v/>
      </c>
    </row>
    <row r="175" spans="1:8" x14ac:dyDescent="0.25">
      <c r="A175" s="43"/>
      <c r="B175" s="44"/>
      <c r="C175" s="16"/>
      <c r="D175" s="16"/>
      <c r="E175" s="32"/>
      <c r="F175" s="32"/>
      <c r="G175" s="43"/>
      <c r="H175" s="17" t="str">
        <f>IF(OR(ISNUMBER(E175),ISNUMBER(F175)),IFERROR(LOOKUP(2,1/(ISNUMBER(H$12:H174)),H$12:H174),D$3)+IFERROR(E175,0)-IFERROR(F175,0),"")</f>
        <v/>
      </c>
    </row>
    <row r="176" spans="1:8" x14ac:dyDescent="0.25">
      <c r="A176" s="43"/>
      <c r="B176" s="44"/>
      <c r="C176" s="16"/>
      <c r="D176" s="16"/>
      <c r="E176" s="32"/>
      <c r="F176" s="32"/>
      <c r="G176" s="43"/>
      <c r="H176" s="17" t="str">
        <f>IF(OR(ISNUMBER(E176),ISNUMBER(F176)),IFERROR(LOOKUP(2,1/(ISNUMBER(H$12:H175)),H$12:H175),D$3)+IFERROR(E176,0)-IFERROR(F176,0),"")</f>
        <v/>
      </c>
    </row>
    <row r="177" spans="1:8" x14ac:dyDescent="0.25">
      <c r="A177" s="43"/>
      <c r="B177" s="44"/>
      <c r="C177" s="16"/>
      <c r="D177" s="16"/>
      <c r="E177" s="32"/>
      <c r="F177" s="32"/>
      <c r="G177" s="43"/>
      <c r="H177" s="17" t="str">
        <f>IF(OR(ISNUMBER(E177),ISNUMBER(F177)),IFERROR(LOOKUP(2,1/(ISNUMBER(H$12:H176)),H$12:H176),D$3)+IFERROR(E177,0)-IFERROR(F177,0),"")</f>
        <v/>
      </c>
    </row>
    <row r="178" spans="1:8" x14ac:dyDescent="0.25">
      <c r="A178" s="43"/>
      <c r="B178" s="44"/>
      <c r="C178" s="16"/>
      <c r="D178" s="16"/>
      <c r="E178" s="32"/>
      <c r="F178" s="32"/>
      <c r="G178" s="43"/>
      <c r="H178" s="17" t="str">
        <f>IF(OR(ISNUMBER(E178),ISNUMBER(F178)),IFERROR(LOOKUP(2,1/(ISNUMBER(H$12:H177)),H$12:H177),D$3)+IFERROR(E178,0)-IFERROR(F178,0),"")</f>
        <v/>
      </c>
    </row>
    <row r="179" spans="1:8" x14ac:dyDescent="0.25">
      <c r="A179" s="43"/>
      <c r="B179" s="44"/>
      <c r="C179" s="16"/>
      <c r="D179" s="16"/>
      <c r="E179" s="32"/>
      <c r="F179" s="32"/>
      <c r="G179" s="43"/>
      <c r="H179" s="17" t="str">
        <f>IF(OR(ISNUMBER(E179),ISNUMBER(F179)),IFERROR(LOOKUP(2,1/(ISNUMBER(H$12:H178)),H$12:H178),D$3)+IFERROR(E179,0)-IFERROR(F179,0),"")</f>
        <v/>
      </c>
    </row>
    <row r="180" spans="1:8" x14ac:dyDescent="0.25">
      <c r="A180" s="43"/>
      <c r="B180" s="44"/>
      <c r="C180" s="16"/>
      <c r="D180" s="16"/>
      <c r="E180" s="32"/>
      <c r="F180" s="32"/>
      <c r="G180" s="43"/>
      <c r="H180" s="17" t="str">
        <f>IF(OR(ISNUMBER(E180),ISNUMBER(F180)),IFERROR(LOOKUP(2,1/(ISNUMBER(H$12:H179)),H$12:H179),D$3)+IFERROR(E180,0)-IFERROR(F180,0),"")</f>
        <v/>
      </c>
    </row>
    <row r="181" spans="1:8" x14ac:dyDescent="0.25">
      <c r="A181" s="43"/>
      <c r="B181" s="44"/>
      <c r="C181" s="16"/>
      <c r="D181" s="16"/>
      <c r="E181" s="32"/>
      <c r="F181" s="32"/>
      <c r="G181" s="43"/>
      <c r="H181" s="17" t="str">
        <f>IF(OR(ISNUMBER(E181),ISNUMBER(F181)),IFERROR(LOOKUP(2,1/(ISNUMBER(H$12:H180)),H$12:H180),D$3)+IFERROR(E181,0)-IFERROR(F181,0),"")</f>
        <v/>
      </c>
    </row>
    <row r="182" spans="1:8" x14ac:dyDescent="0.25">
      <c r="A182" s="43"/>
      <c r="B182" s="44"/>
      <c r="C182" s="16"/>
      <c r="D182" s="16"/>
      <c r="E182" s="32"/>
      <c r="F182" s="32"/>
      <c r="G182" s="43"/>
      <c r="H182" s="17" t="str">
        <f>IF(OR(ISNUMBER(E182),ISNUMBER(F182)),IFERROR(LOOKUP(2,1/(ISNUMBER(H$12:H181)),H$12:H181),D$3)+IFERROR(E182,0)-IFERROR(F182,0),"")</f>
        <v/>
      </c>
    </row>
    <row r="183" spans="1:8" x14ac:dyDescent="0.25">
      <c r="A183" s="43"/>
      <c r="B183" s="44"/>
      <c r="C183" s="16"/>
      <c r="D183" s="16"/>
      <c r="E183" s="32"/>
      <c r="F183" s="32"/>
      <c r="G183" s="43"/>
      <c r="H183" s="17" t="str">
        <f>IF(OR(ISNUMBER(E183),ISNUMBER(F183)),IFERROR(LOOKUP(2,1/(ISNUMBER(H$12:H182)),H$12:H182),D$3)+IFERROR(E183,0)-IFERROR(F183,0),"")</f>
        <v/>
      </c>
    </row>
    <row r="184" spans="1:8" x14ac:dyDescent="0.25">
      <c r="A184" s="43"/>
      <c r="B184" s="44"/>
      <c r="C184" s="16"/>
      <c r="D184" s="16"/>
      <c r="E184" s="32"/>
      <c r="F184" s="32"/>
      <c r="G184" s="43"/>
      <c r="H184" s="17" t="str">
        <f>IF(OR(ISNUMBER(E184),ISNUMBER(F184)),IFERROR(LOOKUP(2,1/(ISNUMBER(H$12:H183)),H$12:H183),D$3)+IFERROR(E184,0)-IFERROR(F184,0),"")</f>
        <v/>
      </c>
    </row>
    <row r="185" spans="1:8" x14ac:dyDescent="0.25">
      <c r="A185" s="43"/>
      <c r="B185" s="44"/>
      <c r="C185" s="16"/>
      <c r="D185" s="16"/>
      <c r="E185" s="32"/>
      <c r="F185" s="32"/>
      <c r="G185" s="43"/>
      <c r="H185" s="17" t="str">
        <f>IF(OR(ISNUMBER(E185),ISNUMBER(F185)),IFERROR(LOOKUP(2,1/(ISNUMBER(H$12:H184)),H$12:H184),D$3)+IFERROR(E185,0)-IFERROR(F185,0),"")</f>
        <v/>
      </c>
    </row>
    <row r="186" spans="1:8" x14ac:dyDescent="0.25">
      <c r="A186" s="43"/>
      <c r="B186" s="44"/>
      <c r="C186" s="16"/>
      <c r="D186" s="16"/>
      <c r="E186" s="32"/>
      <c r="F186" s="32"/>
      <c r="G186" s="43"/>
      <c r="H186" s="17" t="str">
        <f>IF(OR(ISNUMBER(E186),ISNUMBER(F186)),IFERROR(LOOKUP(2,1/(ISNUMBER(H$12:H185)),H$12:H185),D$3)+IFERROR(E186,0)-IFERROR(F186,0),"")</f>
        <v/>
      </c>
    </row>
    <row r="187" spans="1:8" x14ac:dyDescent="0.25">
      <c r="A187" s="43"/>
      <c r="B187" s="44"/>
      <c r="C187" s="16"/>
      <c r="D187" s="16"/>
      <c r="E187" s="32"/>
      <c r="F187" s="32"/>
      <c r="G187" s="43"/>
      <c r="H187" s="17" t="str">
        <f>IF(OR(ISNUMBER(E187),ISNUMBER(F187)),IFERROR(LOOKUP(2,1/(ISNUMBER(H$12:H186)),H$12:H186),D$3)+IFERROR(E187,0)-IFERROR(F187,0),"")</f>
        <v/>
      </c>
    </row>
    <row r="188" spans="1:8" x14ac:dyDescent="0.25">
      <c r="A188" s="43"/>
      <c r="B188" s="44"/>
      <c r="C188" s="16"/>
      <c r="D188" s="16"/>
      <c r="E188" s="32"/>
      <c r="F188" s="32"/>
      <c r="G188" s="43"/>
      <c r="H188" s="17" t="str">
        <f>IF(OR(ISNUMBER(E188),ISNUMBER(F188)),IFERROR(LOOKUP(2,1/(ISNUMBER(H$12:H187)),H$12:H187),D$3)+IFERROR(E188,0)-IFERROR(F188,0),"")</f>
        <v/>
      </c>
    </row>
    <row r="189" spans="1:8" x14ac:dyDescent="0.25">
      <c r="A189" s="43"/>
      <c r="B189" s="44"/>
      <c r="C189" s="16"/>
      <c r="D189" s="16"/>
      <c r="E189" s="32"/>
      <c r="F189" s="32"/>
      <c r="G189" s="43"/>
      <c r="H189" s="17" t="str">
        <f>IF(OR(ISNUMBER(E189),ISNUMBER(F189)),IFERROR(LOOKUP(2,1/(ISNUMBER(H$12:H188)),H$12:H188),D$3)+IFERROR(E189,0)-IFERROR(F189,0),"")</f>
        <v/>
      </c>
    </row>
    <row r="190" spans="1:8" x14ac:dyDescent="0.25">
      <c r="A190" s="43"/>
      <c r="B190" s="44"/>
      <c r="C190" s="16"/>
      <c r="D190" s="16"/>
      <c r="E190" s="32"/>
      <c r="F190" s="32"/>
      <c r="G190" s="43"/>
      <c r="H190" s="17" t="str">
        <f>IF(OR(ISNUMBER(E190),ISNUMBER(F190)),IFERROR(LOOKUP(2,1/(ISNUMBER(H$12:H189)),H$12:H189),D$3)+IFERROR(E190,0)-IFERROR(F190,0),"")</f>
        <v/>
      </c>
    </row>
    <row r="191" spans="1:8" x14ac:dyDescent="0.25">
      <c r="A191" s="43"/>
      <c r="B191" s="44"/>
      <c r="C191" s="16"/>
      <c r="D191" s="16"/>
      <c r="E191" s="32"/>
      <c r="F191" s="32"/>
      <c r="G191" s="43"/>
      <c r="H191" s="17" t="str">
        <f>IF(OR(ISNUMBER(E191),ISNUMBER(F191)),IFERROR(LOOKUP(2,1/(ISNUMBER(H$12:H190)),H$12:H190),D$3)+IFERROR(E191,0)-IFERROR(F191,0),"")</f>
        <v/>
      </c>
    </row>
    <row r="192" spans="1:8" x14ac:dyDescent="0.25">
      <c r="A192" s="43"/>
      <c r="B192" s="44"/>
      <c r="C192" s="16"/>
      <c r="D192" s="16"/>
      <c r="E192" s="32"/>
      <c r="F192" s="32"/>
      <c r="G192" s="43"/>
      <c r="H192" s="17" t="str">
        <f>IF(OR(ISNUMBER(E192),ISNUMBER(F192)),IFERROR(LOOKUP(2,1/(ISNUMBER(H$12:H191)),H$12:H191),D$3)+IFERROR(E192,0)-IFERROR(F192,0),"")</f>
        <v/>
      </c>
    </row>
    <row r="193" spans="1:8" x14ac:dyDescent="0.25">
      <c r="A193" s="43"/>
      <c r="B193" s="44"/>
      <c r="C193" s="16"/>
      <c r="D193" s="16"/>
      <c r="E193" s="32"/>
      <c r="F193" s="32"/>
      <c r="G193" s="43"/>
      <c r="H193" s="17" t="str">
        <f>IF(OR(ISNUMBER(E193),ISNUMBER(F193)),IFERROR(LOOKUP(2,1/(ISNUMBER(H$12:H192)),H$12:H192),D$3)+IFERROR(E193,0)-IFERROR(F193,0),"")</f>
        <v/>
      </c>
    </row>
    <row r="194" spans="1:8" x14ac:dyDescent="0.25">
      <c r="A194" s="43"/>
      <c r="B194" s="44"/>
      <c r="C194" s="16"/>
      <c r="D194" s="16"/>
      <c r="E194" s="32"/>
      <c r="F194" s="32"/>
      <c r="G194" s="43"/>
      <c r="H194" s="17" t="str">
        <f>IF(OR(ISNUMBER(E194),ISNUMBER(F194)),IFERROR(LOOKUP(2,1/(ISNUMBER(H$12:H193)),H$12:H193),D$3)+IFERROR(E194,0)-IFERROR(F194,0),"")</f>
        <v/>
      </c>
    </row>
    <row r="195" spans="1:8" x14ac:dyDescent="0.25">
      <c r="A195" s="43"/>
      <c r="B195" s="44"/>
      <c r="C195" s="16"/>
      <c r="D195" s="16"/>
      <c r="E195" s="32"/>
      <c r="F195" s="32"/>
      <c r="G195" s="43"/>
      <c r="H195" s="17" t="str">
        <f>IF(OR(ISNUMBER(E195),ISNUMBER(F195)),IFERROR(LOOKUP(2,1/(ISNUMBER(H$12:H194)),H$12:H194),D$3)+IFERROR(E195,0)-IFERROR(F195,0),"")</f>
        <v/>
      </c>
    </row>
    <row r="196" spans="1:8" x14ac:dyDescent="0.25">
      <c r="A196" s="43"/>
      <c r="B196" s="44"/>
      <c r="C196" s="16"/>
      <c r="D196" s="16"/>
      <c r="E196" s="32"/>
      <c r="F196" s="32"/>
      <c r="G196" s="43"/>
      <c r="H196" s="17" t="str">
        <f>IF(OR(ISNUMBER(E196),ISNUMBER(F196)),IFERROR(LOOKUP(2,1/(ISNUMBER(H$12:H195)),H$12:H195),D$3)+IFERROR(E196,0)-IFERROR(F196,0),"")</f>
        <v/>
      </c>
    </row>
    <row r="197" spans="1:8" x14ac:dyDescent="0.25">
      <c r="A197" s="43"/>
      <c r="B197" s="44"/>
      <c r="C197" s="16"/>
      <c r="D197" s="16"/>
      <c r="E197" s="32"/>
      <c r="F197" s="32"/>
      <c r="G197" s="43"/>
      <c r="H197" s="17" t="str">
        <f>IF(OR(ISNUMBER(E197),ISNUMBER(F197)),IFERROR(LOOKUP(2,1/(ISNUMBER(H$12:H196)),H$12:H196),D$3)+IFERROR(E197,0)-IFERROR(F197,0),"")</f>
        <v/>
      </c>
    </row>
    <row r="198" spans="1:8" x14ac:dyDescent="0.25">
      <c r="A198" s="43"/>
      <c r="B198" s="44"/>
      <c r="C198" s="16"/>
      <c r="D198" s="16"/>
      <c r="E198" s="32"/>
      <c r="F198" s="32"/>
      <c r="G198" s="43"/>
      <c r="H198" s="17" t="str">
        <f>IF(OR(ISNUMBER(E198),ISNUMBER(F198)),IFERROR(LOOKUP(2,1/(ISNUMBER(H$12:H197)),H$12:H197),D$3)+IFERROR(E198,0)-IFERROR(F198,0),"")</f>
        <v/>
      </c>
    </row>
    <row r="199" spans="1:8" x14ac:dyDescent="0.25">
      <c r="A199" s="43"/>
      <c r="B199" s="44"/>
      <c r="C199" s="16"/>
      <c r="D199" s="16"/>
      <c r="E199" s="32"/>
      <c r="F199" s="32"/>
      <c r="G199" s="43"/>
      <c r="H199" s="17" t="str">
        <f>IF(OR(ISNUMBER(E199),ISNUMBER(F199)),IFERROR(LOOKUP(2,1/(ISNUMBER(H$12:H198)),H$12:H198),D$3)+IFERROR(E199,0)-IFERROR(F199,0),"")</f>
        <v/>
      </c>
    </row>
    <row r="200" spans="1:8" x14ac:dyDescent="0.25">
      <c r="A200" s="43"/>
      <c r="B200" s="44"/>
      <c r="C200" s="16"/>
      <c r="D200" s="16"/>
      <c r="E200" s="32"/>
      <c r="F200" s="32"/>
      <c r="G200" s="43"/>
      <c r="H200" s="17" t="str">
        <f>IF(OR(ISNUMBER(E200),ISNUMBER(F200)),IFERROR(LOOKUP(2,1/(ISNUMBER(H$12:H199)),H$12:H199),D$3)+IFERROR(E200,0)-IFERROR(F200,0),"")</f>
        <v/>
      </c>
    </row>
    <row r="201" spans="1:8" x14ac:dyDescent="0.25">
      <c r="A201" s="43"/>
      <c r="B201" s="44"/>
      <c r="C201" s="16"/>
      <c r="D201" s="16"/>
      <c r="E201" s="32"/>
      <c r="F201" s="32"/>
      <c r="G201" s="43"/>
      <c r="H201" s="17" t="str">
        <f>IF(OR(ISNUMBER(E201),ISNUMBER(F201)),IFERROR(LOOKUP(2,1/(ISNUMBER(H$12:H200)),H$12:H200),D$3)+IFERROR(E201,0)-IFERROR(F201,0),"")</f>
        <v/>
      </c>
    </row>
    <row r="202" spans="1:8" x14ac:dyDescent="0.25">
      <c r="A202" s="43"/>
      <c r="B202" s="44"/>
      <c r="C202" s="16"/>
      <c r="D202" s="16"/>
      <c r="E202" s="32"/>
      <c r="F202" s="32"/>
      <c r="G202" s="43"/>
      <c r="H202" s="17" t="str">
        <f>IF(OR(ISNUMBER(E202),ISNUMBER(F202)),IFERROR(LOOKUP(2,1/(ISNUMBER(H$12:H201)),H$12:H201),D$3)+IFERROR(E202,0)-IFERROR(F202,0),"")</f>
        <v/>
      </c>
    </row>
    <row r="203" spans="1:8" x14ac:dyDescent="0.25">
      <c r="A203" s="43"/>
      <c r="B203" s="44"/>
      <c r="C203" s="16"/>
      <c r="D203" s="16"/>
      <c r="E203" s="32"/>
      <c r="F203" s="32"/>
      <c r="G203" s="43"/>
      <c r="H203" s="17" t="str">
        <f>IF(OR(ISNUMBER(E203),ISNUMBER(F203)),IFERROR(LOOKUP(2,1/(ISNUMBER(H$12:H202)),H$12:H202),D$3)+IFERROR(E203,0)-IFERROR(F203,0),"")</f>
        <v/>
      </c>
    </row>
    <row r="204" spans="1:8" x14ac:dyDescent="0.25">
      <c r="A204" s="43"/>
      <c r="B204" s="44"/>
      <c r="C204" s="16"/>
      <c r="D204" s="16"/>
      <c r="E204" s="32"/>
      <c r="F204" s="32"/>
      <c r="G204" s="43"/>
      <c r="H204" s="17" t="str">
        <f>IF(OR(ISNUMBER(E204),ISNUMBER(F204)),IFERROR(LOOKUP(2,1/(ISNUMBER(H$12:H203)),H$12:H203),D$3)+IFERROR(E204,0)-IFERROR(F204,0),"")</f>
        <v/>
      </c>
    </row>
    <row r="205" spans="1:8" x14ac:dyDescent="0.25">
      <c r="A205" s="43"/>
      <c r="B205" s="44"/>
      <c r="C205" s="16"/>
      <c r="D205" s="16"/>
      <c r="E205" s="32"/>
      <c r="F205" s="32"/>
      <c r="G205" s="43"/>
      <c r="H205" s="17" t="str">
        <f>IF(OR(ISNUMBER(E205),ISNUMBER(F205)),IFERROR(LOOKUP(2,1/(ISNUMBER(H$12:H204)),H$12:H204),D$3)+IFERROR(E205,0)-IFERROR(F205,0),"")</f>
        <v/>
      </c>
    </row>
    <row r="206" spans="1:8" x14ac:dyDescent="0.25">
      <c r="A206" s="43"/>
      <c r="B206" s="44"/>
      <c r="C206" s="16"/>
      <c r="D206" s="16"/>
      <c r="E206" s="32"/>
      <c r="F206" s="32"/>
      <c r="G206" s="43"/>
      <c r="H206" s="17" t="str">
        <f>IF(OR(ISNUMBER(E206),ISNUMBER(F206)),IFERROR(LOOKUP(2,1/(ISNUMBER(H$12:H205)),H$12:H205),D$3)+IFERROR(E206,0)-IFERROR(F206,0),"")</f>
        <v/>
      </c>
    </row>
    <row r="207" spans="1:8" x14ac:dyDescent="0.25">
      <c r="A207" s="43"/>
      <c r="B207" s="44"/>
      <c r="C207" s="16"/>
      <c r="D207" s="16"/>
      <c r="E207" s="32"/>
      <c r="F207" s="32"/>
      <c r="G207" s="43"/>
      <c r="H207" s="17" t="str">
        <f>IF(OR(ISNUMBER(E207),ISNUMBER(F207)),IFERROR(LOOKUP(2,1/(ISNUMBER(H$12:H206)),H$12:H206),D$3)+IFERROR(E207,0)-IFERROR(F207,0),"")</f>
        <v/>
      </c>
    </row>
    <row r="208" spans="1:8" x14ac:dyDescent="0.25">
      <c r="A208" s="43"/>
      <c r="B208" s="44"/>
      <c r="C208" s="16"/>
      <c r="D208" s="16"/>
      <c r="E208" s="32"/>
      <c r="F208" s="32"/>
      <c r="G208" s="43"/>
      <c r="H208" s="17" t="str">
        <f>IF(OR(ISNUMBER(E208),ISNUMBER(F208)),IFERROR(LOOKUP(2,1/(ISNUMBER(H$12:H207)),H$12:H207),D$3)+IFERROR(E208,0)-IFERROR(F208,0),"")</f>
        <v/>
      </c>
    </row>
    <row r="209" spans="1:8" x14ac:dyDescent="0.25">
      <c r="A209" s="43"/>
      <c r="B209" s="44"/>
      <c r="C209" s="16"/>
      <c r="D209" s="16"/>
      <c r="E209" s="32"/>
      <c r="F209" s="32"/>
      <c r="G209" s="43"/>
      <c r="H209" s="17" t="str">
        <f>IF(OR(ISNUMBER(E209),ISNUMBER(F209)),IFERROR(LOOKUP(2,1/(ISNUMBER(H$12:H208)),H$12:H208),D$3)+IFERROR(E209,0)-IFERROR(F209,0),"")</f>
        <v/>
      </c>
    </row>
    <row r="210" spans="1:8" x14ac:dyDescent="0.25">
      <c r="A210" s="43"/>
      <c r="B210" s="44"/>
      <c r="C210" s="16"/>
      <c r="D210" s="16"/>
      <c r="E210" s="32"/>
      <c r="F210" s="32"/>
      <c r="G210" s="43"/>
      <c r="H210" s="17" t="str">
        <f>IF(OR(ISNUMBER(E210),ISNUMBER(F210)),IFERROR(LOOKUP(2,1/(ISNUMBER(H$12:H209)),H$12:H209),D$3)+IFERROR(E210,0)-IFERROR(F210,0),"")</f>
        <v/>
      </c>
    </row>
    <row r="211" spans="1:8" x14ac:dyDescent="0.25">
      <c r="A211" s="43"/>
      <c r="B211" s="44"/>
      <c r="C211" s="16"/>
      <c r="D211" s="16"/>
      <c r="E211" s="32"/>
      <c r="F211" s="32"/>
      <c r="G211" s="43"/>
      <c r="H211" s="17" t="str">
        <f>IF(OR(ISNUMBER(E211),ISNUMBER(F211)),IFERROR(LOOKUP(2,1/(ISNUMBER(H$12:H210)),H$12:H210),D$3)+IFERROR(E211,0)-IFERROR(F211,0),"")</f>
        <v/>
      </c>
    </row>
  </sheetData>
  <mergeCells count="3">
    <mergeCell ref="A1:H1"/>
    <mergeCell ref="A3:C3"/>
    <mergeCell ref="A7:H7"/>
  </mergeCells>
  <dataValidations count="2">
    <dataValidation type="list" allowBlank="1" errorTitle="Ungültige Eingabe" error="Bitte eine Kategorie aus der Liste wählen" sqref="D12:D211" xr:uid="{00000000-0002-0000-0300-000000000000}">
      <formula1>"Mitgliedsbeiträge,Aufnahmegebühren,Spenden (allgemein),Öffentliche Zuschüsse,Erbschaften/Schenkungen,Zinserträge,Miet-/Pachteinnahmen,Kapitalerträge,Veranstaltungserlöse,Kurs-/Workshopgebühren,Teilnahmegebühren,Eintrittsgelder Ausstellung,Getränke-/Speise"</formula1>
      <formula2>0</formula2>
    </dataValidation>
    <dataValidation type="list" allowBlank="1" sqref="G12:G211" xr:uid="{00000000-0002-0000-0300-000001000000}">
      <formula1>"Bar,Überweisung,Lastschrift,Buchung,PayPal,Sonstige"</formula1>
      <formula2>0</formula2>
    </dataValidation>
  </dataValidations>
  <printOptions horizontalCentered="1"/>
  <pageMargins left="0.75" right="0.75" top="1" bottom="1" header="0.511811023622047" footer="0.511811023622047"/>
  <pageSetup paperSize="9" fitToHeight="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D31"/>
  <sheetViews>
    <sheetView showGridLines="0" zoomScaleNormal="100" workbookViewId="0"/>
  </sheetViews>
  <sheetFormatPr baseColWidth="10" defaultColWidth="8.7109375" defaultRowHeight="15" x14ac:dyDescent="0.25"/>
  <cols>
    <col min="1" max="1" width="4" customWidth="1"/>
    <col min="2" max="2" width="42" customWidth="1"/>
    <col min="3" max="3" width="18" customWidth="1"/>
    <col min="4" max="4" width="36" customWidth="1"/>
  </cols>
  <sheetData>
    <row r="2" spans="2:4" ht="21.75" customHeight="1" x14ac:dyDescent="0.25">
      <c r="B2" s="10" t="s">
        <v>198</v>
      </c>
      <c r="C2" s="10"/>
      <c r="D2" s="10"/>
    </row>
    <row r="3" spans="2:4" ht="21.75" customHeight="1" x14ac:dyDescent="0.25">
      <c r="B3" s="10"/>
      <c r="C3" s="10"/>
      <c r="D3" s="10"/>
    </row>
    <row r="5" spans="2:4" x14ac:dyDescent="0.25">
      <c r="B5" s="40" t="s">
        <v>2</v>
      </c>
      <c r="C5" s="7" t="str">
        <f>Übersicht!C6</f>
        <v>Kulturkreis Lindenhof e.V.</v>
      </c>
      <c r="D5" s="7"/>
    </row>
    <row r="6" spans="2:4" ht="15" customHeight="1" x14ac:dyDescent="0.25">
      <c r="B6" s="40" t="s">
        <v>199</v>
      </c>
      <c r="C6" s="7" t="s">
        <v>15</v>
      </c>
      <c r="D6" s="7"/>
    </row>
    <row r="8" spans="2:4" ht="21.75" customHeight="1" x14ac:dyDescent="0.25">
      <c r="B8" s="19" t="s">
        <v>44</v>
      </c>
      <c r="C8" s="19" t="s">
        <v>200</v>
      </c>
      <c r="D8" s="19" t="s">
        <v>201</v>
      </c>
    </row>
    <row r="9" spans="2:4" ht="15" customHeight="1" x14ac:dyDescent="0.25">
      <c r="B9" s="6" t="s">
        <v>202</v>
      </c>
      <c r="C9" s="6"/>
      <c r="D9" s="6"/>
    </row>
    <row r="10" spans="2:4" ht="25.5" x14ac:dyDescent="0.25">
      <c r="B10" s="22" t="s">
        <v>203</v>
      </c>
      <c r="C10" s="17">
        <f>Einnahmen!N10</f>
        <v>6685</v>
      </c>
      <c r="D10" s="45" t="s">
        <v>204</v>
      </c>
    </row>
    <row r="11" spans="2:4" x14ac:dyDescent="0.25">
      <c r="B11" s="22" t="s">
        <v>205</v>
      </c>
      <c r="C11" s="17">
        <f>Einnahmen!N15</f>
        <v>26.7</v>
      </c>
      <c r="D11" s="45" t="s">
        <v>206</v>
      </c>
    </row>
    <row r="12" spans="2:4" x14ac:dyDescent="0.25">
      <c r="B12" s="22" t="s">
        <v>207</v>
      </c>
      <c r="C12" s="17">
        <f>Einnahmen!N21</f>
        <v>5505</v>
      </c>
      <c r="D12" s="45" t="s">
        <v>208</v>
      </c>
    </row>
    <row r="13" spans="2:4" x14ac:dyDescent="0.25">
      <c r="B13" s="22" t="s">
        <v>39</v>
      </c>
      <c r="C13" s="17">
        <f>Einnahmen!N26</f>
        <v>1470</v>
      </c>
      <c r="D13" s="45" t="s">
        <v>209</v>
      </c>
    </row>
    <row r="14" spans="2:4" x14ac:dyDescent="0.25">
      <c r="B14" s="36" t="s">
        <v>210</v>
      </c>
      <c r="C14" s="30">
        <f>SUM(C10:C13)</f>
        <v>13686.7</v>
      </c>
      <c r="D14" s="27"/>
    </row>
    <row r="16" spans="2:4" ht="15" customHeight="1" x14ac:dyDescent="0.25">
      <c r="B16" s="6" t="s">
        <v>211</v>
      </c>
      <c r="C16" s="6"/>
      <c r="D16" s="6"/>
    </row>
    <row r="17" spans="2:4" ht="25.5" x14ac:dyDescent="0.25">
      <c r="B17" s="22" t="s">
        <v>212</v>
      </c>
      <c r="C17" s="17">
        <f>Ausgaben!N10</f>
        <v>1837</v>
      </c>
      <c r="D17" s="45" t="s">
        <v>213</v>
      </c>
    </row>
    <row r="18" spans="2:4" ht="25.5" x14ac:dyDescent="0.25">
      <c r="B18" s="22" t="s">
        <v>214</v>
      </c>
      <c r="C18" s="17">
        <f>Ausgaben!N15</f>
        <v>187</v>
      </c>
      <c r="D18" s="45"/>
    </row>
    <row r="19" spans="2:4" x14ac:dyDescent="0.25">
      <c r="B19" s="22" t="s">
        <v>215</v>
      </c>
      <c r="C19" s="17">
        <f>Ausgaben!N22</f>
        <v>5465</v>
      </c>
      <c r="D19" s="45" t="s">
        <v>216</v>
      </c>
    </row>
    <row r="20" spans="2:4" x14ac:dyDescent="0.25">
      <c r="B20" s="22" t="s">
        <v>39</v>
      </c>
      <c r="C20" s="17">
        <f>Ausgaben!N27</f>
        <v>498</v>
      </c>
      <c r="D20" s="45"/>
    </row>
    <row r="21" spans="2:4" x14ac:dyDescent="0.25">
      <c r="B21" s="36" t="s">
        <v>217</v>
      </c>
      <c r="C21" s="30">
        <f>SUM(C17:C20)</f>
        <v>7987</v>
      </c>
      <c r="D21" s="27"/>
    </row>
    <row r="23" spans="2:4" ht="25.5" customHeight="1" x14ac:dyDescent="0.25">
      <c r="B23" s="46" t="s">
        <v>218</v>
      </c>
      <c r="C23" s="47">
        <f>C14-C21</f>
        <v>5699.7000000000007</v>
      </c>
      <c r="D23" s="48" t="s">
        <v>219</v>
      </c>
    </row>
    <row r="26" spans="2:4" x14ac:dyDescent="0.25">
      <c r="B26" s="13" t="s">
        <v>220</v>
      </c>
      <c r="C26" s="13"/>
      <c r="D26" s="13"/>
    </row>
    <row r="27" spans="2:4" ht="15" customHeight="1" x14ac:dyDescent="0.25">
      <c r="B27" s="5" t="s">
        <v>221</v>
      </c>
      <c r="C27" s="5"/>
      <c r="D27" s="5"/>
    </row>
    <row r="28" spans="2:4" ht="15" customHeight="1" x14ac:dyDescent="0.25">
      <c r="B28" s="5" t="s">
        <v>222</v>
      </c>
      <c r="C28" s="5"/>
      <c r="D28" s="5"/>
    </row>
    <row r="29" spans="2:4" ht="15" customHeight="1" x14ac:dyDescent="0.25">
      <c r="B29" s="5" t="s">
        <v>223</v>
      </c>
      <c r="C29" s="5"/>
      <c r="D29" s="5"/>
    </row>
    <row r="30" spans="2:4" ht="15" customHeight="1" x14ac:dyDescent="0.25">
      <c r="B30" s="5" t="s">
        <v>224</v>
      </c>
      <c r="C30" s="5"/>
      <c r="D30" s="5"/>
    </row>
    <row r="31" spans="2:4" ht="15" customHeight="1" x14ac:dyDescent="0.25">
      <c r="B31" s="5" t="s">
        <v>225</v>
      </c>
      <c r="C31" s="5"/>
      <c r="D31" s="5"/>
    </row>
  </sheetData>
  <mergeCells count="11">
    <mergeCell ref="B31:D31"/>
    <mergeCell ref="B26:D26"/>
    <mergeCell ref="B27:D27"/>
    <mergeCell ref="B28:D28"/>
    <mergeCell ref="B29:D29"/>
    <mergeCell ref="B30:D30"/>
    <mergeCell ref="B2:D3"/>
    <mergeCell ref="C5:D5"/>
    <mergeCell ref="C6:D6"/>
    <mergeCell ref="B9:D9"/>
    <mergeCell ref="B16:D16"/>
  </mergeCells>
  <conditionalFormatting sqref="C23">
    <cfRule type="cellIs" dxfId="0" priority="2" operator="lessThan">
      <formula>0</formula>
    </cfRule>
  </conditionalFormatting>
  <printOptions horizontalCentered="1"/>
  <pageMargins left="0.75" right="0.75" top="1" bottom="1"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E47"/>
  <sheetViews>
    <sheetView showGridLines="0" zoomScaleNormal="100" workbookViewId="0"/>
  </sheetViews>
  <sheetFormatPr baseColWidth="10" defaultColWidth="8.7109375" defaultRowHeight="15" x14ac:dyDescent="0.25"/>
  <cols>
    <col min="1" max="1" width="4" customWidth="1"/>
    <col min="2" max="2" width="38" customWidth="1"/>
    <col min="3" max="5" width="18" customWidth="1"/>
  </cols>
  <sheetData>
    <row r="2" spans="2:5" x14ac:dyDescent="0.25">
      <c r="B2" s="4" t="s">
        <v>226</v>
      </c>
      <c r="C2" s="4"/>
      <c r="D2" s="4"/>
      <c r="E2" s="4"/>
    </row>
    <row r="3" spans="2:5" x14ac:dyDescent="0.25">
      <c r="B3" s="4"/>
      <c r="C3" s="4"/>
      <c r="D3" s="4"/>
      <c r="E3" s="4"/>
    </row>
    <row r="4" spans="2:5" x14ac:dyDescent="0.25">
      <c r="B4" s="4"/>
      <c r="C4" s="4"/>
      <c r="D4" s="4"/>
      <c r="E4" s="4"/>
    </row>
    <row r="6" spans="2:5" x14ac:dyDescent="0.25">
      <c r="B6" s="3" t="s">
        <v>227</v>
      </c>
      <c r="C6" s="3"/>
      <c r="D6" s="3"/>
      <c r="E6" s="3"/>
    </row>
    <row r="8" spans="2:5" x14ac:dyDescent="0.25">
      <c r="B8" s="40" t="s">
        <v>228</v>
      </c>
      <c r="C8" s="2" t="str">
        <f>Übersicht!C6</f>
        <v>Kulturkreis Lindenhof e.V.</v>
      </c>
      <c r="D8" s="2"/>
      <c r="E8" s="2"/>
    </row>
    <row r="9" spans="2:5" x14ac:dyDescent="0.25">
      <c r="B9" s="40" t="s">
        <v>14</v>
      </c>
      <c r="C9" s="2" t="s">
        <v>15</v>
      </c>
      <c r="D9" s="2"/>
      <c r="E9" s="2"/>
    </row>
    <row r="10" spans="2:5" x14ac:dyDescent="0.25">
      <c r="B10" s="40" t="s">
        <v>229</v>
      </c>
      <c r="C10" s="2" t="s">
        <v>24</v>
      </c>
      <c r="D10" s="2"/>
      <c r="E10" s="2"/>
    </row>
    <row r="11" spans="2:5" x14ac:dyDescent="0.25">
      <c r="B11" s="40" t="s">
        <v>230</v>
      </c>
      <c r="C11" s="2" t="str">
        <f>Übersicht!C12</f>
        <v>Markus Albrecht</v>
      </c>
      <c r="D11" s="2"/>
      <c r="E11" s="2"/>
    </row>
    <row r="13" spans="2:5" x14ac:dyDescent="0.25">
      <c r="B13" s="13" t="s">
        <v>231</v>
      </c>
      <c r="C13" s="13"/>
      <c r="D13" s="13"/>
      <c r="E13" s="13"/>
    </row>
    <row r="14" spans="2:5" x14ac:dyDescent="0.25">
      <c r="B14" s="19" t="s">
        <v>28</v>
      </c>
      <c r="C14" s="19" t="s">
        <v>29</v>
      </c>
      <c r="D14" s="19" t="s">
        <v>30</v>
      </c>
      <c r="E14" s="19" t="s">
        <v>31</v>
      </c>
    </row>
    <row r="15" spans="2:5" x14ac:dyDescent="0.25">
      <c r="B15" s="22" t="s">
        <v>232</v>
      </c>
      <c r="C15" s="23">
        <f>Einnahmen!N10</f>
        <v>6685</v>
      </c>
      <c r="D15" s="23">
        <f>Ausgaben!N10</f>
        <v>1837</v>
      </c>
      <c r="E15" s="33">
        <f>C15-D15</f>
        <v>4848</v>
      </c>
    </row>
    <row r="16" spans="2:5" x14ac:dyDescent="0.25">
      <c r="B16" s="22" t="s">
        <v>233</v>
      </c>
      <c r="C16" s="23">
        <f>Einnahmen!N15</f>
        <v>26.7</v>
      </c>
      <c r="D16" s="23">
        <f>Ausgaben!N15</f>
        <v>187</v>
      </c>
      <c r="E16" s="33">
        <f>C16-D16</f>
        <v>-160.30000000000001</v>
      </c>
    </row>
    <row r="17" spans="2:5" x14ac:dyDescent="0.25">
      <c r="B17" s="22" t="s">
        <v>234</v>
      </c>
      <c r="C17" s="23">
        <f>Einnahmen!N21</f>
        <v>5505</v>
      </c>
      <c r="D17" s="23">
        <f>Ausgaben!N22</f>
        <v>5465</v>
      </c>
      <c r="E17" s="33">
        <f>C17-D17</f>
        <v>40</v>
      </c>
    </row>
    <row r="18" spans="2:5" x14ac:dyDescent="0.25">
      <c r="B18" s="22" t="s">
        <v>235</v>
      </c>
      <c r="C18" s="23">
        <f>Einnahmen!N26</f>
        <v>1470</v>
      </c>
      <c r="D18" s="23">
        <f>Ausgaben!N27</f>
        <v>498</v>
      </c>
      <c r="E18" s="33">
        <f>C18-D18</f>
        <v>972</v>
      </c>
    </row>
    <row r="19" spans="2:5" x14ac:dyDescent="0.25">
      <c r="B19" s="36" t="s">
        <v>40</v>
      </c>
      <c r="C19" s="30">
        <f>SUM(C15:C18)</f>
        <v>13686.7</v>
      </c>
      <c r="D19" s="30">
        <f>SUM(D15:D18)</f>
        <v>7987</v>
      </c>
      <c r="E19" s="30">
        <f>C19-D19</f>
        <v>5699.7000000000007</v>
      </c>
    </row>
    <row r="21" spans="2:5" x14ac:dyDescent="0.25">
      <c r="B21" s="13" t="s">
        <v>236</v>
      </c>
      <c r="C21" s="13"/>
      <c r="D21" s="13"/>
      <c r="E21" s="13"/>
    </row>
    <row r="22" spans="2:5" x14ac:dyDescent="0.25">
      <c r="B22" s="19" t="s">
        <v>44</v>
      </c>
      <c r="C22" s="19" t="s">
        <v>237</v>
      </c>
      <c r="D22" s="19" t="s">
        <v>238</v>
      </c>
      <c r="E22" s="19" t="s">
        <v>47</v>
      </c>
    </row>
    <row r="23" spans="2:5" x14ac:dyDescent="0.25">
      <c r="B23" s="22" t="s">
        <v>48</v>
      </c>
      <c r="C23" s="23">
        <f>Übersicht!C25</f>
        <v>320.5</v>
      </c>
      <c r="D23" s="23">
        <f>Übersicht!D25</f>
        <v>487.2</v>
      </c>
      <c r="E23" s="33">
        <f>D23-C23</f>
        <v>166.7</v>
      </c>
    </row>
    <row r="24" spans="2:5" x14ac:dyDescent="0.25">
      <c r="B24" s="22" t="s">
        <v>239</v>
      </c>
      <c r="C24" s="23">
        <f>Übersicht!C26</f>
        <v>8420</v>
      </c>
      <c r="D24" s="23">
        <f>Übersicht!D26</f>
        <v>11650.85</v>
      </c>
      <c r="E24" s="33">
        <f>D24-C24</f>
        <v>3230.8500000000004</v>
      </c>
    </row>
    <row r="25" spans="2:5" x14ac:dyDescent="0.25">
      <c r="B25" s="22" t="s">
        <v>240</v>
      </c>
      <c r="C25" s="23">
        <f>Übersicht!C27</f>
        <v>5000</v>
      </c>
      <c r="D25" s="23">
        <f>Übersicht!D27</f>
        <v>5000</v>
      </c>
      <c r="E25" s="33">
        <f>D25-C25</f>
        <v>0</v>
      </c>
    </row>
    <row r="26" spans="2:5" x14ac:dyDescent="0.25">
      <c r="B26" s="22" t="s">
        <v>51</v>
      </c>
      <c r="C26" s="23">
        <f>Übersicht!C28</f>
        <v>240</v>
      </c>
      <c r="D26" s="23">
        <f>Übersicht!D28</f>
        <v>180</v>
      </c>
      <c r="E26" s="33">
        <f>D26-C26</f>
        <v>-60</v>
      </c>
    </row>
    <row r="27" spans="2:5" x14ac:dyDescent="0.25">
      <c r="B27" s="36" t="s">
        <v>52</v>
      </c>
      <c r="C27" s="30">
        <f>SUM(C23:C26)</f>
        <v>13980.5</v>
      </c>
      <c r="D27" s="30">
        <f>SUM(D23:D26)</f>
        <v>17318.050000000003</v>
      </c>
      <c r="E27" s="30">
        <f>D27-C27</f>
        <v>3337.5500000000029</v>
      </c>
    </row>
    <row r="29" spans="2:5" x14ac:dyDescent="0.25">
      <c r="B29" s="13" t="s">
        <v>241</v>
      </c>
      <c r="C29" s="13"/>
      <c r="D29" s="13"/>
      <c r="E29" s="13"/>
    </row>
    <row r="30" spans="2:5" ht="15" customHeight="1" x14ac:dyDescent="0.25">
      <c r="B30" s="1" t="s">
        <v>242</v>
      </c>
      <c r="C30" s="1"/>
      <c r="D30" s="1"/>
      <c r="E30" s="1"/>
    </row>
    <row r="31" spans="2:5" x14ac:dyDescent="0.25">
      <c r="B31" s="1"/>
      <c r="C31" s="1"/>
      <c r="D31" s="1"/>
      <c r="E31" s="1"/>
    </row>
    <row r="32" spans="2:5" x14ac:dyDescent="0.25">
      <c r="B32" s="1"/>
      <c r="C32" s="1"/>
      <c r="D32" s="1"/>
      <c r="E32" s="1"/>
    </row>
    <row r="33" spans="2:5" x14ac:dyDescent="0.25">
      <c r="B33" s="1"/>
      <c r="C33" s="1"/>
      <c r="D33" s="1"/>
      <c r="E33" s="1"/>
    </row>
    <row r="36" spans="2:5" x14ac:dyDescent="0.25">
      <c r="B36" s="13" t="s">
        <v>243</v>
      </c>
      <c r="C36" s="13"/>
      <c r="D36" s="13"/>
      <c r="E36" s="13"/>
    </row>
    <row r="39" spans="2:5" ht="30" x14ac:dyDescent="0.25">
      <c r="B39" s="49" t="s">
        <v>244</v>
      </c>
      <c r="D39" s="49" t="s">
        <v>244</v>
      </c>
    </row>
    <row r="40" spans="2:5" x14ac:dyDescent="0.25">
      <c r="B40" s="50" t="s">
        <v>245</v>
      </c>
      <c r="D40" s="50" t="s">
        <v>246</v>
      </c>
    </row>
    <row r="43" spans="2:5" ht="30" x14ac:dyDescent="0.25">
      <c r="B43" s="49" t="s">
        <v>244</v>
      </c>
      <c r="D43" s="49" t="s">
        <v>244</v>
      </c>
    </row>
    <row r="44" spans="2:5" x14ac:dyDescent="0.25">
      <c r="B44" s="50" t="s">
        <v>247</v>
      </c>
      <c r="D44" s="50" t="s">
        <v>248</v>
      </c>
    </row>
    <row r="46" spans="2:5" x14ac:dyDescent="0.25">
      <c r="B46" s="40" t="s">
        <v>249</v>
      </c>
      <c r="C46" t="s">
        <v>250</v>
      </c>
    </row>
    <row r="47" spans="2:5" x14ac:dyDescent="0.25">
      <c r="B47" s="40" t="s">
        <v>251</v>
      </c>
      <c r="C47" t="s">
        <v>250</v>
      </c>
    </row>
  </sheetData>
  <mergeCells count="11">
    <mergeCell ref="B36:E36"/>
    <mergeCell ref="C11:E11"/>
    <mergeCell ref="B13:E13"/>
    <mergeCell ref="B21:E21"/>
    <mergeCell ref="B29:E29"/>
    <mergeCell ref="B30:E33"/>
    <mergeCell ref="B2:E4"/>
    <mergeCell ref="B6:E6"/>
    <mergeCell ref="C8:E8"/>
    <mergeCell ref="C9:E9"/>
    <mergeCell ref="C10:E10"/>
  </mergeCells>
  <printOptions horizontalCentered="1"/>
  <pageMargins left="0.5" right="0.5" top="0.5" bottom="0.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C44"/>
  <sheetViews>
    <sheetView showGridLines="0" zoomScaleNormal="100" workbookViewId="0"/>
  </sheetViews>
  <sheetFormatPr baseColWidth="10" defaultColWidth="8.7109375" defaultRowHeight="15" x14ac:dyDescent="0.25"/>
  <cols>
    <col min="1" max="1" width="4" customWidth="1"/>
    <col min="2" max="2" width="32" customWidth="1"/>
    <col min="3" max="3" width="75" customWidth="1"/>
  </cols>
  <sheetData>
    <row r="2" spans="2:3" ht="21.75" customHeight="1" x14ac:dyDescent="0.25">
      <c r="B2" s="10" t="s">
        <v>252</v>
      </c>
      <c r="C2" s="10"/>
    </row>
    <row r="3" spans="2:3" ht="21.75" customHeight="1" x14ac:dyDescent="0.25">
      <c r="B3" s="10"/>
      <c r="C3" s="10"/>
    </row>
    <row r="5" spans="2:3" x14ac:dyDescent="0.25">
      <c r="B5" s="13" t="s">
        <v>253</v>
      </c>
      <c r="C5" s="13"/>
    </row>
    <row r="6" spans="2:3" ht="30" customHeight="1" x14ac:dyDescent="0.25">
      <c r="B6" s="51" t="s">
        <v>254</v>
      </c>
      <c r="C6" s="52" t="s">
        <v>255</v>
      </c>
    </row>
    <row r="7" spans="2:3" ht="30" customHeight="1" x14ac:dyDescent="0.25">
      <c r="B7" s="51" t="s">
        <v>29</v>
      </c>
      <c r="C7" s="52" t="s">
        <v>256</v>
      </c>
    </row>
    <row r="8" spans="2:3" ht="30" customHeight="1" x14ac:dyDescent="0.25">
      <c r="B8" s="51" t="s">
        <v>30</v>
      </c>
      <c r="C8" s="52" t="s">
        <v>257</v>
      </c>
    </row>
    <row r="9" spans="2:3" ht="30" customHeight="1" x14ac:dyDescent="0.25">
      <c r="B9" s="51" t="s">
        <v>258</v>
      </c>
      <c r="C9" s="52" t="s">
        <v>259</v>
      </c>
    </row>
    <row r="10" spans="2:3" ht="30" customHeight="1" x14ac:dyDescent="0.25">
      <c r="B10" s="51" t="s">
        <v>260</v>
      </c>
      <c r="C10" s="52" t="s">
        <v>261</v>
      </c>
    </row>
    <row r="11" spans="2:3" ht="30" customHeight="1" x14ac:dyDescent="0.25">
      <c r="B11" s="51" t="s">
        <v>262</v>
      </c>
      <c r="C11" s="52" t="s">
        <v>263</v>
      </c>
    </row>
    <row r="12" spans="2:3" ht="30" customHeight="1" x14ac:dyDescent="0.25">
      <c r="B12" s="51" t="s">
        <v>264</v>
      </c>
      <c r="C12" s="52" t="s">
        <v>265</v>
      </c>
    </row>
    <row r="14" spans="2:3" x14ac:dyDescent="0.25">
      <c r="B14" s="13" t="s">
        <v>266</v>
      </c>
      <c r="C14" s="13"/>
    </row>
    <row r="15" spans="2:3" ht="31.5" customHeight="1" x14ac:dyDescent="0.25">
      <c r="B15" s="51" t="s">
        <v>267</v>
      </c>
      <c r="C15" s="52" t="s">
        <v>268</v>
      </c>
    </row>
    <row r="16" spans="2:3" ht="31.5" customHeight="1" x14ac:dyDescent="0.25">
      <c r="B16" s="51" t="s">
        <v>269</v>
      </c>
      <c r="C16" s="52" t="s">
        <v>270</v>
      </c>
    </row>
    <row r="17" spans="2:3" ht="31.5" customHeight="1" x14ac:dyDescent="0.25">
      <c r="B17" s="51" t="s">
        <v>271</v>
      </c>
      <c r="C17" s="52" t="s">
        <v>272</v>
      </c>
    </row>
    <row r="18" spans="2:3" ht="31.5" customHeight="1" x14ac:dyDescent="0.25">
      <c r="B18" s="51" t="s">
        <v>273</v>
      </c>
      <c r="C18" s="52" t="s">
        <v>274</v>
      </c>
    </row>
    <row r="19" spans="2:3" ht="31.5" customHeight="1" x14ac:dyDescent="0.25">
      <c r="B19" s="51" t="s">
        <v>275</v>
      </c>
      <c r="C19" s="52" t="s">
        <v>276</v>
      </c>
    </row>
    <row r="20" spans="2:3" ht="31.5" customHeight="1" x14ac:dyDescent="0.25">
      <c r="B20" s="51" t="s">
        <v>277</v>
      </c>
      <c r="C20" s="52" t="s">
        <v>278</v>
      </c>
    </row>
    <row r="21" spans="2:3" ht="31.5" customHeight="1" x14ac:dyDescent="0.25">
      <c r="B21" s="51" t="s">
        <v>279</v>
      </c>
      <c r="C21" s="52" t="s">
        <v>280</v>
      </c>
    </row>
    <row r="22" spans="2:3" ht="31.5" customHeight="1" x14ac:dyDescent="0.25">
      <c r="B22" s="51" t="s">
        <v>281</v>
      </c>
      <c r="C22" s="52" t="s">
        <v>282</v>
      </c>
    </row>
    <row r="24" spans="2:3" x14ac:dyDescent="0.25">
      <c r="B24" s="13" t="s">
        <v>283</v>
      </c>
      <c r="C24" s="13"/>
    </row>
    <row r="25" spans="2:3" ht="25.5" customHeight="1" x14ac:dyDescent="0.25">
      <c r="B25" s="53" t="s">
        <v>284</v>
      </c>
      <c r="C25" s="52" t="s">
        <v>285</v>
      </c>
    </row>
    <row r="26" spans="2:3" ht="25.5" customHeight="1" x14ac:dyDescent="0.25">
      <c r="B26" s="54" t="s">
        <v>286</v>
      </c>
      <c r="C26" s="52" t="s">
        <v>287</v>
      </c>
    </row>
    <row r="27" spans="2:3" ht="25.5" customHeight="1" x14ac:dyDescent="0.25">
      <c r="B27" s="36" t="s">
        <v>288</v>
      </c>
      <c r="C27" s="52" t="s">
        <v>289</v>
      </c>
    </row>
    <row r="28" spans="2:3" ht="25.5" customHeight="1" x14ac:dyDescent="0.25">
      <c r="B28" s="55" t="s">
        <v>290</v>
      </c>
      <c r="C28" s="52" t="s">
        <v>291</v>
      </c>
    </row>
    <row r="29" spans="2:3" ht="25.5" customHeight="1" x14ac:dyDescent="0.25">
      <c r="B29" s="56" t="s">
        <v>292</v>
      </c>
      <c r="C29" s="52" t="s">
        <v>293</v>
      </c>
    </row>
    <row r="31" spans="2:3" x14ac:dyDescent="0.25">
      <c r="B31" s="13" t="s">
        <v>294</v>
      </c>
      <c r="C31" s="13"/>
    </row>
    <row r="32" spans="2:3" ht="49.5" customHeight="1" x14ac:dyDescent="0.25">
      <c r="B32" s="51" t="s">
        <v>33</v>
      </c>
      <c r="C32" s="52" t="s">
        <v>295</v>
      </c>
    </row>
    <row r="33" spans="2:3" ht="49.5" customHeight="1" x14ac:dyDescent="0.25">
      <c r="B33" s="51" t="s">
        <v>35</v>
      </c>
      <c r="C33" s="52" t="s">
        <v>296</v>
      </c>
    </row>
    <row r="34" spans="2:3" ht="49.5" customHeight="1" x14ac:dyDescent="0.25">
      <c r="B34" s="51" t="s">
        <v>37</v>
      </c>
      <c r="C34" s="52" t="s">
        <v>297</v>
      </c>
    </row>
    <row r="35" spans="2:3" ht="49.5" customHeight="1" x14ac:dyDescent="0.25">
      <c r="B35" s="51" t="s">
        <v>298</v>
      </c>
      <c r="C35" s="52" t="s">
        <v>299</v>
      </c>
    </row>
    <row r="37" spans="2:3" x14ac:dyDescent="0.25">
      <c r="B37" s="13" t="s">
        <v>300</v>
      </c>
      <c r="C37" s="13"/>
    </row>
    <row r="38" spans="2:3" ht="37.5" customHeight="1" x14ac:dyDescent="0.25">
      <c r="B38" s="51" t="s">
        <v>301</v>
      </c>
      <c r="C38" s="52" t="s">
        <v>302</v>
      </c>
    </row>
    <row r="39" spans="2:3" ht="37.5" customHeight="1" x14ac:dyDescent="0.25">
      <c r="B39" s="51" t="s">
        <v>303</v>
      </c>
      <c r="C39" s="52" t="s">
        <v>304</v>
      </c>
    </row>
    <row r="40" spans="2:3" ht="37.5" customHeight="1" x14ac:dyDescent="0.25">
      <c r="B40" s="51" t="s">
        <v>305</v>
      </c>
      <c r="C40" s="52" t="s">
        <v>306</v>
      </c>
    </row>
    <row r="41" spans="2:3" ht="37.5" customHeight="1" x14ac:dyDescent="0.25">
      <c r="B41" s="51" t="s">
        <v>307</v>
      </c>
      <c r="C41" s="52" t="s">
        <v>308</v>
      </c>
    </row>
    <row r="42" spans="2:3" ht="37.5" customHeight="1" x14ac:dyDescent="0.25">
      <c r="B42" s="51" t="s">
        <v>309</v>
      </c>
      <c r="C42" s="52" t="s">
        <v>310</v>
      </c>
    </row>
    <row r="43" spans="2:3" ht="37.5" customHeight="1" x14ac:dyDescent="0.25">
      <c r="B43" s="51" t="s">
        <v>311</v>
      </c>
      <c r="C43" s="52" t="s">
        <v>312</v>
      </c>
    </row>
    <row r="44" spans="2:3" ht="37.5" customHeight="1" x14ac:dyDescent="0.25">
      <c r="B44" s="51" t="s">
        <v>313</v>
      </c>
      <c r="C44" s="52" t="s">
        <v>314</v>
      </c>
    </row>
  </sheetData>
  <mergeCells count="6">
    <mergeCell ref="B37:C37"/>
    <mergeCell ref="B2:C3"/>
    <mergeCell ref="B5:C5"/>
    <mergeCell ref="B14:C14"/>
    <mergeCell ref="B24:C24"/>
    <mergeCell ref="B31:C31"/>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vt:i4>
      </vt:variant>
    </vt:vector>
  </HeadingPairs>
  <TitlesOfParts>
    <vt:vector size="10" baseType="lpstr">
      <vt:lpstr>Übersicht</vt:lpstr>
      <vt:lpstr>Einnahmen</vt:lpstr>
      <vt:lpstr>Ausgaben</vt:lpstr>
      <vt:lpstr>Kassenbuch</vt:lpstr>
      <vt:lpstr>EÜR</vt:lpstr>
      <vt:lpstr>Bericht</vt:lpstr>
      <vt:lpstr>Anleitung</vt:lpstr>
      <vt:lpstr>Kassenbuch!Druckbereich</vt:lpstr>
      <vt:lpstr>Übersicht!Druckbereich</vt:lpstr>
      <vt:lpstr>Kassenbuch!Drucktitel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Sergio Jiménez Canales</cp:lastModifiedBy>
  <cp:revision>0</cp:revision>
  <dcterms:created xsi:type="dcterms:W3CDTF">2026-06-10T05:42:53Z</dcterms:created>
  <dcterms:modified xsi:type="dcterms:W3CDTF">2026-06-10T06:23:11Z</dcterms:modified>
  <dc:language>en-US</dc:language>
</cp:coreProperties>
</file>