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B0337ED-E8BC-4072-A694-827AA9214E6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Checkliste" sheetId="2" r:id="rId2"/>
    <sheet name="Budget" sheetId="3" r:id="rId3"/>
    <sheet name="Gästeliste" sheetId="4" r:id="rId4"/>
    <sheet name="Dienstleister" sheetId="5" r:id="rId5"/>
  </sheets>
  <definedNames>
    <definedName name="Eckdaten_Datum">Übersicht!$D$11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5" l="1"/>
  <c r="D16" i="4"/>
  <c r="E26" i="3"/>
  <c r="D26" i="3"/>
  <c r="C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26" i="3" s="1"/>
  <c r="E5" i="3"/>
  <c r="F14" i="1" s="1"/>
  <c r="C5" i="3"/>
  <c r="G5" i="3" s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O31" i="1"/>
  <c r="O30" i="1"/>
  <c r="O29" i="1"/>
  <c r="O28" i="1"/>
  <c r="O27" i="1"/>
  <c r="O26" i="1"/>
  <c r="O25" i="1"/>
  <c r="R24" i="1"/>
  <c r="O24" i="1"/>
  <c r="R23" i="1"/>
  <c r="O23" i="1"/>
  <c r="R22" i="1"/>
  <c r="O22" i="1"/>
  <c r="H18" i="1"/>
  <c r="F18" i="1"/>
  <c r="D18" i="1"/>
  <c r="B18" i="1"/>
  <c r="H14" i="1"/>
  <c r="B14" i="1"/>
  <c r="B5" i="1"/>
  <c r="D14" i="1" l="1"/>
</calcChain>
</file>

<file path=xl/sharedStrings.xml><?xml version="1.0" encoding="utf-8"?>
<sst xmlns="http://schemas.openxmlformats.org/spreadsheetml/2006/main" count="388" uniqueCount="232">
  <si>
    <t>Zentrale Übersicht · alle Kennzahlen aktualisieren sich automatisch aus den anderen Tabellenblättern</t>
  </si>
  <si>
    <t>NOCH</t>
  </si>
  <si>
    <t>Tage bis zum Ja-Wort</t>
  </si>
  <si>
    <t>ECKDATEN</t>
  </si>
  <si>
    <t>BRAUTPAAR</t>
  </si>
  <si>
    <t>HOCHZEITSDATUM</t>
  </si>
  <si>
    <t>LOCATION</t>
  </si>
  <si>
    <t>BEGINN</t>
  </si>
  <si>
    <t>Partner A  &amp;  Partner B</t>
  </si>
  <si>
    <t>Gutshof Sonnenau</t>
  </si>
  <si>
    <t>14:00 Uhr · Feier ab 16:00</t>
  </si>
  <si>
    <t>BUDGET</t>
  </si>
  <si>
    <t>GESAMTBUDGET</t>
  </si>
  <si>
    <t>VERPLANT</t>
  </si>
  <si>
    <t>AUSGEGEBEN</t>
  </si>
  <si>
    <t>VERFÜGBAR</t>
  </si>
  <si>
    <t>festgelegtes Limit</t>
  </si>
  <si>
    <t>Summe geschätzt</t>
  </si>
  <si>
    <t>bereits angefallen</t>
  </si>
  <si>
    <t>Budget − Planung</t>
  </si>
  <si>
    <t>GÄSTE &amp; AUFGABEN</t>
  </si>
  <si>
    <t>GÄSTE ZUGESAGT</t>
  </si>
  <si>
    <t>RÜCKMELDUNG OFFEN</t>
  </si>
  <si>
    <t>AUFGABEN ERLEDIGT</t>
  </si>
  <si>
    <t>FORTSCHRITT</t>
  </si>
  <si>
    <t>Personen</t>
  </si>
  <si>
    <t>ohne Antwort</t>
  </si>
  <si>
    <t>der Checkliste</t>
  </si>
  <si>
    <t>gesamt</t>
  </si>
  <si>
    <t>BUDGETVERTEILUNG NACH KATEGORIE</t>
  </si>
  <si>
    <t>Kategorie</t>
  </si>
  <si>
    <t>Geschätzt</t>
  </si>
  <si>
    <t>RSVP</t>
  </si>
  <si>
    <t>Empfang &amp; Party</t>
  </si>
  <si>
    <t>Zugesagt</t>
  </si>
  <si>
    <t>Bekleidung</t>
  </si>
  <si>
    <t>Offen</t>
  </si>
  <si>
    <t>Blumen &amp; Deko</t>
  </si>
  <si>
    <t>Abgesagt</t>
  </si>
  <si>
    <t>Foto &amp; Video</t>
  </si>
  <si>
    <t>Zeremonie</t>
  </si>
  <si>
    <t>Druckerzeugnisse</t>
  </si>
  <si>
    <t>Ringe</t>
  </si>
  <si>
    <t>Geschenke</t>
  </si>
  <si>
    <t>Hochzeitsreise</t>
  </si>
  <si>
    <t>Verschiedenes</t>
  </si>
  <si>
    <t>So funktioniert die Vorlage:  blaue Werte sind Eingabefelder · Beträge, Zählungen und Diagramme berechnen sich automatisch · Beispieldaten einfach überschreiben.</t>
  </si>
  <si>
    <t>Checkliste &amp; Zeitplan</t>
  </si>
  <si>
    <t>Aufgaben nach Planungsphase · Status per Dropdown · erledigte Zeilen färben sich automatisch</t>
  </si>
  <si>
    <t>Phase</t>
  </si>
  <si>
    <t>Aufgabe</t>
  </si>
  <si>
    <t>Zuständig</t>
  </si>
  <si>
    <t>Fällig am</t>
  </si>
  <si>
    <t>Status</t>
  </si>
  <si>
    <t>Fortschritt</t>
  </si>
  <si>
    <t>Notizen</t>
  </si>
  <si>
    <t>12+ Monate vorher</t>
  </si>
  <si>
    <t>Budget festlegen und Finanzierung klären</t>
  </si>
  <si>
    <t>Beide</t>
  </si>
  <si>
    <t>Erledigt</t>
  </si>
  <si>
    <t>Obergrenze inkl. 10 % Puffer</t>
  </si>
  <si>
    <t>Wunschtermin und Gästezahl grob festlegen</t>
  </si>
  <si>
    <t>ca. 80 Gäste</t>
  </si>
  <si>
    <t>Location besichtigen und reservieren</t>
  </si>
  <si>
    <t>Anzahlung beachten</t>
  </si>
  <si>
    <t>Standesamt-Termin anfragen</t>
  </si>
  <si>
    <t>6–12 Monate vorher</t>
  </si>
  <si>
    <t>Fotograf:in buchen</t>
  </si>
  <si>
    <t>Portfolio prüfen</t>
  </si>
  <si>
    <t>Catering auswählen und Probeessen</t>
  </si>
  <si>
    <t>In Arbeit</t>
  </si>
  <si>
    <t>3 Angebote vergleichen</t>
  </si>
  <si>
    <t>Eheringe aussuchen</t>
  </si>
  <si>
    <t>Gravur einplanen</t>
  </si>
  <si>
    <t>Brautkleid &amp; Anzug auswählen</t>
  </si>
  <si>
    <t>Anproben terminieren</t>
  </si>
  <si>
    <t>Save-the-Date versenden</t>
  </si>
  <si>
    <t>Partner A</t>
  </si>
  <si>
    <t>3–6 Monate vorher</t>
  </si>
  <si>
    <t>DJ oder Band buchen</t>
  </si>
  <si>
    <t>Partner B</t>
  </si>
  <si>
    <t>Floristik und Dekoration planen</t>
  </si>
  <si>
    <t>Saisonblumen wählen</t>
  </si>
  <si>
    <t>Einladungen gestalten und drucken</t>
  </si>
  <si>
    <t>Hochzeitstorte bestellen</t>
  </si>
  <si>
    <t>1–3 Monate vorher</t>
  </si>
  <si>
    <t>Einladungen verschicken</t>
  </si>
  <si>
    <t>RSVP-Frist setzen</t>
  </si>
  <si>
    <t>Sitzordnung erstellen</t>
  </si>
  <si>
    <t>siehe Gästeliste</t>
  </si>
  <si>
    <t>Menüauswahl an Catering melden</t>
  </si>
  <si>
    <t>Trauzeugen-Aufgaben besprechen</t>
  </si>
  <si>
    <t>Letzte Wochen</t>
  </si>
  <si>
    <t>Endgültige Gästezahl bestätigen</t>
  </si>
  <si>
    <t>Ablaufplan an alle Dienstleister senden</t>
  </si>
  <si>
    <t>Trauringe &amp; Dokumente bereitlegen</t>
  </si>
  <si>
    <t>Ausweise nicht vergessen</t>
  </si>
  <si>
    <t>Hochzeitstag</t>
  </si>
  <si>
    <t>Notfalltasche packen (Nadel, Pflaster, Snacks)</t>
  </si>
  <si>
    <t>Trauzeugin</t>
  </si>
  <si>
    <t>Restzahlungen &amp; Trinkgelder übergeben</t>
  </si>
  <si>
    <t>Trauzeuge</t>
  </si>
  <si>
    <t>Budgetplanung</t>
  </si>
  <si>
    <t>Blaue Werte sind Eingaben · Restzahlung und Summen berechnen sich automatisch</t>
  </si>
  <si>
    <t>Gesamtbudget</t>
  </si>
  <si>
    <t>Geschätzt gesamt</t>
  </si>
  <si>
    <t>Tatsächlich gesamt</t>
  </si>
  <si>
    <t>Differenz</t>
  </si>
  <si>
    <t>Posten</t>
  </si>
  <si>
    <t>Tatsächlich</t>
  </si>
  <si>
    <t>Anzahlung</t>
  </si>
  <si>
    <t>Restzahlung</t>
  </si>
  <si>
    <t>Location-Miete</t>
  </si>
  <si>
    <t>Gebucht</t>
  </si>
  <si>
    <t>Catering (Essen)</t>
  </si>
  <si>
    <t>Angefragt</t>
  </si>
  <si>
    <t>Getränke</t>
  </si>
  <si>
    <t>DJ / Musik</t>
  </si>
  <si>
    <t>Brautkleid inkl. Anpassung</t>
  </si>
  <si>
    <t>Bezahlt</t>
  </si>
  <si>
    <t>Anzug</t>
  </si>
  <si>
    <t>Styling (Make-up &amp; Frisur)</t>
  </si>
  <si>
    <t>Brautstrauß &amp; Anstecker</t>
  </si>
  <si>
    <t>Tisch- &amp; Raumdekoration</t>
  </si>
  <si>
    <t>Fotograf:in</t>
  </si>
  <si>
    <t>Videograf:in (optional)</t>
  </si>
  <si>
    <t>Standesamtliche Gebühren</t>
  </si>
  <si>
    <t>Freie Trauung (Redner:in)</t>
  </si>
  <si>
    <t>Einladungs- &amp; Menükarten</t>
  </si>
  <si>
    <t>Eheringe (Paar)</t>
  </si>
  <si>
    <t>Gastgeschenke</t>
  </si>
  <si>
    <t>Flitterwochen</t>
  </si>
  <si>
    <t>Puffer für Unvorhergesehenes</t>
  </si>
  <si>
    <t>GESAMT</t>
  </si>
  <si>
    <t>Gästeliste &amp; Sitzordnung</t>
  </si>
  <si>
    <t>Eine Zeile pro Einladung · „Anzahl“ = Personen · Zu-/Absage per Dropdown · Tisch &amp; Menü für die Sitzordnung</t>
  </si>
  <si>
    <t>Nr.</t>
  </si>
  <si>
    <t>Name / Gruppe</t>
  </si>
  <si>
    <t>Seite</t>
  </si>
  <si>
    <t>Anzahl</t>
  </si>
  <si>
    <t>Zusage (RSVP)</t>
  </si>
  <si>
    <t>Tisch</t>
  </si>
  <si>
    <t>Menüwunsch</t>
  </si>
  <si>
    <t>Übernachtung</t>
  </si>
  <si>
    <t>Geschenk</t>
  </si>
  <si>
    <t>Familie Bergmann</t>
  </si>
  <si>
    <t>Fleisch</t>
  </si>
  <si>
    <t>Ja</t>
  </si>
  <si>
    <t>Geschirr-Set</t>
  </si>
  <si>
    <t>Eltern Partner A</t>
  </si>
  <si>
    <t>Familie Hoffmann</t>
  </si>
  <si>
    <t>Fisch</t>
  </si>
  <si>
    <t>Geldgeschenk</t>
  </si>
  <si>
    <t>Eltern Partner B</t>
  </si>
  <si>
    <t>Oma Gertrud</t>
  </si>
  <si>
    <t>Vegetarisch</t>
  </si>
  <si>
    <t>—</t>
  </si>
  <si>
    <t>barrierefreier Platz</t>
  </si>
  <si>
    <t>Lena &amp; Jonas</t>
  </si>
  <si>
    <t>Gemeinsam</t>
  </si>
  <si>
    <t>Nein</t>
  </si>
  <si>
    <t>Erlebnisgutschein</t>
  </si>
  <si>
    <t>Familie Schuster</t>
  </si>
  <si>
    <t>2x Fleisch, 2x Kind</t>
  </si>
  <si>
    <t>2 Kinder (6 &amp; 9 J.)</t>
  </si>
  <si>
    <t>Sarah (Trauzeugin)</t>
  </si>
  <si>
    <t>Vegan</t>
  </si>
  <si>
    <t>Reden vorbereiten</t>
  </si>
  <si>
    <t>Tobias (Trauzeuge)</t>
  </si>
  <si>
    <t>Kollegium Büro</t>
  </si>
  <si>
    <t>noch offen</t>
  </si>
  <si>
    <t>Sammelgeschenk</t>
  </si>
  <si>
    <t>Onkel Werner</t>
  </si>
  <si>
    <t>Glückwunschkarte</t>
  </si>
  <si>
    <t>verhindert</t>
  </si>
  <si>
    <t>Studienfreunde</t>
  </si>
  <si>
    <t>Nachbarn Familie Klein</t>
  </si>
  <si>
    <t>Pflanze</t>
  </si>
  <si>
    <t>Cousine Marie</t>
  </si>
  <si>
    <t>Personen gesamt (Zusagen)</t>
  </si>
  <si>
    <t>Dienstleister &amp; Angebote</t>
  </si>
  <si>
    <t>Angebote vergleichen und Buchungen festhalten · pro Gewerk mehrere Anbieter bewerten</t>
  </si>
  <si>
    <t>Gewerk</t>
  </si>
  <si>
    <t>Anbieter</t>
  </si>
  <si>
    <t>Ansprechpartner:in</t>
  </si>
  <si>
    <t>Kontakt</t>
  </si>
  <si>
    <t>Angebot</t>
  </si>
  <si>
    <t>Bewertung</t>
  </si>
  <si>
    <t>Location</t>
  </si>
  <si>
    <t>Frau Weber</t>
  </si>
  <si>
    <t>kontakt@beispiel-location.de</t>
  </si>
  <si>
    <t>★★★★★</t>
  </si>
  <si>
    <t>inkl. Stuhlhussen</t>
  </si>
  <si>
    <t>Eventscheune Lindenhof</t>
  </si>
  <si>
    <t>Herr Brandt</t>
  </si>
  <si>
    <t>info@beispiel-scheune.de</t>
  </si>
  <si>
    <t>★★★★☆</t>
  </si>
  <si>
    <t>Abgelehnt</t>
  </si>
  <si>
    <t>kein Caterer frei</t>
  </si>
  <si>
    <t>Catering</t>
  </si>
  <si>
    <t>Genussküche Sahin</t>
  </si>
  <si>
    <t>Frau Sahin</t>
  </si>
  <si>
    <t>angebot@beispiel-catering.de</t>
  </si>
  <si>
    <t>Probeessen 05.05.</t>
  </si>
  <si>
    <t>Buffet &amp; Co.</t>
  </si>
  <si>
    <t>Herr Lang</t>
  </si>
  <si>
    <t>mail@beispiel-buffet.de</t>
  </si>
  <si>
    <t>★★★☆☆</t>
  </si>
  <si>
    <t>Studio Lichtblick</t>
  </si>
  <si>
    <t>Frau Roth</t>
  </si>
  <si>
    <t>hallo@beispiel-foto.de</t>
  </si>
  <si>
    <t>8 Std. + Galerie</t>
  </si>
  <si>
    <t>DJ Cosmo</t>
  </si>
  <si>
    <t>Herr Vogel</t>
  </si>
  <si>
    <t>booking@beispiel-dj.de</t>
  </si>
  <si>
    <t>bis 02:00 Uhr</t>
  </si>
  <si>
    <t>Floristik</t>
  </si>
  <si>
    <t>Blütenwerk</t>
  </si>
  <si>
    <t>Frau Hartmann</t>
  </si>
  <si>
    <t>info@beispiel-blumen.de</t>
  </si>
  <si>
    <t>Saisonblumen</t>
  </si>
  <si>
    <t>Konditorei</t>
  </si>
  <si>
    <t>Tortenträume</t>
  </si>
  <si>
    <t>Frau König</t>
  </si>
  <si>
    <t>bestellung@beispiel-torte.de</t>
  </si>
  <si>
    <t>3 Etagen</t>
  </si>
  <si>
    <t>Trauredner:in</t>
  </si>
  <si>
    <t>Wortklang</t>
  </si>
  <si>
    <t>Herr Seitz</t>
  </si>
  <si>
    <t>kontakt@beispiel-redner.de</t>
  </si>
  <si>
    <t>Summe gebuchter Angebote</t>
  </si>
  <si>
    <t xml:space="preserve">HOCHZEITSPLANER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</si>
</sst>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&quot; €&quot;"/>
  </numFmts>
  <fonts count="29" x14ac:knownFonts="1">
    <font>
      <sz val="11"/>
      <color theme="1"/>
      <name val="Calibri"/>
      <family val="2"/>
      <charset val="1"/>
    </font>
    <font>
      <b/>
      <sz val="26"/>
      <color rgb="FF37463B"/>
      <name val="Calibri"/>
      <charset val="1"/>
    </font>
    <font>
      <i/>
      <sz val="10"/>
      <color rgb="FF7C8A7E"/>
      <name val="Calibri"/>
      <charset val="1"/>
    </font>
    <font>
      <b/>
      <sz val="11"/>
      <color rgb="FFC17A54"/>
      <name val="Calibri"/>
      <charset val="1"/>
    </font>
    <font>
      <b/>
      <sz val="52"/>
      <color rgb="FF37463B"/>
      <name val="Calibri"/>
      <charset val="1"/>
    </font>
    <font>
      <b/>
      <sz val="11"/>
      <color rgb="FF5C7259"/>
      <name val="Calibri"/>
      <charset val="1"/>
    </font>
    <font>
      <b/>
      <sz val="12"/>
      <color rgb="FF37463B"/>
      <name val="Calibri"/>
      <charset val="1"/>
    </font>
    <font>
      <b/>
      <sz val="8"/>
      <color rgb="FF7C8A7E"/>
      <name val="Calibri"/>
      <charset val="1"/>
    </font>
    <font>
      <b/>
      <sz val="13"/>
      <color rgb="FF0000FF"/>
      <name val="Calibri"/>
      <charset val="1"/>
    </font>
    <font>
      <b/>
      <sz val="8"/>
      <color rgb="FF5C7259"/>
      <name val="Calibri"/>
      <charset val="1"/>
    </font>
    <font>
      <b/>
      <sz val="18"/>
      <color rgb="FF37463B"/>
      <name val="Calibri"/>
      <charset val="1"/>
    </font>
    <font>
      <sz val="8"/>
      <color rgb="FF7C8A7E"/>
      <name val="Calibri"/>
      <charset val="1"/>
    </font>
    <font>
      <b/>
      <sz val="9"/>
      <color rgb="FF7C8A7E"/>
      <name val="Calibri"/>
      <charset val="1"/>
    </font>
    <font>
      <sz val="10"/>
      <color rgb="FF3B4A3E"/>
      <name val="Calibri"/>
      <charset val="1"/>
    </font>
    <font>
      <sz val="9"/>
      <color rgb="FF7C8A7E"/>
      <name val="Calibri"/>
      <charset val="1"/>
    </font>
    <font>
      <b/>
      <sz val="22"/>
      <color rgb="FF37463B"/>
      <name val="Calibri"/>
      <charset val="1"/>
    </font>
    <font>
      <b/>
      <sz val="11"/>
      <color rgb="FFFFFFFF"/>
      <name val="Calibri"/>
      <charset val="1"/>
    </font>
    <font>
      <b/>
      <sz val="10"/>
      <color rgb="FF5C7259"/>
      <name val="Calibri"/>
      <charset val="1"/>
    </font>
    <font>
      <sz val="11"/>
      <color rgb="FF3B4A3E"/>
      <name val="Calibri"/>
      <charset val="1"/>
    </font>
    <font>
      <b/>
      <sz val="11"/>
      <color rgb="FF3B4A3E"/>
      <name val="Calibri"/>
      <charset val="1"/>
    </font>
    <font>
      <sz val="10"/>
      <color rgb="FF7C8A7E"/>
      <name val="Calibri"/>
      <charset val="1"/>
    </font>
    <font>
      <b/>
      <sz val="10"/>
      <color rgb="FFFFFFFF"/>
      <name val="Calibri"/>
      <charset val="1"/>
    </font>
    <font>
      <b/>
      <sz val="15"/>
      <color rgb="FF0000FF"/>
      <name val="Calibri"/>
      <charset val="1"/>
    </font>
    <font>
      <b/>
      <sz val="15"/>
      <color rgb="FF37463B"/>
      <name val="Calibri"/>
      <charset val="1"/>
    </font>
    <font>
      <sz val="11"/>
      <color rgb="FF0000FF"/>
      <name val="Calibri"/>
      <charset val="1"/>
    </font>
    <font>
      <b/>
      <sz val="12"/>
      <color rgb="FFFFFFFF"/>
      <name val="Calibri"/>
      <charset val="1"/>
    </font>
    <font>
      <sz val="11"/>
      <color rgb="FF7C8A7E"/>
      <name val="Calibri"/>
      <charset val="1"/>
    </font>
    <font>
      <sz val="11"/>
      <color rgb="FF2E5A6B"/>
      <name val="Calibri"/>
      <charset val="1"/>
    </font>
    <font>
      <sz val="12"/>
      <color rgb="FFC9A86A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FAF7F0"/>
        <bgColor rgb="FFF9F9F9"/>
      </patternFill>
    </fill>
    <fill>
      <patternFill patternType="solid">
        <fgColor rgb="FFEBF0E6"/>
        <bgColor rgb="FFECEAE2"/>
      </patternFill>
    </fill>
    <fill>
      <patternFill patternType="solid">
        <fgColor rgb="FFFFFFFF"/>
        <bgColor rgb="FFF9F9F9"/>
      </patternFill>
    </fill>
    <fill>
      <patternFill patternType="solid">
        <fgColor rgb="FF5C7259"/>
        <bgColor rgb="FF3C5A38"/>
      </patternFill>
    </fill>
    <fill>
      <patternFill patternType="solid">
        <fgColor rgb="FF7A9072"/>
        <bgColor rgb="FF7C8A7E"/>
      </patternFill>
    </fill>
    <fill>
      <patternFill patternType="solid">
        <fgColor rgb="FFFBF3DE"/>
        <bgColor rgb="FFFAF7F0"/>
      </patternFill>
    </fill>
    <fill>
      <patternFill patternType="solid">
        <fgColor rgb="FFF2E2D6"/>
        <bgColor rgb="FFF6E6CF"/>
      </patternFill>
    </fill>
    <fill>
      <patternFill patternType="solid">
        <fgColor rgb="FF37463B"/>
        <bgColor rgb="FF3B4A3E"/>
      </patternFill>
    </fill>
  </fills>
  <borders count="12">
    <border>
      <left/>
      <right/>
      <top/>
      <bottom/>
      <diagonal/>
    </border>
    <border>
      <left/>
      <right/>
      <top/>
      <bottom style="thick">
        <color rgb="FFC17A54"/>
      </bottom>
      <diagonal/>
    </border>
    <border>
      <left/>
      <right/>
      <top style="medium">
        <color rgb="FF7A9072"/>
      </top>
      <bottom/>
      <diagonal/>
    </border>
    <border>
      <left style="thin">
        <color rgb="FFC9D2C2"/>
      </left>
      <right style="thin">
        <color rgb="FFC9D2C2"/>
      </right>
      <top style="thick">
        <color rgb="FF7A9072"/>
      </top>
      <bottom/>
      <diagonal/>
    </border>
    <border>
      <left style="thin">
        <color rgb="FFC9D2C2"/>
      </left>
      <right style="thin">
        <color rgb="FFC9D2C2"/>
      </right>
      <top style="thin">
        <color rgb="FFC9D2C2"/>
      </top>
      <bottom style="thin">
        <color rgb="FFC9D2C2"/>
      </bottom>
      <diagonal/>
    </border>
    <border>
      <left style="thin">
        <color rgb="FFC9D2C2"/>
      </left>
      <right style="thin">
        <color rgb="FFC9D2C2"/>
      </right>
      <top style="thick">
        <color rgb="FFC17A54"/>
      </top>
      <bottom/>
      <diagonal/>
    </border>
    <border>
      <left style="thin">
        <color rgb="FFC9D2C2"/>
      </left>
      <right style="thin">
        <color rgb="FFC9D2C2"/>
      </right>
      <top/>
      <bottom/>
      <diagonal/>
    </border>
    <border>
      <left style="thin">
        <color rgb="FFC9D2C2"/>
      </left>
      <right style="thin">
        <color rgb="FFC9D2C2"/>
      </right>
      <top/>
      <bottom style="thin">
        <color rgb="FFC9D2C2"/>
      </bottom>
      <diagonal/>
    </border>
    <border>
      <left/>
      <right/>
      <top style="thick">
        <color rgb="FFC17A54"/>
      </top>
      <bottom/>
      <diagonal/>
    </border>
    <border>
      <left/>
      <right/>
      <top/>
      <bottom style="medium">
        <color rgb="FF37463B"/>
      </bottom>
      <diagonal/>
    </border>
    <border>
      <left/>
      <right/>
      <top/>
      <bottom style="thin">
        <color rgb="FFC9D2C2"/>
      </bottom>
      <diagonal/>
    </border>
    <border>
      <left/>
      <right/>
      <top style="thin">
        <color rgb="FF37463B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0" fillId="4" borderId="6" xfId="0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65" fontId="10" fillId="4" borderId="6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165" fontId="13" fillId="0" borderId="0" xfId="0" applyNumberFormat="1" applyFont="1"/>
    <xf numFmtId="1" fontId="13" fillId="0" borderId="0" xfId="0" applyNumberFormat="1" applyFont="1"/>
    <xf numFmtId="0" fontId="16" fillId="5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 indent="1"/>
    </xf>
    <xf numFmtId="0" fontId="18" fillId="3" borderId="10" xfId="0" applyFont="1" applyFill="1" applyBorder="1" applyAlignment="1">
      <alignment horizontal="left" vertical="center" wrapText="1" indent="1"/>
    </xf>
    <xf numFmtId="0" fontId="18" fillId="3" borderId="10" xfId="0" applyFont="1" applyFill="1" applyBorder="1" applyAlignment="1">
      <alignment horizontal="center" vertical="center"/>
    </xf>
    <xf numFmtId="164" fontId="18" fillId="3" borderId="10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9" fontId="18" fillId="3" borderId="10" xfId="0" applyNumberFormat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left" vertical="center" wrapText="1" indent="1"/>
    </xf>
    <xf numFmtId="0" fontId="17" fillId="4" borderId="10" xfId="0" applyFont="1" applyFill="1" applyBorder="1" applyAlignment="1">
      <alignment horizontal="left" vertical="center" wrapText="1" indent="1"/>
    </xf>
    <xf numFmtId="0" fontId="18" fillId="4" borderId="10" xfId="0" applyFont="1" applyFill="1" applyBorder="1" applyAlignment="1">
      <alignment horizontal="left" vertical="center" wrapText="1" indent="1"/>
    </xf>
    <xf numFmtId="0" fontId="18" fillId="4" borderId="10" xfId="0" applyFont="1" applyFill="1" applyBorder="1" applyAlignment="1">
      <alignment horizontal="center" vertical="center"/>
    </xf>
    <xf numFmtId="164" fontId="18" fillId="4" borderId="10" xfId="0" applyNumberFormat="1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9" fontId="18" fillId="4" borderId="10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vertical="center" wrapText="1" indent="1"/>
    </xf>
    <xf numFmtId="0" fontId="21" fillId="6" borderId="0" xfId="0" applyFont="1" applyFill="1" applyAlignment="1">
      <alignment horizontal="center" vertical="center" wrapText="1"/>
    </xf>
    <xf numFmtId="165" fontId="23" fillId="8" borderId="0" xfId="0" applyNumberFormat="1" applyFont="1" applyFill="1" applyAlignment="1">
      <alignment horizontal="center" vertical="center" wrapText="1"/>
    </xf>
    <xf numFmtId="165" fontId="24" fillId="3" borderId="10" xfId="0" applyNumberFormat="1" applyFont="1" applyFill="1" applyBorder="1" applyAlignment="1">
      <alignment horizontal="right" vertical="center"/>
    </xf>
    <xf numFmtId="165" fontId="18" fillId="3" borderId="10" xfId="0" applyNumberFormat="1" applyFont="1" applyFill="1" applyBorder="1" applyAlignment="1">
      <alignment horizontal="right" vertical="center"/>
    </xf>
    <xf numFmtId="165" fontId="24" fillId="4" borderId="10" xfId="0" applyNumberFormat="1" applyFont="1" applyFill="1" applyBorder="1" applyAlignment="1">
      <alignment horizontal="right" vertical="center"/>
    </xf>
    <xf numFmtId="165" fontId="18" fillId="4" borderId="10" xfId="0" applyNumberFormat="1" applyFont="1" applyFill="1" applyBorder="1" applyAlignment="1">
      <alignment horizontal="right" vertical="center"/>
    </xf>
    <xf numFmtId="165" fontId="25" fillId="9" borderId="11" xfId="0" applyNumberFormat="1" applyFont="1" applyFill="1" applyBorder="1" applyAlignment="1">
      <alignment horizontal="right" vertical="center"/>
    </xf>
    <xf numFmtId="0" fontId="0" fillId="9" borderId="11" xfId="0" applyFill="1" applyBorder="1"/>
    <xf numFmtId="0" fontId="26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 wrapText="1" indent="1"/>
    </xf>
    <xf numFmtId="0" fontId="18" fillId="3" borderId="10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left" vertical="center" wrapText="1" indent="1"/>
    </xf>
    <xf numFmtId="0" fontId="18" fillId="4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right" vertical="center"/>
    </xf>
    <xf numFmtId="0" fontId="16" fillId="9" borderId="11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left" vertical="center" wrapText="1" indent="1"/>
    </xf>
    <xf numFmtId="0" fontId="28" fillId="3" borderId="10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left" vertical="center" wrapText="1" indent="1"/>
    </xf>
    <xf numFmtId="0" fontId="28" fillId="4" borderId="10" xfId="0" applyFont="1" applyFill="1" applyBorder="1" applyAlignment="1">
      <alignment horizontal="center" vertical="center" wrapText="1"/>
    </xf>
    <xf numFmtId="165" fontId="16" fillId="9" borderId="11" xfId="0" applyNumberFormat="1" applyFont="1" applyFill="1" applyBorder="1" applyAlignment="1">
      <alignment horizontal="right" vertical="center"/>
    </xf>
    <xf numFmtId="9" fontId="10" fillId="4" borderId="6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21" fillId="6" borderId="0" xfId="0" applyFont="1" applyFill="1" applyAlignment="1">
      <alignment horizontal="center" vertical="center" wrapText="1"/>
    </xf>
    <xf numFmtId="165" fontId="22" fillId="7" borderId="0" xfId="0" applyNumberFormat="1" applyFont="1" applyFill="1" applyAlignment="1">
      <alignment horizontal="center" vertical="center" wrapText="1"/>
    </xf>
    <xf numFmtId="165" fontId="23" fillId="8" borderId="0" xfId="0" applyNumberFormat="1" applyFont="1" applyFill="1" applyAlignment="1">
      <alignment horizontal="center" vertical="center" wrapText="1"/>
    </xf>
    <xf numFmtId="0" fontId="25" fillId="9" borderId="11" xfId="0" applyFont="1" applyFill="1" applyBorder="1" applyAlignment="1">
      <alignment horizontal="right" vertical="center" indent="1"/>
    </xf>
  </cellXfs>
  <cellStyles count="1">
    <cellStyle name="Standard" xfId="0" builtinId="0"/>
  </cellStyles>
  <dxfs count="15">
    <dxf>
      <font>
        <b/>
        <color rgb="FF7C8A7E"/>
        <name val="Calibri"/>
        <charset val="1"/>
      </font>
      <fill>
        <patternFill>
          <bgColor rgb="FFECEAE2"/>
        </patternFill>
      </fill>
    </dxf>
    <dxf>
      <font>
        <b/>
        <color rgb="FF7C8A7E"/>
        <name val="Calibri"/>
        <charset val="1"/>
      </font>
      <fill>
        <patternFill>
          <bgColor rgb="FFE6E2DA"/>
        </patternFill>
      </fill>
    </dxf>
    <dxf>
      <font>
        <b/>
        <color rgb="FFA06224"/>
        <name val="Calibri"/>
        <charset val="1"/>
      </font>
      <fill>
        <patternFill>
          <bgColor rgb="FFF6E6CF"/>
        </patternFill>
      </fill>
    </dxf>
    <dxf>
      <font>
        <b/>
        <color rgb="FF3C5A38"/>
        <name val="Calibri"/>
        <charset val="1"/>
      </font>
      <fill>
        <patternFill>
          <bgColor rgb="FFCFE0C6"/>
        </patternFill>
      </fill>
    </dxf>
    <dxf>
      <font>
        <b/>
        <color rgb="FFA06224"/>
        <name val="Calibri"/>
        <charset val="1"/>
      </font>
      <fill>
        <patternFill>
          <bgColor rgb="FFF6E6CF"/>
        </patternFill>
      </fill>
    </dxf>
    <dxf>
      <font>
        <b/>
        <color rgb="FF9C5A3C"/>
        <name val="Calibri"/>
        <charset val="1"/>
      </font>
      <fill>
        <patternFill>
          <bgColor rgb="FFECDAD2"/>
        </patternFill>
      </fill>
    </dxf>
    <dxf>
      <font>
        <b/>
        <color rgb="FF3C5A38"/>
        <name val="Calibri"/>
        <charset val="1"/>
      </font>
      <fill>
        <patternFill>
          <bgColor rgb="FFCFE0C6"/>
        </patternFill>
      </fill>
    </dxf>
    <dxf>
      <font>
        <b/>
        <color rgb="FF7C8A7E"/>
        <name val="Calibri"/>
        <charset val="1"/>
      </font>
      <fill>
        <patternFill>
          <bgColor rgb="FFECEAE2"/>
        </patternFill>
      </fill>
    </dxf>
    <dxf>
      <font>
        <b/>
        <color rgb="FFA06224"/>
        <name val="Calibri"/>
        <charset val="1"/>
      </font>
      <fill>
        <patternFill>
          <bgColor rgb="FFF6E6CF"/>
        </patternFill>
      </fill>
    </dxf>
    <dxf>
      <font>
        <b/>
        <color rgb="FF2E5A6B"/>
        <name val="Calibri"/>
        <charset val="1"/>
      </font>
      <fill>
        <patternFill>
          <bgColor rgb="FFD6E2E8"/>
        </patternFill>
      </fill>
    </dxf>
    <dxf>
      <font>
        <b/>
        <color rgb="FF3C5A38"/>
        <name val="Calibri"/>
        <charset val="1"/>
      </font>
      <fill>
        <patternFill>
          <bgColor rgb="FFCFE0C6"/>
        </patternFill>
      </fill>
    </dxf>
    <dxf>
      <font>
        <b/>
        <color rgb="FF7C8A7E"/>
        <name val="Calibri"/>
        <charset val="1"/>
      </font>
      <fill>
        <patternFill>
          <bgColor rgb="FFECEAE2"/>
        </patternFill>
      </fill>
    </dxf>
    <dxf>
      <font>
        <b/>
        <color rgb="FFA06224"/>
        <name val="Calibri"/>
        <charset val="1"/>
      </font>
      <fill>
        <patternFill>
          <bgColor rgb="FFF6E6CF"/>
        </patternFill>
      </fill>
    </dxf>
    <dxf>
      <font>
        <b/>
        <color rgb="FF3C5A38"/>
        <name val="Calibri"/>
        <charset val="1"/>
      </font>
      <fill>
        <patternFill>
          <bgColor rgb="FFCFE0C6"/>
        </patternFill>
      </fill>
    </dxf>
    <dxf>
      <font>
        <strike val="0"/>
        <color rgb="FF7C8A7E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CEAE2"/>
      <rgbColor rgb="FFFF00FF"/>
      <rgbColor rgb="FF00FFFF"/>
      <rgbColor rgb="FF800000"/>
      <rgbColor rgb="FF008000"/>
      <rgbColor rgb="FF000080"/>
      <rgbColor rgb="FFA06224"/>
      <rgbColor rgb="FF800080"/>
      <rgbColor rgb="FF008080"/>
      <rgbColor rgb="FFC9D2C2"/>
      <rgbColor rgb="FF878787"/>
      <rgbColor rgb="FF9999FF"/>
      <rgbColor rgb="FFC0504D"/>
      <rgbColor rgb="FFFBF3DE"/>
      <rgbColor rgb="FFEBF0E6"/>
      <rgbColor rgb="FF660066"/>
      <rgbColor rgb="FFC17A54"/>
      <rgbColor rgb="FF0066CC"/>
      <rgbColor rgb="FFD9D9D9"/>
      <rgbColor rgb="FF000080"/>
      <rgbColor rgb="FFFF00FF"/>
      <rgbColor rgb="FFFAF7F0"/>
      <rgbColor rgb="FF00FFFF"/>
      <rgbColor rgb="FF800080"/>
      <rgbColor rgb="FF800000"/>
      <rgbColor rgb="FF008080"/>
      <rgbColor rgb="FF0000FF"/>
      <rgbColor rgb="FF00CCFF"/>
      <rgbColor rgb="FFD6E2E8"/>
      <rgbColor rgb="FFCFE0C6"/>
      <rgbColor rgb="FFF6E6CF"/>
      <rgbColor rgb="FFE6E2DA"/>
      <rgbColor rgb="FFC9A86A"/>
      <rgbColor rgb="FFF2E2D6"/>
      <rgbColor rgb="FFECDAD2"/>
      <rgbColor rgb="FF4F81BD"/>
      <rgbColor rgb="FF33CCCC"/>
      <rgbColor rgb="FF9BBB59"/>
      <rgbColor rgb="FFF9F9F9"/>
      <rgbColor rgb="FFFF9900"/>
      <rgbColor rgb="FFFF6600"/>
      <rgbColor rgb="FF5C7259"/>
      <rgbColor rgb="FF7C8A7E"/>
      <rgbColor rgb="FF3C5A38"/>
      <rgbColor rgb="FF7A9072"/>
      <rgbColor rgb="FF003300"/>
      <rgbColor rgb="FF3B4A3E"/>
      <rgbColor rgb="FF993300"/>
      <rgbColor rgb="FF9C5A3C"/>
      <rgbColor rgb="FF2E5A6B"/>
      <rgbColor rgb="FF3746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0E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Geschätzte Kosten je Kategorie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Übersicht!$O$21</c:f>
              <c:strCache>
                <c:ptCount val="1"/>
                <c:pt idx="0">
                  <c:v>Geschätzt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Übersicht!$N$22:$N$31</c:f>
              <c:strCache>
                <c:ptCount val="10"/>
                <c:pt idx="0">
                  <c:v>Empfang &amp; Party</c:v>
                </c:pt>
                <c:pt idx="1">
                  <c:v>Bekleidung</c:v>
                </c:pt>
                <c:pt idx="2">
                  <c:v>Blumen &amp; Deko</c:v>
                </c:pt>
                <c:pt idx="3">
                  <c:v>Foto &amp; Video</c:v>
                </c:pt>
                <c:pt idx="4">
                  <c:v>Zeremonie</c:v>
                </c:pt>
                <c:pt idx="5">
                  <c:v>Druckerzeugnisse</c:v>
                </c:pt>
                <c:pt idx="6">
                  <c:v>Ringe</c:v>
                </c:pt>
                <c:pt idx="7">
                  <c:v>Geschenke</c:v>
                </c:pt>
                <c:pt idx="8">
                  <c:v>Hochzeitsreise</c:v>
                </c:pt>
                <c:pt idx="9">
                  <c:v>Verschiedenes</c:v>
                </c:pt>
              </c:strCache>
            </c:strRef>
          </c:cat>
          <c:val>
            <c:numRef>
              <c:f>Übersicht!$O$22:$O$31</c:f>
              <c:numCache>
                <c:formatCode>#,##0" €"</c:formatCode>
                <c:ptCount val="10"/>
                <c:pt idx="0">
                  <c:v>13600</c:v>
                </c:pt>
                <c:pt idx="1">
                  <c:v>2850</c:v>
                </c:pt>
                <c:pt idx="2">
                  <c:v>1050</c:v>
                </c:pt>
                <c:pt idx="3">
                  <c:v>3200</c:v>
                </c:pt>
                <c:pt idx="4">
                  <c:v>820</c:v>
                </c:pt>
                <c:pt idx="5">
                  <c:v>350</c:v>
                </c:pt>
                <c:pt idx="6">
                  <c:v>1600</c:v>
                </c:pt>
                <c:pt idx="7">
                  <c:v>400</c:v>
                </c:pt>
                <c:pt idx="8">
                  <c:v>3000</c:v>
                </c:pt>
                <c:pt idx="9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7-483B-9371-19859400B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81155"/>
        <c:axId val="51357807"/>
      </c:barChart>
      <c:catAx>
        <c:axId val="897811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1357807"/>
        <c:crosses val="autoZero"/>
        <c:auto val="1"/>
        <c:lblAlgn val="ctr"/>
        <c:lblOffset val="100"/>
        <c:noMultiLvlLbl val="0"/>
      </c:catAx>
      <c:valAx>
        <c:axId val="51357807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978115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accent3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Rückmeldungen der Gäste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Übersicht!$R$21</c:f>
              <c:strCache>
                <c:ptCount val="1"/>
                <c:pt idx="0">
                  <c:v>Personen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F68-44F7-AF30-0BC3F343F23B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CF68-44F7-AF30-0BC3F343F23B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CF68-44F7-AF30-0BC3F343F23B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CF68-44F7-AF30-0BC3F343F23B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CF68-44F7-AF30-0BC3F343F23B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CF68-44F7-AF30-0BC3F343F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Übersicht!$Q$22:$Q$24</c:f>
              <c:strCache>
                <c:ptCount val="3"/>
                <c:pt idx="0">
                  <c:v>Zugesagt</c:v>
                </c:pt>
                <c:pt idx="1">
                  <c:v>Offen</c:v>
                </c:pt>
                <c:pt idx="2">
                  <c:v>Abgesagt</c:v>
                </c:pt>
              </c:strCache>
            </c:strRef>
          </c:cat>
          <c:val>
            <c:numRef>
              <c:f>Übersicht!$R$22:$R$24</c:f>
              <c:numCache>
                <c:formatCode>0</c:formatCode>
                <c:ptCount val="3"/>
                <c:pt idx="0">
                  <c:v>11</c:v>
                </c:pt>
                <c:pt idx="1">
                  <c:v>12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68-44F7-AF30-0BC3F343F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EBF0E6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21</xdr:row>
      <xdr:rowOff>0</xdr:rowOff>
    </xdr:from>
    <xdr:to>
      <xdr:col>9</xdr:col>
      <xdr:colOff>9524</xdr:colOff>
      <xdr:row>37</xdr:row>
      <xdr:rowOff>11880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66675</xdr:colOff>
      <xdr:row>2</xdr:row>
      <xdr:rowOff>190499</xdr:rowOff>
    </xdr:from>
    <xdr:to>
      <xdr:col>13</xdr:col>
      <xdr:colOff>826185</xdr:colOff>
      <xdr:row>18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9"/>
  <sheetViews>
    <sheetView showGridLines="0" tabSelected="1" zoomScaleNormal="100" workbookViewId="0">
      <selection activeCell="Q13" sqref="Q13"/>
    </sheetView>
  </sheetViews>
  <sheetFormatPr baseColWidth="10" defaultColWidth="8.7109375" defaultRowHeight="15" x14ac:dyDescent="0.25"/>
  <cols>
    <col min="1" max="1" width="2.42578125" customWidth="1"/>
    <col min="2" max="11" width="12" customWidth="1"/>
    <col min="12" max="12" width="2.42578125" customWidth="1"/>
    <col min="14" max="14" width="17" customWidth="1"/>
    <col min="15" max="15" width="11" customWidth="1"/>
    <col min="17" max="17" width="13" customWidth="1"/>
    <col min="18" max="18" width="9" customWidth="1"/>
  </cols>
  <sheetData>
    <row r="1" spans="2:9" ht="49.5" customHeight="1" x14ac:dyDescent="0.25">
      <c r="B1" s="14" t="s">
        <v>231</v>
      </c>
      <c r="C1" s="14"/>
      <c r="D1" s="14"/>
      <c r="E1" s="14"/>
      <c r="F1" s="14"/>
      <c r="G1" s="14"/>
      <c r="H1" s="14"/>
      <c r="I1" s="14"/>
    </row>
    <row r="2" spans="2:9" ht="21.75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</row>
    <row r="4" spans="2:9" ht="18" customHeight="1" x14ac:dyDescent="0.25">
      <c r="B4" s="12" t="s">
        <v>1</v>
      </c>
      <c r="C4" s="12"/>
      <c r="D4" s="12"/>
      <c r="E4" s="12"/>
      <c r="F4" s="12"/>
      <c r="G4" s="12"/>
      <c r="H4" s="12"/>
      <c r="I4" s="12"/>
    </row>
    <row r="5" spans="2:9" ht="30" customHeight="1" x14ac:dyDescent="0.25">
      <c r="B5" s="11">
        <f ca="1">MAX(0,Eckdaten_Datum-TODAY())</f>
        <v>94</v>
      </c>
      <c r="C5" s="11"/>
      <c r="D5" s="11"/>
      <c r="E5" s="11"/>
      <c r="F5" s="11"/>
      <c r="G5" s="11"/>
      <c r="H5" s="11"/>
      <c r="I5" s="11"/>
    </row>
    <row r="6" spans="2:9" ht="30" customHeight="1" x14ac:dyDescent="0.25">
      <c r="B6" s="11"/>
      <c r="C6" s="11"/>
      <c r="D6" s="11"/>
      <c r="E6" s="11"/>
      <c r="F6" s="11"/>
      <c r="G6" s="11"/>
      <c r="H6" s="11"/>
      <c r="I6" s="11"/>
    </row>
    <row r="7" spans="2:9" ht="19.5" customHeight="1" x14ac:dyDescent="0.25">
      <c r="B7" s="10" t="s">
        <v>2</v>
      </c>
      <c r="C7" s="10"/>
      <c r="D7" s="10"/>
      <c r="E7" s="10"/>
      <c r="F7" s="10"/>
      <c r="G7" s="10"/>
      <c r="H7" s="10"/>
      <c r="I7" s="10"/>
    </row>
    <row r="9" spans="2:9" ht="15.75" x14ac:dyDescent="0.25">
      <c r="B9" s="15" t="s">
        <v>3</v>
      </c>
    </row>
    <row r="10" spans="2:9" ht="15.75" customHeight="1" x14ac:dyDescent="0.25">
      <c r="B10" s="9" t="s">
        <v>4</v>
      </c>
      <c r="C10" s="9"/>
      <c r="D10" s="9" t="s">
        <v>5</v>
      </c>
      <c r="E10" s="9"/>
      <c r="F10" s="9" t="s">
        <v>6</v>
      </c>
      <c r="G10" s="9"/>
      <c r="H10" s="9" t="s">
        <v>7</v>
      </c>
      <c r="I10" s="9"/>
    </row>
    <row r="11" spans="2:9" ht="25.5" customHeight="1" x14ac:dyDescent="0.25">
      <c r="B11" s="8" t="s">
        <v>8</v>
      </c>
      <c r="C11" s="8"/>
      <c r="D11" s="7">
        <v>46277</v>
      </c>
      <c r="E11" s="7"/>
      <c r="F11" s="8" t="s">
        <v>9</v>
      </c>
      <c r="G11" s="8"/>
      <c r="H11" s="8" t="s">
        <v>10</v>
      </c>
      <c r="I11" s="8"/>
    </row>
    <row r="12" spans="2:9" ht="15.75" x14ac:dyDescent="0.25">
      <c r="B12" s="15" t="s">
        <v>11</v>
      </c>
    </row>
    <row r="13" spans="2:9" ht="15" customHeight="1" x14ac:dyDescent="0.25">
      <c r="B13" s="6" t="s">
        <v>12</v>
      </c>
      <c r="C13" s="6"/>
      <c r="D13" s="6" t="s">
        <v>13</v>
      </c>
      <c r="E13" s="6"/>
      <c r="F13" s="6" t="s">
        <v>14</v>
      </c>
      <c r="G13" s="6"/>
      <c r="H13" s="5" t="s">
        <v>15</v>
      </c>
      <c r="I13" s="5"/>
    </row>
    <row r="14" spans="2:9" ht="24" customHeight="1" x14ac:dyDescent="0.25">
      <c r="B14" s="4">
        <f>Budget!A5</f>
        <v>30000</v>
      </c>
      <c r="C14" s="4"/>
      <c r="D14" s="4">
        <f>Budget!C5</f>
        <v>28370</v>
      </c>
      <c r="E14" s="4"/>
      <c r="F14" s="4">
        <f>Budget!E5</f>
        <v>8570</v>
      </c>
      <c r="G14" s="4"/>
      <c r="H14" s="4">
        <f>Budget!A5-Budget!C5</f>
        <v>1630</v>
      </c>
      <c r="I14" s="4"/>
    </row>
    <row r="15" spans="2:9" ht="15" customHeight="1" x14ac:dyDescent="0.25">
      <c r="B15" s="3" t="s">
        <v>16</v>
      </c>
      <c r="C15" s="3"/>
      <c r="D15" s="3" t="s">
        <v>17</v>
      </c>
      <c r="E15" s="3"/>
      <c r="F15" s="3" t="s">
        <v>18</v>
      </c>
      <c r="G15" s="3"/>
      <c r="H15" s="3" t="s">
        <v>19</v>
      </c>
      <c r="I15" s="3"/>
    </row>
    <row r="16" spans="2:9" ht="15.75" x14ac:dyDescent="0.25">
      <c r="B16" s="15" t="s">
        <v>20</v>
      </c>
    </row>
    <row r="17" spans="2:18" ht="15" customHeight="1" x14ac:dyDescent="0.25">
      <c r="B17" s="6" t="s">
        <v>21</v>
      </c>
      <c r="C17" s="6"/>
      <c r="D17" s="6" t="s">
        <v>22</v>
      </c>
      <c r="E17" s="6"/>
      <c r="F17" s="6" t="s">
        <v>23</v>
      </c>
      <c r="G17" s="6"/>
      <c r="H17" s="5" t="s">
        <v>24</v>
      </c>
      <c r="I17" s="5"/>
    </row>
    <row r="18" spans="2:18" ht="24" customHeight="1" x14ac:dyDescent="0.25">
      <c r="B18" s="2">
        <f>SUMIF(Gästeliste!E4:E15,"Zugesagt",Gästeliste!D4:D15)</f>
        <v>11</v>
      </c>
      <c r="C18" s="2"/>
      <c r="D18" s="2">
        <f>SUMIF(Gästeliste!E4:E15,"Offen",Gästeliste!D4:D15)</f>
        <v>12</v>
      </c>
      <c r="E18" s="2"/>
      <c r="F18" s="1" t="str">
        <f>COUNTIF(Checkliste!E4:E25,"Erledigt")&amp;" / "&amp;COUNTA(Checkliste!E4:E25)</f>
        <v>5 / 22</v>
      </c>
      <c r="G18" s="1"/>
      <c r="H18" s="56">
        <f>COUNTIF(Checkliste!E4:E25,"Erledigt")/COUNTA(Checkliste!E4:E25)</f>
        <v>0.22727272727272727</v>
      </c>
      <c r="I18" s="56"/>
    </row>
    <row r="19" spans="2:18" ht="15" customHeight="1" x14ac:dyDescent="0.25">
      <c r="B19" s="3" t="s">
        <v>25</v>
      </c>
      <c r="C19" s="3"/>
      <c r="D19" s="3" t="s">
        <v>26</v>
      </c>
      <c r="E19" s="3"/>
      <c r="F19" s="3" t="s">
        <v>27</v>
      </c>
      <c r="G19" s="3"/>
      <c r="H19" s="3" t="s">
        <v>28</v>
      </c>
      <c r="I19" s="3"/>
    </row>
    <row r="21" spans="2:18" ht="15.75" x14ac:dyDescent="0.25">
      <c r="B21" s="15" t="s">
        <v>29</v>
      </c>
      <c r="N21" s="16" t="s">
        <v>30</v>
      </c>
      <c r="O21" s="16" t="s">
        <v>31</v>
      </c>
      <c r="Q21" s="16" t="s">
        <v>32</v>
      </c>
      <c r="R21" s="16" t="s">
        <v>25</v>
      </c>
    </row>
    <row r="22" spans="2:18" x14ac:dyDescent="0.25">
      <c r="N22" s="17" t="s">
        <v>33</v>
      </c>
      <c r="O22" s="18">
        <f>SUMIF(Budget!A8:A25,N22,Budget!C8:C25)</f>
        <v>13600</v>
      </c>
      <c r="Q22" s="17" t="s">
        <v>34</v>
      </c>
      <c r="R22" s="19">
        <f>SUMIF(Gästeliste!E4:E15,"Zugesagt",Gästeliste!D4:D15)</f>
        <v>11</v>
      </c>
    </row>
    <row r="23" spans="2:18" x14ac:dyDescent="0.25">
      <c r="N23" s="17" t="s">
        <v>35</v>
      </c>
      <c r="O23" s="18">
        <f>SUMIF(Budget!A8:A25,N23,Budget!C8:C25)</f>
        <v>2850</v>
      </c>
      <c r="Q23" s="17" t="s">
        <v>36</v>
      </c>
      <c r="R23" s="19">
        <f>SUMIF(Gästeliste!E4:E15,"Offen",Gästeliste!D4:D15)</f>
        <v>12</v>
      </c>
    </row>
    <row r="24" spans="2:18" x14ac:dyDescent="0.25">
      <c r="N24" s="17" t="s">
        <v>37</v>
      </c>
      <c r="O24" s="18">
        <f>SUMIF(Budget!A8:A25,N24,Budget!C8:C25)</f>
        <v>1050</v>
      </c>
      <c r="Q24" s="17" t="s">
        <v>38</v>
      </c>
      <c r="R24" s="19">
        <f>SUMIF(Gästeliste!E4:E15,"Abgesagt",Gästeliste!D4:D15)</f>
        <v>2</v>
      </c>
    </row>
    <row r="25" spans="2:18" x14ac:dyDescent="0.25">
      <c r="N25" s="17" t="s">
        <v>39</v>
      </c>
      <c r="O25" s="18">
        <f>SUMIF(Budget!A8:A25,N25,Budget!C8:C25)</f>
        <v>3200</v>
      </c>
    </row>
    <row r="26" spans="2:18" x14ac:dyDescent="0.25">
      <c r="N26" s="17" t="s">
        <v>40</v>
      </c>
      <c r="O26" s="18">
        <f>SUMIF(Budget!A8:A25,N26,Budget!C8:C25)</f>
        <v>820</v>
      </c>
    </row>
    <row r="27" spans="2:18" x14ac:dyDescent="0.25">
      <c r="N27" s="17" t="s">
        <v>41</v>
      </c>
      <c r="O27" s="18">
        <f>SUMIF(Budget!A8:A25,N27,Budget!C8:C25)</f>
        <v>350</v>
      </c>
    </row>
    <row r="28" spans="2:18" x14ac:dyDescent="0.25">
      <c r="N28" s="17" t="s">
        <v>42</v>
      </c>
      <c r="O28" s="18">
        <f>SUMIF(Budget!A8:A25,N28,Budget!C8:C25)</f>
        <v>1600</v>
      </c>
    </row>
    <row r="29" spans="2:18" x14ac:dyDescent="0.25">
      <c r="N29" s="17" t="s">
        <v>43</v>
      </c>
      <c r="O29" s="18">
        <f>SUMIF(Budget!A8:A25,N29,Budget!C8:C25)</f>
        <v>400</v>
      </c>
    </row>
    <row r="30" spans="2:18" x14ac:dyDescent="0.25">
      <c r="N30" s="17" t="s">
        <v>44</v>
      </c>
      <c r="O30" s="18">
        <f>SUMIF(Budget!A8:A25,N30,Budget!C8:C25)</f>
        <v>3000</v>
      </c>
    </row>
    <row r="31" spans="2:18" x14ac:dyDescent="0.25">
      <c r="N31" s="17" t="s">
        <v>45</v>
      </c>
      <c r="O31" s="18">
        <f>SUMIF(Budget!A8:A25,N31,Budget!C8:C25)</f>
        <v>1500</v>
      </c>
    </row>
    <row r="39" spans="2:9" ht="30" customHeight="1" x14ac:dyDescent="0.25">
      <c r="B39" s="57" t="s">
        <v>46</v>
      </c>
      <c r="C39" s="57"/>
      <c r="D39" s="57"/>
      <c r="E39" s="57"/>
      <c r="F39" s="57"/>
      <c r="G39" s="57"/>
      <c r="H39" s="57"/>
      <c r="I39" s="57"/>
    </row>
  </sheetData>
  <mergeCells count="38">
    <mergeCell ref="B39:I39"/>
    <mergeCell ref="B18:C18"/>
    <mergeCell ref="D18:E18"/>
    <mergeCell ref="F18:G18"/>
    <mergeCell ref="H18:I18"/>
    <mergeCell ref="B19:C19"/>
    <mergeCell ref="D19:E19"/>
    <mergeCell ref="F19:G19"/>
    <mergeCell ref="H19:I19"/>
    <mergeCell ref="B15:C15"/>
    <mergeCell ref="D15:E15"/>
    <mergeCell ref="F15:G15"/>
    <mergeCell ref="H15:I15"/>
    <mergeCell ref="B17:C17"/>
    <mergeCell ref="D17:E17"/>
    <mergeCell ref="F17:G17"/>
    <mergeCell ref="H17:I17"/>
    <mergeCell ref="B13:C13"/>
    <mergeCell ref="D13:E13"/>
    <mergeCell ref="F13:G13"/>
    <mergeCell ref="H13:I13"/>
    <mergeCell ref="B14:C14"/>
    <mergeCell ref="D14:E14"/>
    <mergeCell ref="F14:G14"/>
    <mergeCell ref="H14:I14"/>
    <mergeCell ref="B10:C10"/>
    <mergeCell ref="D10:E10"/>
    <mergeCell ref="F10:G10"/>
    <mergeCell ref="H10:I10"/>
    <mergeCell ref="B11:C11"/>
    <mergeCell ref="D11:E11"/>
    <mergeCell ref="F11:G11"/>
    <mergeCell ref="H11:I11"/>
    <mergeCell ref="B1:I1"/>
    <mergeCell ref="B2:I2"/>
    <mergeCell ref="B4:I4"/>
    <mergeCell ref="B5:I6"/>
    <mergeCell ref="B7:I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8" customWidth="1"/>
    <col min="2" max="2" width="42" customWidth="1"/>
    <col min="3" max="5" width="13" customWidth="1"/>
    <col min="6" max="6" width="12" customWidth="1"/>
    <col min="7" max="7" width="28" customWidth="1"/>
  </cols>
  <sheetData>
    <row r="1" spans="1:7" ht="45.75" customHeight="1" x14ac:dyDescent="0.25">
      <c r="A1" s="58" t="s">
        <v>47</v>
      </c>
      <c r="B1" s="58"/>
      <c r="C1" s="58"/>
      <c r="D1" s="58"/>
      <c r="E1" s="58"/>
      <c r="F1" s="58"/>
      <c r="G1" s="58"/>
    </row>
    <row r="2" spans="1:7" ht="21.75" customHeight="1" x14ac:dyDescent="0.25">
      <c r="A2" s="59" t="s">
        <v>48</v>
      </c>
      <c r="B2" s="59"/>
      <c r="C2" s="59"/>
      <c r="D2" s="59"/>
      <c r="E2" s="59"/>
      <c r="F2" s="59"/>
      <c r="G2" s="59"/>
    </row>
    <row r="3" spans="1:7" ht="25.5" customHeight="1" x14ac:dyDescent="0.25">
      <c r="A3" s="20" t="s">
        <v>49</v>
      </c>
      <c r="B3" s="20" t="s">
        <v>50</v>
      </c>
      <c r="C3" s="20" t="s">
        <v>51</v>
      </c>
      <c r="D3" s="20" t="s">
        <v>52</v>
      </c>
      <c r="E3" s="20" t="s">
        <v>53</v>
      </c>
      <c r="F3" s="20" t="s">
        <v>54</v>
      </c>
      <c r="G3" s="20" t="s">
        <v>55</v>
      </c>
    </row>
    <row r="4" spans="1:7" x14ac:dyDescent="0.25">
      <c r="A4" s="21" t="s">
        <v>56</v>
      </c>
      <c r="B4" s="22" t="s">
        <v>57</v>
      </c>
      <c r="C4" s="23" t="s">
        <v>58</v>
      </c>
      <c r="D4" s="24">
        <v>46037</v>
      </c>
      <c r="E4" s="25" t="s">
        <v>59</v>
      </c>
      <c r="F4" s="26">
        <f t="shared" ref="F4:F25" si="0">IF(E4="Erledigt",1,IF(E4="In Arbeit",0.5,0))</f>
        <v>1</v>
      </c>
      <c r="G4" s="27" t="s">
        <v>60</v>
      </c>
    </row>
    <row r="5" spans="1:7" ht="30" x14ac:dyDescent="0.25">
      <c r="A5" s="28" t="s">
        <v>56</v>
      </c>
      <c r="B5" s="29" t="s">
        <v>61</v>
      </c>
      <c r="C5" s="30" t="s">
        <v>58</v>
      </c>
      <c r="D5" s="31">
        <v>46042</v>
      </c>
      <c r="E5" s="32" t="s">
        <v>59</v>
      </c>
      <c r="F5" s="33">
        <f t="shared" si="0"/>
        <v>1</v>
      </c>
      <c r="G5" s="34" t="s">
        <v>62</v>
      </c>
    </row>
    <row r="6" spans="1:7" x14ac:dyDescent="0.25">
      <c r="A6" s="21" t="s">
        <v>56</v>
      </c>
      <c r="B6" s="22" t="s">
        <v>63</v>
      </c>
      <c r="C6" s="23" t="s">
        <v>58</v>
      </c>
      <c r="D6" s="24">
        <v>46081</v>
      </c>
      <c r="E6" s="25" t="s">
        <v>59</v>
      </c>
      <c r="F6" s="26">
        <f t="shared" si="0"/>
        <v>1</v>
      </c>
      <c r="G6" s="27" t="s">
        <v>64</v>
      </c>
    </row>
    <row r="7" spans="1:7" x14ac:dyDescent="0.25">
      <c r="A7" s="28" t="s">
        <v>56</v>
      </c>
      <c r="B7" s="29" t="s">
        <v>65</v>
      </c>
      <c r="C7" s="30" t="s">
        <v>58</v>
      </c>
      <c r="D7" s="31">
        <v>46063</v>
      </c>
      <c r="E7" s="32" t="s">
        <v>59</v>
      </c>
      <c r="F7" s="33">
        <f t="shared" si="0"/>
        <v>1</v>
      </c>
      <c r="G7" s="34"/>
    </row>
    <row r="8" spans="1:7" ht="25.5" x14ac:dyDescent="0.25">
      <c r="A8" s="21" t="s">
        <v>66</v>
      </c>
      <c r="B8" s="22" t="s">
        <v>67</v>
      </c>
      <c r="C8" s="23" t="s">
        <v>58</v>
      </c>
      <c r="D8" s="24">
        <v>46127</v>
      </c>
      <c r="E8" s="25" t="s">
        <v>59</v>
      </c>
      <c r="F8" s="26">
        <f t="shared" si="0"/>
        <v>1</v>
      </c>
      <c r="G8" s="27" t="s">
        <v>68</v>
      </c>
    </row>
    <row r="9" spans="1:7" ht="25.5" x14ac:dyDescent="0.25">
      <c r="A9" s="28" t="s">
        <v>66</v>
      </c>
      <c r="B9" s="29" t="s">
        <v>69</v>
      </c>
      <c r="C9" s="30" t="s">
        <v>58</v>
      </c>
      <c r="D9" s="31">
        <v>46147</v>
      </c>
      <c r="E9" s="32" t="s">
        <v>70</v>
      </c>
      <c r="F9" s="33">
        <f t="shared" si="0"/>
        <v>0.5</v>
      </c>
      <c r="G9" s="34" t="s">
        <v>71</v>
      </c>
    </row>
    <row r="10" spans="1:7" ht="25.5" x14ac:dyDescent="0.25">
      <c r="A10" s="21" t="s">
        <v>66</v>
      </c>
      <c r="B10" s="22" t="s">
        <v>72</v>
      </c>
      <c r="C10" s="23" t="s">
        <v>58</v>
      </c>
      <c r="D10" s="24">
        <v>46162</v>
      </c>
      <c r="E10" s="25" t="s">
        <v>70</v>
      </c>
      <c r="F10" s="26">
        <f t="shared" si="0"/>
        <v>0.5</v>
      </c>
      <c r="G10" s="27" t="s">
        <v>73</v>
      </c>
    </row>
    <row r="11" spans="1:7" ht="25.5" x14ac:dyDescent="0.25">
      <c r="A11" s="28" t="s">
        <v>66</v>
      </c>
      <c r="B11" s="29" t="s">
        <v>74</v>
      </c>
      <c r="C11" s="30" t="s">
        <v>58</v>
      </c>
      <c r="D11" s="31">
        <v>46174</v>
      </c>
      <c r="E11" s="32" t="s">
        <v>36</v>
      </c>
      <c r="F11" s="33">
        <f t="shared" si="0"/>
        <v>0</v>
      </c>
      <c r="G11" s="34" t="s">
        <v>75</v>
      </c>
    </row>
    <row r="12" spans="1:7" ht="25.5" x14ac:dyDescent="0.25">
      <c r="A12" s="21" t="s">
        <v>66</v>
      </c>
      <c r="B12" s="22" t="s">
        <v>76</v>
      </c>
      <c r="C12" s="23" t="s">
        <v>77</v>
      </c>
      <c r="D12" s="24">
        <v>46183</v>
      </c>
      <c r="E12" s="25" t="s">
        <v>36</v>
      </c>
      <c r="F12" s="26">
        <f t="shared" si="0"/>
        <v>0</v>
      </c>
      <c r="G12" s="27"/>
    </row>
    <row r="13" spans="1:7" x14ac:dyDescent="0.25">
      <c r="A13" s="28" t="s">
        <v>78</v>
      </c>
      <c r="B13" s="29" t="s">
        <v>79</v>
      </c>
      <c r="C13" s="30" t="s">
        <v>80</v>
      </c>
      <c r="D13" s="31">
        <v>46198</v>
      </c>
      <c r="E13" s="32" t="s">
        <v>36</v>
      </c>
      <c r="F13" s="33">
        <f t="shared" si="0"/>
        <v>0</v>
      </c>
      <c r="G13" s="34"/>
    </row>
    <row r="14" spans="1:7" x14ac:dyDescent="0.25">
      <c r="A14" s="21" t="s">
        <v>78</v>
      </c>
      <c r="B14" s="22" t="s">
        <v>81</v>
      </c>
      <c r="C14" s="23" t="s">
        <v>77</v>
      </c>
      <c r="D14" s="24">
        <v>46204</v>
      </c>
      <c r="E14" s="25" t="s">
        <v>36</v>
      </c>
      <c r="F14" s="26">
        <f t="shared" si="0"/>
        <v>0</v>
      </c>
      <c r="G14" s="27" t="s">
        <v>82</v>
      </c>
    </row>
    <row r="15" spans="1:7" x14ac:dyDescent="0.25">
      <c r="A15" s="28" t="s">
        <v>78</v>
      </c>
      <c r="B15" s="29" t="s">
        <v>83</v>
      </c>
      <c r="C15" s="30" t="s">
        <v>58</v>
      </c>
      <c r="D15" s="31">
        <v>46213</v>
      </c>
      <c r="E15" s="32" t="s">
        <v>36</v>
      </c>
      <c r="F15" s="33">
        <f t="shared" si="0"/>
        <v>0</v>
      </c>
      <c r="G15" s="34"/>
    </row>
    <row r="16" spans="1:7" x14ac:dyDescent="0.25">
      <c r="A16" s="21" t="s">
        <v>78</v>
      </c>
      <c r="B16" s="22" t="s">
        <v>84</v>
      </c>
      <c r="C16" s="23" t="s">
        <v>80</v>
      </c>
      <c r="D16" s="24">
        <v>46218</v>
      </c>
      <c r="E16" s="25" t="s">
        <v>36</v>
      </c>
      <c r="F16" s="26">
        <f t="shared" si="0"/>
        <v>0</v>
      </c>
      <c r="G16" s="27"/>
    </row>
    <row r="17" spans="1:7" x14ac:dyDescent="0.25">
      <c r="A17" s="28" t="s">
        <v>85</v>
      </c>
      <c r="B17" s="29" t="s">
        <v>86</v>
      </c>
      <c r="C17" s="30" t="s">
        <v>58</v>
      </c>
      <c r="D17" s="31">
        <v>46223</v>
      </c>
      <c r="E17" s="32" t="s">
        <v>36</v>
      </c>
      <c r="F17" s="33">
        <f t="shared" si="0"/>
        <v>0</v>
      </c>
      <c r="G17" s="34" t="s">
        <v>87</v>
      </c>
    </row>
    <row r="18" spans="1:7" x14ac:dyDescent="0.25">
      <c r="A18" s="21" t="s">
        <v>85</v>
      </c>
      <c r="B18" s="22" t="s">
        <v>88</v>
      </c>
      <c r="C18" s="23" t="s">
        <v>58</v>
      </c>
      <c r="D18" s="24">
        <v>46254</v>
      </c>
      <c r="E18" s="25" t="s">
        <v>36</v>
      </c>
      <c r="F18" s="26">
        <f t="shared" si="0"/>
        <v>0</v>
      </c>
      <c r="G18" s="27" t="s">
        <v>89</v>
      </c>
    </row>
    <row r="19" spans="1:7" x14ac:dyDescent="0.25">
      <c r="A19" s="28" t="s">
        <v>85</v>
      </c>
      <c r="B19" s="29" t="s">
        <v>90</v>
      </c>
      <c r="C19" s="30" t="s">
        <v>77</v>
      </c>
      <c r="D19" s="31">
        <v>46259</v>
      </c>
      <c r="E19" s="32" t="s">
        <v>36</v>
      </c>
      <c r="F19" s="33">
        <f t="shared" si="0"/>
        <v>0</v>
      </c>
      <c r="G19" s="34"/>
    </row>
    <row r="20" spans="1:7" x14ac:dyDescent="0.25">
      <c r="A20" s="21" t="s">
        <v>85</v>
      </c>
      <c r="B20" s="22" t="s">
        <v>91</v>
      </c>
      <c r="C20" s="23" t="s">
        <v>58</v>
      </c>
      <c r="D20" s="24">
        <v>46262</v>
      </c>
      <c r="E20" s="25" t="s">
        <v>36</v>
      </c>
      <c r="F20" s="26">
        <f t="shared" si="0"/>
        <v>0</v>
      </c>
      <c r="G20" s="27"/>
    </row>
    <row r="21" spans="1:7" x14ac:dyDescent="0.25">
      <c r="A21" s="28" t="s">
        <v>92</v>
      </c>
      <c r="B21" s="29" t="s">
        <v>93</v>
      </c>
      <c r="C21" s="30" t="s">
        <v>58</v>
      </c>
      <c r="D21" s="31">
        <v>46266</v>
      </c>
      <c r="E21" s="32" t="s">
        <v>36</v>
      </c>
      <c r="F21" s="33">
        <f t="shared" si="0"/>
        <v>0</v>
      </c>
      <c r="G21" s="34"/>
    </row>
    <row r="22" spans="1:7" x14ac:dyDescent="0.25">
      <c r="A22" s="21" t="s">
        <v>92</v>
      </c>
      <c r="B22" s="22" t="s">
        <v>94</v>
      </c>
      <c r="C22" s="23" t="s">
        <v>80</v>
      </c>
      <c r="D22" s="24">
        <v>46270</v>
      </c>
      <c r="E22" s="25" t="s">
        <v>36</v>
      </c>
      <c r="F22" s="26">
        <f t="shared" si="0"/>
        <v>0</v>
      </c>
      <c r="G22" s="27"/>
    </row>
    <row r="23" spans="1:7" x14ac:dyDescent="0.25">
      <c r="A23" s="28" t="s">
        <v>92</v>
      </c>
      <c r="B23" s="29" t="s">
        <v>95</v>
      </c>
      <c r="C23" s="30" t="s">
        <v>58</v>
      </c>
      <c r="D23" s="31">
        <v>46275</v>
      </c>
      <c r="E23" s="32" t="s">
        <v>36</v>
      </c>
      <c r="F23" s="33">
        <f t="shared" si="0"/>
        <v>0</v>
      </c>
      <c r="G23" s="34" t="s">
        <v>96</v>
      </c>
    </row>
    <row r="24" spans="1:7" ht="30" x14ac:dyDescent="0.25">
      <c r="A24" s="21" t="s">
        <v>97</v>
      </c>
      <c r="B24" s="22" t="s">
        <v>98</v>
      </c>
      <c r="C24" s="23" t="s">
        <v>99</v>
      </c>
      <c r="D24" s="24">
        <v>46277</v>
      </c>
      <c r="E24" s="25" t="s">
        <v>36</v>
      </c>
      <c r="F24" s="26">
        <f t="shared" si="0"/>
        <v>0</v>
      </c>
      <c r="G24" s="27"/>
    </row>
    <row r="25" spans="1:7" x14ac:dyDescent="0.25">
      <c r="A25" s="28" t="s">
        <v>97</v>
      </c>
      <c r="B25" s="29" t="s">
        <v>100</v>
      </c>
      <c r="C25" s="30" t="s">
        <v>101</v>
      </c>
      <c r="D25" s="31">
        <v>46277</v>
      </c>
      <c r="E25" s="32" t="s">
        <v>36</v>
      </c>
      <c r="F25" s="33">
        <f t="shared" si="0"/>
        <v>0</v>
      </c>
      <c r="G25" s="34"/>
    </row>
  </sheetData>
  <mergeCells count="2">
    <mergeCell ref="A1:G1"/>
    <mergeCell ref="A2:G2"/>
  </mergeCells>
  <conditionalFormatting sqref="A4:G25">
    <cfRule type="expression" dxfId="14" priority="2">
      <formula>$E4="Erledigt"</formula>
    </cfRule>
  </conditionalFormatting>
  <conditionalFormatting sqref="E4:E25">
    <cfRule type="cellIs" dxfId="13" priority="3" operator="equal">
      <formula>"Erledigt"</formula>
    </cfRule>
    <cfRule type="cellIs" dxfId="12" priority="4" operator="equal">
      <formula>"In Arbeit"</formula>
    </cfRule>
    <cfRule type="cellIs" dxfId="11" priority="5" operator="equal">
      <formula>"Offen"</formula>
    </cfRule>
  </conditionalFormatting>
  <dataValidations count="1">
    <dataValidation type="list" allowBlank="1" sqref="E4:E25" xr:uid="{00000000-0002-0000-0100-000000000000}">
      <formula1>"Offen,In Arbeit,Erledigt"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showGridLines="0" zoomScaleNormal="100" workbookViewId="0">
      <pane ySplit="7" topLeftCell="A8" activePane="bottomLeft" state="frozen"/>
      <selection pane="bottomLeft"/>
    </sheetView>
  </sheetViews>
  <sheetFormatPr baseColWidth="10" defaultColWidth="8.7109375" defaultRowHeight="15" x14ac:dyDescent="0.25"/>
  <cols>
    <col min="1" max="1" width="18" customWidth="1"/>
    <col min="2" max="2" width="34" customWidth="1"/>
    <col min="3" max="7" width="13" customWidth="1"/>
  </cols>
  <sheetData>
    <row r="1" spans="1:7" ht="45.75" customHeight="1" x14ac:dyDescent="0.25">
      <c r="A1" s="58" t="s">
        <v>102</v>
      </c>
      <c r="B1" s="58"/>
      <c r="C1" s="58"/>
      <c r="D1" s="58"/>
      <c r="E1" s="58"/>
      <c r="F1" s="58"/>
      <c r="G1" s="58"/>
    </row>
    <row r="2" spans="1:7" ht="21.75" customHeight="1" x14ac:dyDescent="0.25">
      <c r="A2" s="59" t="s">
        <v>103</v>
      </c>
      <c r="B2" s="59"/>
      <c r="C2" s="59"/>
      <c r="D2" s="59"/>
      <c r="E2" s="59"/>
      <c r="F2" s="59"/>
      <c r="G2" s="59"/>
    </row>
    <row r="4" spans="1:7" ht="18" customHeight="1" x14ac:dyDescent="0.25">
      <c r="A4" s="60" t="s">
        <v>104</v>
      </c>
      <c r="B4" s="60"/>
      <c r="C4" s="60" t="s">
        <v>105</v>
      </c>
      <c r="D4" s="60"/>
      <c r="E4" s="60" t="s">
        <v>106</v>
      </c>
      <c r="F4" s="60"/>
      <c r="G4" s="35" t="s">
        <v>107</v>
      </c>
    </row>
    <row r="5" spans="1:7" ht="30" customHeight="1" x14ac:dyDescent="0.25">
      <c r="A5" s="61">
        <v>30000</v>
      </c>
      <c r="B5" s="61"/>
      <c r="C5" s="62">
        <f>SUM(C8:C25)</f>
        <v>28370</v>
      </c>
      <c r="D5" s="62"/>
      <c r="E5" s="62">
        <f>SUM(D8:D25)</f>
        <v>8570</v>
      </c>
      <c r="F5" s="62"/>
      <c r="G5" s="36">
        <f>A5-C5</f>
        <v>1630</v>
      </c>
    </row>
    <row r="7" spans="1:7" ht="25.5" customHeight="1" x14ac:dyDescent="0.25">
      <c r="A7" s="20" t="s">
        <v>30</v>
      </c>
      <c r="B7" s="20" t="s">
        <v>108</v>
      </c>
      <c r="C7" s="20" t="s">
        <v>31</v>
      </c>
      <c r="D7" s="20" t="s">
        <v>109</v>
      </c>
      <c r="E7" s="20" t="s">
        <v>110</v>
      </c>
      <c r="F7" s="20" t="s">
        <v>111</v>
      </c>
      <c r="G7" s="20" t="s">
        <v>53</v>
      </c>
    </row>
    <row r="8" spans="1:7" x14ac:dyDescent="0.25">
      <c r="A8" s="21" t="s">
        <v>33</v>
      </c>
      <c r="B8" s="22" t="s">
        <v>112</v>
      </c>
      <c r="C8" s="37">
        <v>4000</v>
      </c>
      <c r="D8" s="37">
        <v>3800</v>
      </c>
      <c r="E8" s="37">
        <v>1000</v>
      </c>
      <c r="F8" s="38">
        <f t="shared" ref="F8:F25" si="0">IF(D8=0,C8-E8,D8-E8)</f>
        <v>2800</v>
      </c>
      <c r="G8" s="25" t="s">
        <v>113</v>
      </c>
    </row>
    <row r="9" spans="1:7" x14ac:dyDescent="0.25">
      <c r="A9" s="28" t="s">
        <v>33</v>
      </c>
      <c r="B9" s="29" t="s">
        <v>114</v>
      </c>
      <c r="C9" s="39">
        <v>6400</v>
      </c>
      <c r="D9" s="39">
        <v>0</v>
      </c>
      <c r="E9" s="39">
        <v>800</v>
      </c>
      <c r="F9" s="40">
        <f t="shared" si="0"/>
        <v>5600</v>
      </c>
      <c r="G9" s="32" t="s">
        <v>115</v>
      </c>
    </row>
    <row r="10" spans="1:7" x14ac:dyDescent="0.25">
      <c r="A10" s="21" t="s">
        <v>33</v>
      </c>
      <c r="B10" s="22" t="s">
        <v>116</v>
      </c>
      <c r="C10" s="37">
        <v>2000</v>
      </c>
      <c r="D10" s="37">
        <v>0</v>
      </c>
      <c r="E10" s="37">
        <v>0</v>
      </c>
      <c r="F10" s="38">
        <f t="shared" si="0"/>
        <v>2000</v>
      </c>
      <c r="G10" s="25" t="s">
        <v>36</v>
      </c>
    </row>
    <row r="11" spans="1:7" x14ac:dyDescent="0.25">
      <c r="A11" s="28" t="s">
        <v>33</v>
      </c>
      <c r="B11" s="29" t="s">
        <v>117</v>
      </c>
      <c r="C11" s="39">
        <v>1200</v>
      </c>
      <c r="D11" s="39">
        <v>1200</v>
      </c>
      <c r="E11" s="39">
        <v>300</v>
      </c>
      <c r="F11" s="40">
        <f t="shared" si="0"/>
        <v>900</v>
      </c>
      <c r="G11" s="32" t="s">
        <v>113</v>
      </c>
    </row>
    <row r="12" spans="1:7" x14ac:dyDescent="0.25">
      <c r="A12" s="21" t="s">
        <v>35</v>
      </c>
      <c r="B12" s="22" t="s">
        <v>118</v>
      </c>
      <c r="C12" s="37">
        <v>1800</v>
      </c>
      <c r="D12" s="37">
        <v>1650</v>
      </c>
      <c r="E12" s="37">
        <v>500</v>
      </c>
      <c r="F12" s="38">
        <f t="shared" si="0"/>
        <v>1150</v>
      </c>
      <c r="G12" s="25" t="s">
        <v>119</v>
      </c>
    </row>
    <row r="13" spans="1:7" x14ac:dyDescent="0.25">
      <c r="A13" s="28" t="s">
        <v>35</v>
      </c>
      <c r="B13" s="29" t="s">
        <v>120</v>
      </c>
      <c r="C13" s="39">
        <v>700</v>
      </c>
      <c r="D13" s="39">
        <v>0</v>
      </c>
      <c r="E13" s="39">
        <v>0</v>
      </c>
      <c r="F13" s="40">
        <f t="shared" si="0"/>
        <v>700</v>
      </c>
      <c r="G13" s="32" t="s">
        <v>36</v>
      </c>
    </row>
    <row r="14" spans="1:7" x14ac:dyDescent="0.25">
      <c r="A14" s="21" t="s">
        <v>35</v>
      </c>
      <c r="B14" s="22" t="s">
        <v>121</v>
      </c>
      <c r="C14" s="37">
        <v>350</v>
      </c>
      <c r="D14" s="37">
        <v>0</v>
      </c>
      <c r="E14" s="37">
        <v>0</v>
      </c>
      <c r="F14" s="38">
        <f t="shared" si="0"/>
        <v>350</v>
      </c>
      <c r="G14" s="25" t="s">
        <v>36</v>
      </c>
    </row>
    <row r="15" spans="1:7" x14ac:dyDescent="0.25">
      <c r="A15" s="28" t="s">
        <v>37</v>
      </c>
      <c r="B15" s="29" t="s">
        <v>122</v>
      </c>
      <c r="C15" s="39">
        <v>250</v>
      </c>
      <c r="D15" s="39">
        <v>0</v>
      </c>
      <c r="E15" s="39">
        <v>0</v>
      </c>
      <c r="F15" s="40">
        <f t="shared" si="0"/>
        <v>250</v>
      </c>
      <c r="G15" s="32" t="s">
        <v>36</v>
      </c>
    </row>
    <row r="16" spans="1:7" x14ac:dyDescent="0.25">
      <c r="A16" s="21" t="s">
        <v>37</v>
      </c>
      <c r="B16" s="22" t="s">
        <v>123</v>
      </c>
      <c r="C16" s="37">
        <v>800</v>
      </c>
      <c r="D16" s="37">
        <v>0</v>
      </c>
      <c r="E16" s="37">
        <v>0</v>
      </c>
      <c r="F16" s="38">
        <f t="shared" si="0"/>
        <v>800</v>
      </c>
      <c r="G16" s="25" t="s">
        <v>36</v>
      </c>
    </row>
    <row r="17" spans="1:7" x14ac:dyDescent="0.25">
      <c r="A17" s="28" t="s">
        <v>39</v>
      </c>
      <c r="B17" s="29" t="s">
        <v>124</v>
      </c>
      <c r="C17" s="39">
        <v>1800</v>
      </c>
      <c r="D17" s="39">
        <v>1800</v>
      </c>
      <c r="E17" s="39">
        <v>400</v>
      </c>
      <c r="F17" s="40">
        <f t="shared" si="0"/>
        <v>1400</v>
      </c>
      <c r="G17" s="32" t="s">
        <v>113</v>
      </c>
    </row>
    <row r="18" spans="1:7" x14ac:dyDescent="0.25">
      <c r="A18" s="21" t="s">
        <v>39</v>
      </c>
      <c r="B18" s="22" t="s">
        <v>125</v>
      </c>
      <c r="C18" s="37">
        <v>1400</v>
      </c>
      <c r="D18" s="37">
        <v>0</v>
      </c>
      <c r="E18" s="37">
        <v>0</v>
      </c>
      <c r="F18" s="38">
        <f t="shared" si="0"/>
        <v>1400</v>
      </c>
      <c r="G18" s="25" t="s">
        <v>115</v>
      </c>
    </row>
    <row r="19" spans="1:7" x14ac:dyDescent="0.25">
      <c r="A19" s="28" t="s">
        <v>40</v>
      </c>
      <c r="B19" s="29" t="s">
        <v>126</v>
      </c>
      <c r="C19" s="39">
        <v>120</v>
      </c>
      <c r="D19" s="39">
        <v>120</v>
      </c>
      <c r="E19" s="39">
        <v>0</v>
      </c>
      <c r="F19" s="40">
        <f t="shared" si="0"/>
        <v>120</v>
      </c>
      <c r="G19" s="32" t="s">
        <v>119</v>
      </c>
    </row>
    <row r="20" spans="1:7" x14ac:dyDescent="0.25">
      <c r="A20" s="21" t="s">
        <v>40</v>
      </c>
      <c r="B20" s="22" t="s">
        <v>127</v>
      </c>
      <c r="C20" s="37">
        <v>700</v>
      </c>
      <c r="D20" s="37">
        <v>0</v>
      </c>
      <c r="E20" s="37">
        <v>0</v>
      </c>
      <c r="F20" s="38">
        <f t="shared" si="0"/>
        <v>700</v>
      </c>
      <c r="G20" s="25" t="s">
        <v>115</v>
      </c>
    </row>
    <row r="21" spans="1:7" x14ac:dyDescent="0.25">
      <c r="A21" s="28" t="s">
        <v>41</v>
      </c>
      <c r="B21" s="29" t="s">
        <v>128</v>
      </c>
      <c r="C21" s="39">
        <v>350</v>
      </c>
      <c r="D21" s="39">
        <v>0</v>
      </c>
      <c r="E21" s="39">
        <v>0</v>
      </c>
      <c r="F21" s="40">
        <f t="shared" si="0"/>
        <v>350</v>
      </c>
      <c r="G21" s="32" t="s">
        <v>36</v>
      </c>
    </row>
    <row r="22" spans="1:7" x14ac:dyDescent="0.25">
      <c r="A22" s="21" t="s">
        <v>42</v>
      </c>
      <c r="B22" s="22" t="s">
        <v>129</v>
      </c>
      <c r="C22" s="37">
        <v>1600</v>
      </c>
      <c r="D22" s="37">
        <v>0</v>
      </c>
      <c r="E22" s="37">
        <v>0</v>
      </c>
      <c r="F22" s="38">
        <f t="shared" si="0"/>
        <v>1600</v>
      </c>
      <c r="G22" s="25" t="s">
        <v>36</v>
      </c>
    </row>
    <row r="23" spans="1:7" x14ac:dyDescent="0.25">
      <c r="A23" s="28" t="s">
        <v>43</v>
      </c>
      <c r="B23" s="29" t="s">
        <v>130</v>
      </c>
      <c r="C23" s="39">
        <v>400</v>
      </c>
      <c r="D23" s="39">
        <v>0</v>
      </c>
      <c r="E23" s="39">
        <v>0</v>
      </c>
      <c r="F23" s="40">
        <f t="shared" si="0"/>
        <v>400</v>
      </c>
      <c r="G23" s="32" t="s">
        <v>36</v>
      </c>
    </row>
    <row r="24" spans="1:7" x14ac:dyDescent="0.25">
      <c r="A24" s="21" t="s">
        <v>44</v>
      </c>
      <c r="B24" s="22" t="s">
        <v>131</v>
      </c>
      <c r="C24" s="37">
        <v>3000</v>
      </c>
      <c r="D24" s="37">
        <v>0</v>
      </c>
      <c r="E24" s="37">
        <v>500</v>
      </c>
      <c r="F24" s="38">
        <f t="shared" si="0"/>
        <v>2500</v>
      </c>
      <c r="G24" s="25" t="s">
        <v>115</v>
      </c>
    </row>
    <row r="25" spans="1:7" x14ac:dyDescent="0.25">
      <c r="A25" s="28" t="s">
        <v>45</v>
      </c>
      <c r="B25" s="29" t="s">
        <v>132</v>
      </c>
      <c r="C25" s="39">
        <v>1500</v>
      </c>
      <c r="D25" s="39">
        <v>0</v>
      </c>
      <c r="E25" s="39">
        <v>0</v>
      </c>
      <c r="F25" s="40">
        <f t="shared" si="0"/>
        <v>1500</v>
      </c>
      <c r="G25" s="32" t="s">
        <v>36</v>
      </c>
    </row>
    <row r="26" spans="1:7" ht="24" customHeight="1" x14ac:dyDescent="0.25">
      <c r="A26" s="63" t="s">
        <v>133</v>
      </c>
      <c r="B26" s="63"/>
      <c r="C26" s="41">
        <f>SUM(C8:C25)</f>
        <v>28370</v>
      </c>
      <c r="D26" s="41">
        <f>SUM(D8:D25)</f>
        <v>8570</v>
      </c>
      <c r="E26" s="41">
        <f>SUM(E8:E25)</f>
        <v>3500</v>
      </c>
      <c r="F26" s="41">
        <f>SUM(F8:F25)</f>
        <v>24520</v>
      </c>
      <c r="G26" s="42"/>
    </row>
  </sheetData>
  <mergeCells count="9">
    <mergeCell ref="A5:B5"/>
    <mergeCell ref="C5:D5"/>
    <mergeCell ref="E5:F5"/>
    <mergeCell ref="A26:B26"/>
    <mergeCell ref="A1:G1"/>
    <mergeCell ref="A2:G2"/>
    <mergeCell ref="A4:B4"/>
    <mergeCell ref="C4:D4"/>
    <mergeCell ref="E4:F4"/>
  </mergeCells>
  <conditionalFormatting sqref="G8:G25">
    <cfRule type="cellIs" dxfId="10" priority="2" operator="equal">
      <formula>"Bezahlt"</formula>
    </cfRule>
    <cfRule type="cellIs" dxfId="9" priority="3" operator="equal">
      <formula>"Gebucht"</formula>
    </cfRule>
    <cfRule type="cellIs" dxfId="8" priority="4" operator="equal">
      <formula>"Angefragt"</formula>
    </cfRule>
    <cfRule type="cellIs" dxfId="7" priority="5" operator="equal">
      <formula>"Offen"</formula>
    </cfRule>
  </conditionalFormatting>
  <dataValidations count="1">
    <dataValidation type="list" allowBlank="1" sqref="G8:G25" xr:uid="{00000000-0002-0000-0200-000000000000}">
      <formula1>"Offen,Angefragt,Gebucht,Bezahlt"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6" customWidth="1"/>
    <col min="2" max="2" width="24" customWidth="1"/>
    <col min="3" max="3" width="12" customWidth="1"/>
    <col min="4" max="4" width="8" customWidth="1"/>
    <col min="5" max="5" width="15" customWidth="1"/>
    <col min="6" max="6" width="7" customWidth="1"/>
    <col min="7" max="7" width="18" customWidth="1"/>
    <col min="8" max="8" width="13" customWidth="1"/>
    <col min="9" max="9" width="18" customWidth="1"/>
    <col min="10" max="10" width="20" customWidth="1"/>
  </cols>
  <sheetData>
    <row r="1" spans="1:10" ht="45.75" customHeight="1" x14ac:dyDescent="0.25">
      <c r="A1" s="58" t="s">
        <v>134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.75" customHeight="1" x14ac:dyDescent="0.25">
      <c r="A2" s="59" t="s">
        <v>135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5.5" customHeight="1" x14ac:dyDescent="0.25">
      <c r="A3" s="20" t="s">
        <v>136</v>
      </c>
      <c r="B3" s="20" t="s">
        <v>137</v>
      </c>
      <c r="C3" s="20" t="s">
        <v>138</v>
      </c>
      <c r="D3" s="20" t="s">
        <v>139</v>
      </c>
      <c r="E3" s="20" t="s">
        <v>140</v>
      </c>
      <c r="F3" s="20" t="s">
        <v>141</v>
      </c>
      <c r="G3" s="20" t="s">
        <v>142</v>
      </c>
      <c r="H3" s="20" t="s">
        <v>143</v>
      </c>
      <c r="I3" s="20" t="s">
        <v>144</v>
      </c>
      <c r="J3" s="20" t="s">
        <v>55</v>
      </c>
    </row>
    <row r="4" spans="1:10" x14ac:dyDescent="0.25">
      <c r="A4" s="43">
        <v>1</v>
      </c>
      <c r="B4" s="44" t="s">
        <v>145</v>
      </c>
      <c r="C4" s="45" t="s">
        <v>77</v>
      </c>
      <c r="D4" s="23">
        <v>2</v>
      </c>
      <c r="E4" s="25" t="s">
        <v>34</v>
      </c>
      <c r="F4" s="23">
        <v>1</v>
      </c>
      <c r="G4" s="22" t="s">
        <v>146</v>
      </c>
      <c r="H4" s="45" t="s">
        <v>147</v>
      </c>
      <c r="I4" s="27" t="s">
        <v>148</v>
      </c>
      <c r="J4" s="27" t="s">
        <v>149</v>
      </c>
    </row>
    <row r="5" spans="1:10" x14ac:dyDescent="0.25">
      <c r="A5" s="46">
        <v>2</v>
      </c>
      <c r="B5" s="47" t="s">
        <v>150</v>
      </c>
      <c r="C5" s="48" t="s">
        <v>80</v>
      </c>
      <c r="D5" s="30">
        <v>2</v>
      </c>
      <c r="E5" s="32" t="s">
        <v>34</v>
      </c>
      <c r="F5" s="30">
        <v>1</v>
      </c>
      <c r="G5" s="29" t="s">
        <v>151</v>
      </c>
      <c r="H5" s="48" t="s">
        <v>147</v>
      </c>
      <c r="I5" s="34" t="s">
        <v>152</v>
      </c>
      <c r="J5" s="34" t="s">
        <v>153</v>
      </c>
    </row>
    <row r="6" spans="1:10" x14ac:dyDescent="0.25">
      <c r="A6" s="43">
        <v>3</v>
      </c>
      <c r="B6" s="44" t="s">
        <v>154</v>
      </c>
      <c r="C6" s="45" t="s">
        <v>77</v>
      </c>
      <c r="D6" s="23">
        <v>1</v>
      </c>
      <c r="E6" s="25" t="s">
        <v>34</v>
      </c>
      <c r="F6" s="23">
        <v>1</v>
      </c>
      <c r="G6" s="22" t="s">
        <v>155</v>
      </c>
      <c r="H6" s="45" t="s">
        <v>147</v>
      </c>
      <c r="I6" s="27" t="s">
        <v>156</v>
      </c>
      <c r="J6" s="27" t="s">
        <v>157</v>
      </c>
    </row>
    <row r="7" spans="1:10" x14ac:dyDescent="0.25">
      <c r="A7" s="46">
        <v>4</v>
      </c>
      <c r="B7" s="47" t="s">
        <v>158</v>
      </c>
      <c r="C7" s="48" t="s">
        <v>159</v>
      </c>
      <c r="D7" s="30">
        <v>2</v>
      </c>
      <c r="E7" s="32" t="s">
        <v>34</v>
      </c>
      <c r="F7" s="30">
        <v>2</v>
      </c>
      <c r="G7" s="29" t="s">
        <v>146</v>
      </c>
      <c r="H7" s="48" t="s">
        <v>160</v>
      </c>
      <c r="I7" s="34" t="s">
        <v>161</v>
      </c>
      <c r="J7" s="34"/>
    </row>
    <row r="8" spans="1:10" ht="30" x14ac:dyDescent="0.25">
      <c r="A8" s="43">
        <v>5</v>
      </c>
      <c r="B8" s="44" t="s">
        <v>162</v>
      </c>
      <c r="C8" s="45" t="s">
        <v>80</v>
      </c>
      <c r="D8" s="23">
        <v>4</v>
      </c>
      <c r="E8" s="25" t="s">
        <v>36</v>
      </c>
      <c r="F8" s="23">
        <v>2</v>
      </c>
      <c r="G8" s="22" t="s">
        <v>163</v>
      </c>
      <c r="H8" s="45" t="s">
        <v>147</v>
      </c>
      <c r="I8" s="27" t="s">
        <v>156</v>
      </c>
      <c r="J8" s="27" t="s">
        <v>164</v>
      </c>
    </row>
    <row r="9" spans="1:10" x14ac:dyDescent="0.25">
      <c r="A9" s="46">
        <v>6</v>
      </c>
      <c r="B9" s="47" t="s">
        <v>165</v>
      </c>
      <c r="C9" s="48" t="s">
        <v>77</v>
      </c>
      <c r="D9" s="30">
        <v>1</v>
      </c>
      <c r="E9" s="32" t="s">
        <v>34</v>
      </c>
      <c r="F9" s="30">
        <v>3</v>
      </c>
      <c r="G9" s="29" t="s">
        <v>166</v>
      </c>
      <c r="H9" s="48" t="s">
        <v>147</v>
      </c>
      <c r="I9" s="34" t="s">
        <v>156</v>
      </c>
      <c r="J9" s="34" t="s">
        <v>167</v>
      </c>
    </row>
    <row r="10" spans="1:10" x14ac:dyDescent="0.25">
      <c r="A10" s="43">
        <v>7</v>
      </c>
      <c r="B10" s="44" t="s">
        <v>168</v>
      </c>
      <c r="C10" s="45" t="s">
        <v>80</v>
      </c>
      <c r="D10" s="23">
        <v>1</v>
      </c>
      <c r="E10" s="25" t="s">
        <v>34</v>
      </c>
      <c r="F10" s="23">
        <v>3</v>
      </c>
      <c r="G10" s="22" t="s">
        <v>146</v>
      </c>
      <c r="H10" s="45" t="s">
        <v>147</v>
      </c>
      <c r="I10" s="27" t="s">
        <v>156</v>
      </c>
      <c r="J10" s="27"/>
    </row>
    <row r="11" spans="1:10" x14ac:dyDescent="0.25">
      <c r="A11" s="46">
        <v>8</v>
      </c>
      <c r="B11" s="47" t="s">
        <v>169</v>
      </c>
      <c r="C11" s="48" t="s">
        <v>159</v>
      </c>
      <c r="D11" s="30">
        <v>3</v>
      </c>
      <c r="E11" s="32" t="s">
        <v>36</v>
      </c>
      <c r="F11" s="30">
        <v>4</v>
      </c>
      <c r="G11" s="29" t="s">
        <v>170</v>
      </c>
      <c r="H11" s="48" t="s">
        <v>160</v>
      </c>
      <c r="I11" s="34" t="s">
        <v>171</v>
      </c>
      <c r="J11" s="34"/>
    </row>
    <row r="12" spans="1:10" x14ac:dyDescent="0.25">
      <c r="A12" s="43">
        <v>9</v>
      </c>
      <c r="B12" s="44" t="s">
        <v>172</v>
      </c>
      <c r="C12" s="45" t="s">
        <v>77</v>
      </c>
      <c r="D12" s="23">
        <v>2</v>
      </c>
      <c r="E12" s="25" t="s">
        <v>38</v>
      </c>
      <c r="F12" s="23"/>
      <c r="G12" s="22" t="s">
        <v>156</v>
      </c>
      <c r="H12" s="45" t="s">
        <v>160</v>
      </c>
      <c r="I12" s="27" t="s">
        <v>173</v>
      </c>
      <c r="J12" s="27" t="s">
        <v>174</v>
      </c>
    </row>
    <row r="13" spans="1:10" x14ac:dyDescent="0.25">
      <c r="A13" s="46">
        <v>10</v>
      </c>
      <c r="B13" s="47" t="s">
        <v>175</v>
      </c>
      <c r="C13" s="48" t="s">
        <v>80</v>
      </c>
      <c r="D13" s="30">
        <v>4</v>
      </c>
      <c r="E13" s="32" t="s">
        <v>36</v>
      </c>
      <c r="F13" s="30">
        <v>5</v>
      </c>
      <c r="G13" s="29" t="s">
        <v>170</v>
      </c>
      <c r="H13" s="48" t="s">
        <v>160</v>
      </c>
      <c r="I13" s="34" t="s">
        <v>156</v>
      </c>
      <c r="J13" s="34"/>
    </row>
    <row r="14" spans="1:10" x14ac:dyDescent="0.25">
      <c r="A14" s="43">
        <v>11</v>
      </c>
      <c r="B14" s="44" t="s">
        <v>176</v>
      </c>
      <c r="C14" s="45" t="s">
        <v>159</v>
      </c>
      <c r="D14" s="23">
        <v>2</v>
      </c>
      <c r="E14" s="25" t="s">
        <v>34</v>
      </c>
      <c r="F14" s="23">
        <v>4</v>
      </c>
      <c r="G14" s="22" t="s">
        <v>155</v>
      </c>
      <c r="H14" s="45" t="s">
        <v>160</v>
      </c>
      <c r="I14" s="27" t="s">
        <v>177</v>
      </c>
      <c r="J14" s="27"/>
    </row>
    <row r="15" spans="1:10" x14ac:dyDescent="0.25">
      <c r="A15" s="46">
        <v>12</v>
      </c>
      <c r="B15" s="47" t="s">
        <v>178</v>
      </c>
      <c r="C15" s="48" t="s">
        <v>77</v>
      </c>
      <c r="D15" s="30">
        <v>1</v>
      </c>
      <c r="E15" s="32" t="s">
        <v>36</v>
      </c>
      <c r="F15" s="30">
        <v>2</v>
      </c>
      <c r="G15" s="29" t="s">
        <v>170</v>
      </c>
      <c r="H15" s="48" t="s">
        <v>147</v>
      </c>
      <c r="I15" s="34" t="s">
        <v>156</v>
      </c>
      <c r="J15" s="34"/>
    </row>
    <row r="16" spans="1:10" ht="24" customHeight="1" x14ac:dyDescent="0.25">
      <c r="A16" s="42"/>
      <c r="B16" s="49" t="s">
        <v>179</v>
      </c>
      <c r="C16" s="42"/>
      <c r="D16" s="50">
        <f>SUMIF(E4:E15,"Zugesagt",D4:D15)</f>
        <v>11</v>
      </c>
      <c r="E16" s="42"/>
      <c r="F16" s="42"/>
      <c r="G16" s="42"/>
      <c r="H16" s="42"/>
      <c r="I16" s="42"/>
      <c r="J16" s="42"/>
    </row>
  </sheetData>
  <mergeCells count="2">
    <mergeCell ref="A1:J1"/>
    <mergeCell ref="A2:J2"/>
  </mergeCells>
  <conditionalFormatting sqref="E4:E15">
    <cfRule type="cellIs" dxfId="6" priority="2" operator="equal">
      <formula>"Zugesagt"</formula>
    </cfRule>
    <cfRule type="cellIs" dxfId="5" priority="3" operator="equal">
      <formula>"Abgesagt"</formula>
    </cfRule>
    <cfRule type="cellIs" dxfId="4" priority="4" operator="equal">
      <formula>"Offen"</formula>
    </cfRule>
  </conditionalFormatting>
  <dataValidations count="2">
    <dataValidation type="list" allowBlank="1" sqref="E4:E15" xr:uid="{00000000-0002-0000-0300-000000000000}">
      <formula1>"Zugesagt,Abgesagt,Offen"</formula1>
      <formula2>0</formula2>
    </dataValidation>
    <dataValidation type="list" allowBlank="1" sqref="C4:C15" xr:uid="{00000000-0002-0000-0300-000001000000}">
      <formula1>"Partner A,Partner B,Gemeinsam"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5" customWidth="1"/>
    <col min="2" max="2" width="24" customWidth="1"/>
    <col min="3" max="3" width="18" customWidth="1"/>
    <col min="4" max="4" width="28" customWidth="1"/>
    <col min="5" max="6" width="12" customWidth="1"/>
    <col min="7" max="7" width="13" customWidth="1"/>
    <col min="8" max="8" width="22" customWidth="1"/>
  </cols>
  <sheetData>
    <row r="1" spans="1:8" ht="45.75" customHeight="1" x14ac:dyDescent="0.25">
      <c r="A1" s="58" t="s">
        <v>180</v>
      </c>
      <c r="B1" s="58"/>
      <c r="C1" s="58"/>
      <c r="D1" s="58"/>
      <c r="E1" s="58"/>
      <c r="F1" s="58"/>
      <c r="G1" s="58"/>
      <c r="H1" s="58"/>
    </row>
    <row r="2" spans="1:8" ht="21.75" customHeight="1" x14ac:dyDescent="0.25">
      <c r="A2" s="59" t="s">
        <v>181</v>
      </c>
      <c r="B2" s="59"/>
      <c r="C2" s="59"/>
      <c r="D2" s="59"/>
      <c r="E2" s="59"/>
      <c r="F2" s="59"/>
      <c r="G2" s="59"/>
      <c r="H2" s="59"/>
    </row>
    <row r="3" spans="1:8" ht="25.5" customHeight="1" x14ac:dyDescent="0.25">
      <c r="A3" s="20" t="s">
        <v>182</v>
      </c>
      <c r="B3" s="20" t="s">
        <v>183</v>
      </c>
      <c r="C3" s="20" t="s">
        <v>184</v>
      </c>
      <c r="D3" s="20" t="s">
        <v>185</v>
      </c>
      <c r="E3" s="20" t="s">
        <v>186</v>
      </c>
      <c r="F3" s="20" t="s">
        <v>187</v>
      </c>
      <c r="G3" s="20" t="s">
        <v>53</v>
      </c>
      <c r="H3" s="20" t="s">
        <v>55</v>
      </c>
    </row>
    <row r="4" spans="1:8" ht="30" x14ac:dyDescent="0.25">
      <c r="A4" s="21" t="s">
        <v>188</v>
      </c>
      <c r="B4" s="44" t="s">
        <v>9</v>
      </c>
      <c r="C4" s="22" t="s">
        <v>189</v>
      </c>
      <c r="D4" s="51" t="s">
        <v>190</v>
      </c>
      <c r="E4" s="37">
        <v>4000</v>
      </c>
      <c r="F4" s="52" t="s">
        <v>191</v>
      </c>
      <c r="G4" s="25" t="s">
        <v>113</v>
      </c>
      <c r="H4" s="27" t="s">
        <v>192</v>
      </c>
    </row>
    <row r="5" spans="1:8" ht="30" x14ac:dyDescent="0.25">
      <c r="A5" s="28" t="s">
        <v>188</v>
      </c>
      <c r="B5" s="47" t="s">
        <v>193</v>
      </c>
      <c r="C5" s="29" t="s">
        <v>194</v>
      </c>
      <c r="D5" s="53" t="s">
        <v>195</v>
      </c>
      <c r="E5" s="39">
        <v>3600</v>
      </c>
      <c r="F5" s="54" t="s">
        <v>196</v>
      </c>
      <c r="G5" s="32" t="s">
        <v>197</v>
      </c>
      <c r="H5" s="34" t="s">
        <v>198</v>
      </c>
    </row>
    <row r="6" spans="1:8" ht="30" x14ac:dyDescent="0.25">
      <c r="A6" s="21" t="s">
        <v>199</v>
      </c>
      <c r="B6" s="44" t="s">
        <v>200</v>
      </c>
      <c r="C6" s="22" t="s">
        <v>201</v>
      </c>
      <c r="D6" s="51" t="s">
        <v>202</v>
      </c>
      <c r="E6" s="37">
        <v>6400</v>
      </c>
      <c r="F6" s="52" t="s">
        <v>191</v>
      </c>
      <c r="G6" s="25" t="s">
        <v>115</v>
      </c>
      <c r="H6" s="27" t="s">
        <v>203</v>
      </c>
    </row>
    <row r="7" spans="1:8" ht="15.75" x14ac:dyDescent="0.25">
      <c r="A7" s="28" t="s">
        <v>199</v>
      </c>
      <c r="B7" s="47" t="s">
        <v>204</v>
      </c>
      <c r="C7" s="29" t="s">
        <v>205</v>
      </c>
      <c r="D7" s="53" t="s">
        <v>206</v>
      </c>
      <c r="E7" s="39">
        <v>5900</v>
      </c>
      <c r="F7" s="54" t="s">
        <v>207</v>
      </c>
      <c r="G7" s="32" t="s">
        <v>115</v>
      </c>
      <c r="H7" s="34"/>
    </row>
    <row r="8" spans="1:8" ht="15.75" x14ac:dyDescent="0.25">
      <c r="A8" s="21" t="s">
        <v>124</v>
      </c>
      <c r="B8" s="44" t="s">
        <v>208</v>
      </c>
      <c r="C8" s="22" t="s">
        <v>209</v>
      </c>
      <c r="D8" s="51" t="s">
        <v>210</v>
      </c>
      <c r="E8" s="37">
        <v>1800</v>
      </c>
      <c r="F8" s="52" t="s">
        <v>191</v>
      </c>
      <c r="G8" s="25" t="s">
        <v>113</v>
      </c>
      <c r="H8" s="27" t="s">
        <v>211</v>
      </c>
    </row>
    <row r="9" spans="1:8" ht="15.75" x14ac:dyDescent="0.25">
      <c r="A9" s="28" t="s">
        <v>117</v>
      </c>
      <c r="B9" s="47" t="s">
        <v>212</v>
      </c>
      <c r="C9" s="29" t="s">
        <v>213</v>
      </c>
      <c r="D9" s="53" t="s">
        <v>214</v>
      </c>
      <c r="E9" s="39">
        <v>1200</v>
      </c>
      <c r="F9" s="54" t="s">
        <v>196</v>
      </c>
      <c r="G9" s="32" t="s">
        <v>113</v>
      </c>
      <c r="H9" s="34" t="s">
        <v>215</v>
      </c>
    </row>
    <row r="10" spans="1:8" ht="15.75" x14ac:dyDescent="0.25">
      <c r="A10" s="21" t="s">
        <v>216</v>
      </c>
      <c r="B10" s="44" t="s">
        <v>217</v>
      </c>
      <c r="C10" s="22" t="s">
        <v>218</v>
      </c>
      <c r="D10" s="51" t="s">
        <v>219</v>
      </c>
      <c r="E10" s="37">
        <v>1050</v>
      </c>
      <c r="F10" s="52" t="s">
        <v>196</v>
      </c>
      <c r="G10" s="25" t="s">
        <v>115</v>
      </c>
      <c r="H10" s="27" t="s">
        <v>220</v>
      </c>
    </row>
    <row r="11" spans="1:8" ht="30" x14ac:dyDescent="0.25">
      <c r="A11" s="28" t="s">
        <v>221</v>
      </c>
      <c r="B11" s="47" t="s">
        <v>222</v>
      </c>
      <c r="C11" s="29" t="s">
        <v>223</v>
      </c>
      <c r="D11" s="53" t="s">
        <v>224</v>
      </c>
      <c r="E11" s="39">
        <v>420</v>
      </c>
      <c r="F11" s="54" t="s">
        <v>191</v>
      </c>
      <c r="G11" s="32" t="s">
        <v>36</v>
      </c>
      <c r="H11" s="34" t="s">
        <v>225</v>
      </c>
    </row>
    <row r="12" spans="1:8" ht="15.75" x14ac:dyDescent="0.25">
      <c r="A12" s="21" t="s">
        <v>226</v>
      </c>
      <c r="B12" s="44" t="s">
        <v>227</v>
      </c>
      <c r="C12" s="22" t="s">
        <v>228</v>
      </c>
      <c r="D12" s="51" t="s">
        <v>229</v>
      </c>
      <c r="E12" s="37">
        <v>700</v>
      </c>
      <c r="F12" s="52" t="s">
        <v>196</v>
      </c>
      <c r="G12" s="25" t="s">
        <v>115</v>
      </c>
      <c r="H12" s="27"/>
    </row>
    <row r="13" spans="1:8" ht="24" customHeight="1" x14ac:dyDescent="0.25">
      <c r="A13" s="42"/>
      <c r="B13" s="42"/>
      <c r="C13" s="42"/>
      <c r="D13" s="49" t="s">
        <v>230</v>
      </c>
      <c r="E13" s="55">
        <f>SUMIF(G4:G12,"Gebucht",E4:E12)</f>
        <v>7000</v>
      </c>
      <c r="F13" s="42"/>
      <c r="G13" s="42"/>
      <c r="H13" s="42"/>
    </row>
  </sheetData>
  <mergeCells count="2">
    <mergeCell ref="A1:H1"/>
    <mergeCell ref="A2:H2"/>
  </mergeCells>
  <conditionalFormatting sqref="G4:G12">
    <cfRule type="cellIs" dxfId="3" priority="2" operator="equal">
      <formula>"Gebucht"</formula>
    </cfRule>
    <cfRule type="cellIs" dxfId="2" priority="3" operator="equal">
      <formula>"Angefragt"</formula>
    </cfRule>
    <cfRule type="cellIs" dxfId="1" priority="4" operator="equal">
      <formula>"Abgelehnt"</formula>
    </cfRule>
    <cfRule type="cellIs" dxfId="0" priority="5" operator="equal">
      <formula>"Offen"</formula>
    </cfRule>
  </conditionalFormatting>
  <dataValidations count="1">
    <dataValidation type="list" allowBlank="1" sqref="G4:G12" xr:uid="{00000000-0002-0000-0400-000000000000}">
      <formula1>"Offen,Angefragt,Gebucht,Abgelehnt"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Übersicht</vt:lpstr>
      <vt:lpstr>Checkliste</vt:lpstr>
      <vt:lpstr>Budget</vt:lpstr>
      <vt:lpstr>Gästeliste</vt:lpstr>
      <vt:lpstr>Dienstleister</vt:lpstr>
      <vt:lpstr>Eckdaten_Datum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2026-06-09T15:13:08Z</dcterms:created>
  <dcterms:modified xsi:type="dcterms:W3CDTF">2026-06-10T06:09:23Z</dcterms:modified>
  <dc:language>en-US</dc:language>
</cp:coreProperties>
</file>