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Gatränkekarte\"/>
    </mc:Choice>
  </mc:AlternateContent>
  <xr:revisionPtr revIDLastSave="0" documentId="13_ncr:1_{B06D3A8D-5076-477C-A1F5-2C66022FABE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etränkeliste" sheetId="1" r:id="rId1"/>
    <sheet name="Übersicht" sheetId="2" r:id="rId2"/>
    <sheet name="Getränkekarte" sheetId="3" r:id="rId3"/>
  </sheets>
  <definedNames>
    <definedName name="_xlnm.Print_Titles" localSheetId="0">Getränkeliste!$1:$4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5" i="3" l="1"/>
  <c r="B45" i="3"/>
  <c r="C44" i="3"/>
  <c r="B44" i="3"/>
  <c r="C43" i="3"/>
  <c r="B43" i="3"/>
  <c r="C42" i="3"/>
  <c r="B42" i="3"/>
  <c r="C41" i="3"/>
  <c r="B41" i="3"/>
  <c r="C38" i="3"/>
  <c r="B38" i="3"/>
  <c r="C37" i="3"/>
  <c r="B37" i="3"/>
  <c r="C36" i="3"/>
  <c r="B36" i="3"/>
  <c r="C35" i="3"/>
  <c r="B35" i="3"/>
  <c r="C34" i="3"/>
  <c r="B34" i="3"/>
  <c r="C31" i="3"/>
  <c r="B31" i="3"/>
  <c r="C30" i="3"/>
  <c r="B30" i="3"/>
  <c r="C29" i="3"/>
  <c r="B29" i="3"/>
  <c r="C28" i="3"/>
  <c r="B28" i="3"/>
  <c r="C27" i="3"/>
  <c r="B27" i="3"/>
  <c r="C24" i="3"/>
  <c r="B24" i="3"/>
  <c r="C23" i="3"/>
  <c r="B23" i="3"/>
  <c r="C22" i="3"/>
  <c r="B22" i="3"/>
  <c r="C21" i="3"/>
  <c r="B21" i="3"/>
  <c r="C20" i="3"/>
  <c r="B20" i="3"/>
  <c r="C17" i="3"/>
  <c r="B17" i="3"/>
  <c r="C16" i="3"/>
  <c r="B16" i="3"/>
  <c r="C15" i="3"/>
  <c r="B15" i="3"/>
  <c r="C14" i="3"/>
  <c r="B14" i="3"/>
  <c r="C13" i="3"/>
  <c r="B13" i="3"/>
  <c r="C10" i="3"/>
  <c r="B10" i="3"/>
  <c r="C9" i="3"/>
  <c r="B9" i="3"/>
  <c r="C8" i="3"/>
  <c r="B8" i="3"/>
  <c r="C7" i="3"/>
  <c r="B7" i="3"/>
  <c r="C6" i="3"/>
  <c r="B6" i="3"/>
  <c r="D22" i="2"/>
  <c r="D21" i="2"/>
  <c r="D20" i="2"/>
  <c r="D19" i="2"/>
  <c r="D18" i="2"/>
  <c r="D17" i="2"/>
  <c r="D8" i="2"/>
  <c r="D7" i="2"/>
  <c r="D6" i="2"/>
  <c r="H65" i="1"/>
  <c r="L65" i="1" s="1"/>
  <c r="H64" i="1"/>
  <c r="J64" i="1" s="1"/>
  <c r="L63" i="1"/>
  <c r="H63" i="1"/>
  <c r="K63" i="1" s="1"/>
  <c r="H62" i="1"/>
  <c r="L62" i="1" s="1"/>
  <c r="H61" i="1"/>
  <c r="J61" i="1" s="1"/>
  <c r="H60" i="1"/>
  <c r="L60" i="1" s="1"/>
  <c r="H59" i="1"/>
  <c r="J59" i="1" s="1"/>
  <c r="L58" i="1"/>
  <c r="H58" i="1"/>
  <c r="K58" i="1" s="1"/>
  <c r="H57" i="1"/>
  <c r="L57" i="1" s="1"/>
  <c r="H56" i="1"/>
  <c r="K56" i="1" s="1"/>
  <c r="H55" i="1"/>
  <c r="K55" i="1" s="1"/>
  <c r="H54" i="1"/>
  <c r="K54" i="1" s="1"/>
  <c r="L53" i="1"/>
  <c r="H53" i="1"/>
  <c r="K53" i="1" s="1"/>
  <c r="H52" i="1"/>
  <c r="L52" i="1" s="1"/>
  <c r="H51" i="1"/>
  <c r="K51" i="1" s="1"/>
  <c r="H50" i="1"/>
  <c r="L50" i="1" s="1"/>
  <c r="H49" i="1"/>
  <c r="L49" i="1" s="1"/>
  <c r="L48" i="1"/>
  <c r="H48" i="1"/>
  <c r="K48" i="1" s="1"/>
  <c r="H47" i="1"/>
  <c r="L47" i="1" s="1"/>
  <c r="H46" i="1"/>
  <c r="K46" i="1" s="1"/>
  <c r="H45" i="1"/>
  <c r="L45" i="1" s="1"/>
  <c r="H44" i="1"/>
  <c r="J44" i="1" s="1"/>
  <c r="L43" i="1"/>
  <c r="H43" i="1"/>
  <c r="K43" i="1" s="1"/>
  <c r="H42" i="1"/>
  <c r="L42" i="1" s="1"/>
  <c r="H41" i="1"/>
  <c r="J41" i="1" s="1"/>
  <c r="H40" i="1"/>
  <c r="L40" i="1" s="1"/>
  <c r="H39" i="1"/>
  <c r="J39" i="1" s="1"/>
  <c r="L38" i="1"/>
  <c r="H38" i="1"/>
  <c r="K38" i="1" s="1"/>
  <c r="H37" i="1"/>
  <c r="L37" i="1" s="1"/>
  <c r="J36" i="1"/>
  <c r="H36" i="1"/>
  <c r="K36" i="1" s="1"/>
  <c r="H35" i="1"/>
  <c r="L35" i="1" s="1"/>
  <c r="H34" i="1"/>
  <c r="J34" i="1" s="1"/>
  <c r="D44" i="3" s="1"/>
  <c r="L33" i="1"/>
  <c r="H33" i="1"/>
  <c r="K33" i="1" s="1"/>
  <c r="H32" i="1"/>
  <c r="L32" i="1" s="1"/>
  <c r="H31" i="1"/>
  <c r="J31" i="1" s="1"/>
  <c r="H30" i="1"/>
  <c r="L30" i="1" s="1"/>
  <c r="H29" i="1"/>
  <c r="J29" i="1" s="1"/>
  <c r="D37" i="3" s="1"/>
  <c r="L28" i="1"/>
  <c r="H28" i="1"/>
  <c r="K28" i="1" s="1"/>
  <c r="H27" i="1"/>
  <c r="L27" i="1" s="1"/>
  <c r="H26" i="1"/>
  <c r="J26" i="1" s="1"/>
  <c r="H25" i="1"/>
  <c r="K25" i="1" s="1"/>
  <c r="H24" i="1"/>
  <c r="J24" i="1" s="1"/>
  <c r="D30" i="3" s="1"/>
  <c r="L23" i="1"/>
  <c r="H23" i="1"/>
  <c r="K23" i="1" s="1"/>
  <c r="H22" i="1"/>
  <c r="L22" i="1" s="1"/>
  <c r="H21" i="1"/>
  <c r="K21" i="1" s="1"/>
  <c r="H20" i="1"/>
  <c r="L20" i="1" s="1"/>
  <c r="H19" i="1"/>
  <c r="J19" i="1" s="1"/>
  <c r="D23" i="3" s="1"/>
  <c r="L18" i="1"/>
  <c r="H18" i="1"/>
  <c r="K18" i="1" s="1"/>
  <c r="H17" i="1"/>
  <c r="L17" i="1" s="1"/>
  <c r="H16" i="1"/>
  <c r="J16" i="1" s="1"/>
  <c r="H15" i="1"/>
  <c r="L15" i="1" s="1"/>
  <c r="H14" i="1"/>
  <c r="J14" i="1" s="1"/>
  <c r="D17" i="3" s="1"/>
  <c r="L13" i="1"/>
  <c r="H13" i="1"/>
  <c r="K13" i="1" s="1"/>
  <c r="H12" i="1"/>
  <c r="L12" i="1" s="1"/>
  <c r="H11" i="1"/>
  <c r="K11" i="1" s="1"/>
  <c r="H10" i="1"/>
  <c r="L10" i="1" s="1"/>
  <c r="H9" i="1"/>
  <c r="J9" i="1" s="1"/>
  <c r="D10" i="3" s="1"/>
  <c r="L8" i="1"/>
  <c r="H8" i="1"/>
  <c r="K8" i="1" s="1"/>
  <c r="H7" i="1"/>
  <c r="L7" i="1" s="1"/>
  <c r="H6" i="1"/>
  <c r="J6" i="1" s="1"/>
  <c r="D7" i="3" s="1"/>
  <c r="H5" i="1"/>
  <c r="K5" i="1" s="1"/>
  <c r="D41" i="3" l="1"/>
  <c r="D34" i="3"/>
  <c r="D20" i="3"/>
  <c r="J8" i="1"/>
  <c r="D9" i="3" s="1"/>
  <c r="J13" i="1"/>
  <c r="D16" i="3" s="1"/>
  <c r="J18" i="1"/>
  <c r="D22" i="3" s="1"/>
  <c r="J23" i="1"/>
  <c r="D29" i="3" s="1"/>
  <c r="J28" i="1"/>
  <c r="D36" i="3" s="1"/>
  <c r="J33" i="1"/>
  <c r="D43" i="3" s="1"/>
  <c r="J38" i="1"/>
  <c r="J43" i="1"/>
  <c r="J48" i="1"/>
  <c r="J53" i="1"/>
  <c r="J58" i="1"/>
  <c r="J63" i="1"/>
  <c r="J49" i="1"/>
  <c r="K9" i="1"/>
  <c r="K14" i="1"/>
  <c r="K24" i="1"/>
  <c r="K29" i="1"/>
  <c r="K34" i="1"/>
  <c r="K39" i="1"/>
  <c r="K44" i="1"/>
  <c r="K49" i="1"/>
  <c r="K64" i="1"/>
  <c r="K59" i="1"/>
  <c r="K19" i="1"/>
  <c r="L9" i="1"/>
  <c r="L14" i="1"/>
  <c r="L19" i="1"/>
  <c r="L24" i="1"/>
  <c r="L29" i="1"/>
  <c r="L34" i="1"/>
  <c r="L39" i="1"/>
  <c r="L44" i="1"/>
  <c r="L54" i="1"/>
  <c r="L59" i="1"/>
  <c r="L64" i="1"/>
  <c r="J54" i="1"/>
  <c r="L5" i="1"/>
  <c r="L25" i="1"/>
  <c r="L55" i="1"/>
  <c r="K31" i="1"/>
  <c r="L6" i="1"/>
  <c r="L11" i="1"/>
  <c r="L16" i="1"/>
  <c r="L21" i="1"/>
  <c r="L26" i="1"/>
  <c r="L31" i="1"/>
  <c r="L36" i="1"/>
  <c r="L41" i="1"/>
  <c r="L46" i="1"/>
  <c r="L51" i="1"/>
  <c r="L56" i="1"/>
  <c r="L61" i="1"/>
  <c r="J5" i="1"/>
  <c r="J15" i="1"/>
  <c r="J25" i="1"/>
  <c r="D31" i="3" s="1"/>
  <c r="J35" i="1"/>
  <c r="D45" i="3" s="1"/>
  <c r="J45" i="1"/>
  <c r="J55" i="1"/>
  <c r="J65" i="1"/>
  <c r="K10" i="1"/>
  <c r="K20" i="1"/>
  <c r="K30" i="1"/>
  <c r="K40" i="1"/>
  <c r="K50" i="1"/>
  <c r="K65" i="1"/>
  <c r="J11" i="1"/>
  <c r="D14" i="3" s="1"/>
  <c r="J46" i="1"/>
  <c r="J56" i="1"/>
  <c r="J10" i="1"/>
  <c r="J20" i="1"/>
  <c r="D24" i="3" s="1"/>
  <c r="J30" i="1"/>
  <c r="D38" i="3" s="1"/>
  <c r="J40" i="1"/>
  <c r="J50" i="1"/>
  <c r="J60" i="1"/>
  <c r="K15" i="1"/>
  <c r="K35" i="1"/>
  <c r="K45" i="1"/>
  <c r="K60" i="1"/>
  <c r="J21" i="1"/>
  <c r="J51" i="1"/>
  <c r="K6" i="1"/>
  <c r="D12" i="2" s="1"/>
  <c r="K16" i="1"/>
  <c r="K26" i="1"/>
  <c r="K41" i="1"/>
  <c r="K61" i="1"/>
  <c r="K22" i="1"/>
  <c r="J7" i="1"/>
  <c r="D8" i="3" s="1"/>
  <c r="J12" i="1"/>
  <c r="D15" i="3" s="1"/>
  <c r="J17" i="1"/>
  <c r="D21" i="3" s="1"/>
  <c r="J22" i="1"/>
  <c r="D28" i="3" s="1"/>
  <c r="J27" i="1"/>
  <c r="D35" i="3" s="1"/>
  <c r="J32" i="1"/>
  <c r="D42" i="3" s="1"/>
  <c r="J37" i="1"/>
  <c r="J42" i="1"/>
  <c r="J47" i="1"/>
  <c r="J52" i="1"/>
  <c r="J57" i="1"/>
  <c r="J62" i="1"/>
  <c r="K7" i="1"/>
  <c r="K12" i="1"/>
  <c r="K17" i="1"/>
  <c r="K27" i="1"/>
  <c r="K32" i="1"/>
  <c r="K37" i="1"/>
  <c r="K42" i="1"/>
  <c r="K47" i="1"/>
  <c r="K52" i="1"/>
  <c r="K57" i="1"/>
  <c r="K62" i="1"/>
  <c r="E17" i="2" l="1"/>
  <c r="D11" i="2"/>
  <c r="D10" i="2"/>
  <c r="D6" i="3"/>
  <c r="D9" i="2"/>
  <c r="D13" i="3"/>
  <c r="E18" i="2"/>
  <c r="E19" i="2"/>
  <c r="D13" i="2"/>
  <c r="D27" i="3"/>
  <c r="E20" i="2"/>
  <c r="E21" i="2"/>
  <c r="E22" i="2"/>
</calcChain>
</file>

<file path=xl/sharedStrings.xml><?xml version="1.0" encoding="utf-8"?>
<sst xmlns="http://schemas.openxmlformats.org/spreadsheetml/2006/main" count="208" uniqueCount="125">
  <si>
    <t>GETRÄNKEKARTE – Verwaltung &amp; Preiskalkulation</t>
  </si>
  <si>
    <t>Blaue Werte eingeben (Einkaufspreis, Aufschlag, MwSt) – die schwarzen Spalten berechnen sich automatisch.   Stand: Januar 2026</t>
  </si>
  <si>
    <t>Nr.</t>
  </si>
  <si>
    <t>Kategorie</t>
  </si>
  <si>
    <t>Getränk</t>
  </si>
  <si>
    <t>Beschreibung</t>
  </si>
  <si>
    <t>Menge</t>
  </si>
  <si>
    <t>Einkauf netto</t>
  </si>
  <si>
    <t>Aufschlag</t>
  </si>
  <si>
    <t>VK netto</t>
  </si>
  <si>
    <t>MwSt</t>
  </si>
  <si>
    <t>VK brutto</t>
  </si>
  <si>
    <t>Rohertrag</t>
  </si>
  <si>
    <t>Wareneinsatz</t>
  </si>
  <si>
    <t>Verfügbar</t>
  </si>
  <si>
    <t>Heißgetränke</t>
  </si>
  <si>
    <t>Espresso</t>
  </si>
  <si>
    <t>Kräftig und aromatisch</t>
  </si>
  <si>
    <t>1 Tasse</t>
  </si>
  <si>
    <t>Ja</t>
  </si>
  <si>
    <t>Cappuccino</t>
  </si>
  <si>
    <t>Mit cremigem Milchschaum</t>
  </si>
  <si>
    <t>Café Latte</t>
  </si>
  <si>
    <t>Milder Milchkaffee</t>
  </si>
  <si>
    <t>1 Glas</t>
  </si>
  <si>
    <t>Heiße Schokolade</t>
  </si>
  <si>
    <t>Mit Sahnehaube</t>
  </si>
  <si>
    <t>Tee (versch. Sorten)</t>
  </si>
  <si>
    <t>Auswahl Kräuter- und Schwarztees</t>
  </si>
  <si>
    <t>1 Kanne</t>
  </si>
  <si>
    <t>Alkoholfreie Getränke</t>
  </si>
  <si>
    <t>Mineralwasser</t>
  </si>
  <si>
    <t>Still oder spritzig</t>
  </si>
  <si>
    <t>0,25 l</t>
  </si>
  <si>
    <t>Cola</t>
  </si>
  <si>
    <t>Klassisch oder zuckerfrei</t>
  </si>
  <si>
    <t>0,33 l</t>
  </si>
  <si>
    <t>Limonade</t>
  </si>
  <si>
    <t>Zitrone oder Orange</t>
  </si>
  <si>
    <t>Apfelsaftschorle</t>
  </si>
  <si>
    <t>Mit naturtrübem Apfelsaft</t>
  </si>
  <si>
    <t>Orangensaft frisch</t>
  </si>
  <si>
    <t>Täglich frisch gepresst</t>
  </si>
  <si>
    <t>0,2 l</t>
  </si>
  <si>
    <t>Eistee Pfirsich</t>
  </si>
  <si>
    <t>Hausgemacht</t>
  </si>
  <si>
    <t>Nein</t>
  </si>
  <si>
    <t>Bier</t>
  </si>
  <si>
    <t>Pils vom Fass</t>
  </si>
  <si>
    <t>Frisch gezapft</t>
  </si>
  <si>
    <t>0,3 l</t>
  </si>
  <si>
    <t>0,5 l</t>
  </si>
  <si>
    <t>Weizenbier</t>
  </si>
  <si>
    <t>Hell oder dunkel</t>
  </si>
  <si>
    <t>Radler</t>
  </si>
  <si>
    <t>Bier mit Zitronenlimonade</t>
  </si>
  <si>
    <t>Alkoholfreies Bier</t>
  </si>
  <si>
    <t>Erfrischend und leicht</t>
  </si>
  <si>
    <t>Wein &amp; Sekt</t>
  </si>
  <si>
    <t>Weißwein trocken</t>
  </si>
  <si>
    <t>Regionale Auswahl</t>
  </si>
  <si>
    <t>Rotwein</t>
  </si>
  <si>
    <t>Vollmundig</t>
  </si>
  <si>
    <t>Roséwein</t>
  </si>
  <si>
    <t>Fruchtig und frisch</t>
  </si>
  <si>
    <t>Sekt</t>
  </si>
  <si>
    <t>Trocken, prickelnd</t>
  </si>
  <si>
    <t>0,1 l</t>
  </si>
  <si>
    <t>Weinschorle</t>
  </si>
  <si>
    <t>Weiß, mit Mineralwasser</t>
  </si>
  <si>
    <t>Cocktails</t>
  </si>
  <si>
    <t>Aperol Spritz</t>
  </si>
  <si>
    <t>Aperitif mit Prosecco</t>
  </si>
  <si>
    <t>Gin Tonic</t>
  </si>
  <si>
    <t>Mit Wacholdernote</t>
  </si>
  <si>
    <t>Mojito</t>
  </si>
  <si>
    <t>Limette, Minze, Rum</t>
  </si>
  <si>
    <t>Caipirinha</t>
  </si>
  <si>
    <t>Limette und Rohrzucker</t>
  </si>
  <si>
    <t>Mojito alkoholfrei</t>
  </si>
  <si>
    <t>Erfrischend ohne Alkohol</t>
  </si>
  <si>
    <t>Spirituosen</t>
  </si>
  <si>
    <t>Gin</t>
  </si>
  <si>
    <t>Premium-Auswahl</t>
  </si>
  <si>
    <t>4 cl</t>
  </si>
  <si>
    <t>Wodka</t>
  </si>
  <si>
    <t>Klar und mild</t>
  </si>
  <si>
    <t>Rum</t>
  </si>
  <si>
    <t>Braun, gereift</t>
  </si>
  <si>
    <t>Whisky</t>
  </si>
  <si>
    <t>Single Malt</t>
  </si>
  <si>
    <t>Kräuterlikör</t>
  </si>
  <si>
    <t>Als Digestif</t>
  </si>
  <si>
    <t>2 cl</t>
  </si>
  <si>
    <t>ÜBERSICHT &amp; KENNZAHLEN</t>
  </si>
  <si>
    <t>Musterbetrieb · Getränkekarte · Stand: Januar 2026</t>
  </si>
  <si>
    <t>Allgemeine Kennzahlen</t>
  </si>
  <si>
    <t>Getränke gesamt</t>
  </si>
  <si>
    <t>Davon verfügbar</t>
  </si>
  <si>
    <t>Aktuell nicht verfügbar</t>
  </si>
  <si>
    <t>Ø Verkaufspreis (brutto)</t>
  </si>
  <si>
    <t>Höchster Preis (brutto)</t>
  </si>
  <si>
    <t>Niedrigster Preis (brutto)</t>
  </si>
  <si>
    <t>Ø Rohertrag je Getränk</t>
  </si>
  <si>
    <t>Ø Wareneinsatz</t>
  </si>
  <si>
    <t>Nach Kategorie</t>
  </si>
  <si>
    <t>Anzahl</t>
  </si>
  <si>
    <t>Ø Preis brutto</t>
  </si>
  <si>
    <t>Hinweise zur Nutzung</t>
  </si>
  <si>
    <t>1.  Getränke im Blatt »Getränkeliste« pflegen – nur blaue Felder ausfüllen.</t>
  </si>
  <si>
    <t>2.  Einkauf netto = Ihr Einkaufspreis pro Portion (ohne MwSt).</t>
  </si>
  <si>
    <t>3.  Aufschlag = gewünschter Aufschlag auf den Einkauf (z. B. 400 %).</t>
  </si>
  <si>
    <t>4.  VK netto, VK brutto, Rohertrag und Wareneinsatz werden automatisch berechnet.</t>
  </si>
  <si>
    <t>5.  Wareneinsatz: grün ≤ 30 %, gelb 30–40 %, rot &gt; 40 % (je niedriger, desto besser).</t>
  </si>
  <si>
    <t>6.  »Verfügbar« auf Nein setzen, um ein Getränk vorübergehend auszublenden.</t>
  </si>
  <si>
    <t>7.  Das Blatt »Getränkekarte« zeigt die druckfertige Karte mit Brutto-Preisen.</t>
  </si>
  <si>
    <t>Getränkekarte</t>
  </si>
  <si>
    <t>Preise in € inkl. MwSt · Stand: Januar 2026</t>
  </si>
  <si>
    <t>HEISSGETRÄNKE</t>
  </si>
  <si>
    <t>ALKOHOLFREIE GETRÄNKE</t>
  </si>
  <si>
    <t>BIER</t>
  </si>
  <si>
    <t>WEIN &amp; SEKT</t>
  </si>
  <si>
    <t>COCKTAILS</t>
  </si>
  <si>
    <t>SPIRITUOSEN</t>
  </si>
  <si>
    <t>Wir wünschen Ihnen einen schönen Aufenthalt.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</si>
</sst>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19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6B7A82"/>
      <name val="Arial"/>
      <charset val="1"/>
    </font>
    <font>
      <b/>
      <sz val="10"/>
      <color rgb="FFFFFFFF"/>
      <name val="Arial"/>
      <charset val="1"/>
    </font>
    <font>
      <sz val="10"/>
      <color rgb="FF1A1A1A"/>
      <name val="Arial"/>
      <charset val="1"/>
    </font>
    <font>
      <sz val="10"/>
      <color rgb="FF0000FF"/>
      <name val="Arial"/>
      <charset val="1"/>
    </font>
    <font>
      <i/>
      <sz val="10"/>
      <color rgb="FF6B7A82"/>
      <name val="Arial"/>
      <charset val="1"/>
    </font>
    <font>
      <b/>
      <sz val="11"/>
      <color rgb="FFFFFFFF"/>
      <name val="Arial"/>
      <charset val="1"/>
    </font>
    <font>
      <b/>
      <sz val="10"/>
      <color rgb="FF0F7B3E"/>
      <name val="Arial"/>
      <charset val="1"/>
    </font>
    <font>
      <b/>
      <sz val="9"/>
      <color rgb="FF6B7A82"/>
      <name val="Arial"/>
      <charset val="1"/>
    </font>
    <font>
      <sz val="10"/>
      <color rgb="FF0F7B3E"/>
      <name val="Arial"/>
      <charset val="1"/>
    </font>
    <font>
      <sz val="9"/>
      <color rgb="FF1A1A1A"/>
      <name val="Arial"/>
      <charset val="1"/>
    </font>
    <font>
      <b/>
      <sz val="22"/>
      <color rgb="FF1F3B4D"/>
      <name val="Arial"/>
      <charset val="1"/>
    </font>
    <font>
      <b/>
      <sz val="12"/>
      <color rgb="FFFFFFFF"/>
      <name val="Arial"/>
      <charset val="1"/>
    </font>
    <font>
      <sz val="11"/>
      <color rgb="FF0F7B3E"/>
      <name val="Arial"/>
      <charset val="1"/>
    </font>
    <font>
      <sz val="9"/>
      <color rgb="FF6B7A82"/>
      <name val="Arial"/>
      <charset val="1"/>
    </font>
    <font>
      <b/>
      <sz val="11"/>
      <color rgb="FF1F3B4D"/>
      <name val="Arial"/>
      <charset val="1"/>
    </font>
    <font>
      <i/>
      <sz val="9"/>
      <color rgb="FFC8A35B"/>
      <name val="Arial"/>
      <charset val="1"/>
    </font>
    <font>
      <b/>
      <sz val="2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3B4D"/>
        <bgColor rgb="FF003366"/>
      </patternFill>
    </fill>
    <fill>
      <patternFill patternType="solid">
        <fgColor rgb="FFF4F7F9"/>
        <bgColor rgb="FFFFFFFF"/>
      </patternFill>
    </fill>
    <fill>
      <patternFill patternType="solid">
        <fgColor rgb="FFC8A35B"/>
        <bgColor rgb="FFC0C0C0"/>
      </patternFill>
    </fill>
    <fill>
      <patternFill patternType="solid">
        <fgColor rgb="FFFFFFFF"/>
        <bgColor rgb="FFF4F7F9"/>
      </patternFill>
    </fill>
  </fills>
  <borders count="3">
    <border>
      <left/>
      <right/>
      <top/>
      <bottom/>
      <diagonal/>
    </border>
    <border>
      <left style="thin">
        <color rgb="FFD7DEE3"/>
      </left>
      <right style="thin">
        <color rgb="FFD7DEE3"/>
      </right>
      <top style="thin">
        <color rgb="FFD7DEE3"/>
      </top>
      <bottom style="thin">
        <color rgb="FFD7DEE3"/>
      </bottom>
      <diagonal/>
    </border>
    <border>
      <left/>
      <right/>
      <top/>
      <bottom style="dotted">
        <color rgb="FFD7DEE3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7" fillId="0" borderId="0" xfId="0" applyFont="1" applyAlignment="1">
      <alignment horizontal="center"/>
    </xf>
    <xf numFmtId="0" fontId="13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165" fontId="8" fillId="5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9" fontId="5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indent="1"/>
    </xf>
    <xf numFmtId="165" fontId="4" fillId="3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left" vertical="center" indent="1"/>
    </xf>
    <xf numFmtId="9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 indent="1"/>
    </xf>
    <xf numFmtId="165" fontId="4" fillId="0" borderId="1" xfId="0" applyNumberFormat="1" applyFont="1" applyBorder="1" applyAlignment="1">
      <alignment horizontal="left" vertical="center" indent="1"/>
    </xf>
    <xf numFmtId="0" fontId="4" fillId="3" borderId="0" xfId="0" applyFont="1" applyFill="1" applyAlignment="1">
      <alignment horizontal="left" indent="1"/>
    </xf>
    <xf numFmtId="0" fontId="0" fillId="3" borderId="0" xfId="0" applyFill="1"/>
    <xf numFmtId="0" fontId="4" fillId="5" borderId="0" xfId="0" applyFont="1" applyFill="1" applyAlignment="1">
      <alignment horizontal="left" indent="1"/>
    </xf>
    <xf numFmtId="0" fontId="0" fillId="5" borderId="0" xfId="0" applyFill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center"/>
    </xf>
    <xf numFmtId="1" fontId="10" fillId="5" borderId="0" xfId="0" applyNumberFormat="1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0" fontId="14" fillId="0" borderId="2" xfId="0" applyFont="1" applyBorder="1" applyAlignment="1">
      <alignment horizontal="left" indent="1"/>
    </xf>
    <xf numFmtId="0" fontId="15" fillId="0" borderId="2" xfId="0" applyFont="1" applyBorder="1" applyAlignment="1">
      <alignment horizontal="center"/>
    </xf>
    <xf numFmtId="164" fontId="16" fillId="0" borderId="2" xfId="0" applyNumberFormat="1" applyFont="1" applyBorder="1" applyAlignment="1">
      <alignment horizontal="right" indent="1"/>
    </xf>
    <xf numFmtId="0" fontId="18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5">
    <dxf>
      <font>
        <b/>
        <sz val="10"/>
        <color rgb="FF9C2A33"/>
        <name val="Arial"/>
        <charset val="1"/>
      </font>
    </dxf>
    <dxf>
      <font>
        <b/>
        <sz val="10"/>
        <color rgb="FF1B6B3F"/>
        <name val="Arial"/>
        <charset val="1"/>
      </font>
    </dxf>
    <dxf>
      <font>
        <sz val="10"/>
        <color rgb="FF1B6B3F"/>
        <name val="Arial"/>
        <charset val="1"/>
      </font>
      <fill>
        <patternFill>
          <bgColor rgb="FFD7EFE0"/>
        </patternFill>
      </fill>
    </dxf>
    <dxf>
      <font>
        <sz val="10"/>
        <color rgb="FF8A6D1A"/>
        <name val="Arial"/>
        <charset val="1"/>
      </font>
      <fill>
        <patternFill>
          <bgColor rgb="FFFFF3CD"/>
        </patternFill>
      </fill>
    </dxf>
    <dxf>
      <font>
        <sz val="10"/>
        <color rgb="FF9C2A33"/>
        <name val="Arial"/>
        <charset val="1"/>
      </font>
      <fill>
        <patternFill>
          <bgColor rgb="FFF8D7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F7B3E"/>
      <rgbColor rgb="FF000080"/>
      <rgbColor rgb="FF8A6D1A"/>
      <rgbColor rgb="FF800080"/>
      <rgbColor rgb="FF1B6B3F"/>
      <rgbColor rgb="FFC0C0C0"/>
      <rgbColor rgb="FF6B7A82"/>
      <rgbColor rgb="FF9999FF"/>
      <rgbColor rgb="FF9C2A33"/>
      <rgbColor rgb="FFFFF3CD"/>
      <rgbColor rgb="FFF4F7F9"/>
      <rgbColor rgb="FF660066"/>
      <rgbColor rgb="FFFF8080"/>
      <rgbColor rgb="FF0066CC"/>
      <rgbColor rgb="FFD7DE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FE0"/>
      <rgbColor rgb="FFFFFF99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666699"/>
      <rgbColor rgb="FFC8A35B"/>
      <rgbColor rgb="FF003366"/>
      <rgbColor rgb="FF339966"/>
      <rgbColor rgb="FF003300"/>
      <rgbColor rgb="FF1A1A1A"/>
      <rgbColor rgb="FF993300"/>
      <rgbColor rgb="FF993366"/>
      <rgbColor rgb="FF333399"/>
      <rgbColor rgb="FF1F3B4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Normal="100" workbookViewId="0">
      <pane ySplit="4" topLeftCell="A5" activePane="bottomLeft" state="frozen"/>
      <selection pane="bottomLeft" sqref="A1:M1"/>
    </sheetView>
  </sheetViews>
  <sheetFormatPr baseColWidth="10" defaultColWidth="8.7109375" defaultRowHeight="15" x14ac:dyDescent="0.25"/>
  <cols>
    <col min="1" max="1" width="5" customWidth="1"/>
    <col min="2" max="2" width="20" customWidth="1"/>
    <col min="3" max="3" width="26" customWidth="1"/>
    <col min="4" max="4" width="30" customWidth="1"/>
    <col min="5" max="5" width="9" customWidth="1"/>
    <col min="6" max="6" width="12" customWidth="1"/>
    <col min="7" max="7" width="9" customWidth="1"/>
    <col min="8" max="8" width="11" customWidth="1"/>
    <col min="9" max="9" width="7" customWidth="1"/>
    <col min="10" max="11" width="11" customWidth="1"/>
    <col min="12" max="12" width="12" customWidth="1"/>
    <col min="13" max="13" width="11" customWidth="1"/>
  </cols>
  <sheetData>
    <row r="1" spans="1:13" ht="30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4" spans="1:13" ht="30" customHeight="1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</row>
    <row r="5" spans="1:13" ht="18" customHeight="1" x14ac:dyDescent="0.25">
      <c r="A5" s="16">
        <v>1</v>
      </c>
      <c r="B5" s="17" t="s">
        <v>15</v>
      </c>
      <c r="C5" s="17" t="s">
        <v>16</v>
      </c>
      <c r="D5" s="17" t="s">
        <v>17</v>
      </c>
      <c r="E5" s="16" t="s">
        <v>18</v>
      </c>
      <c r="F5" s="18">
        <v>0.35</v>
      </c>
      <c r="G5" s="19">
        <v>5</v>
      </c>
      <c r="H5" s="20">
        <f t="shared" ref="H5:H36" si="0">IF($F5="","",$F5*(1+$G5))</f>
        <v>2.0999999999999996</v>
      </c>
      <c r="I5" s="19">
        <v>0.19</v>
      </c>
      <c r="J5" s="20">
        <f t="shared" ref="J5:J36" si="1">IF($H5="","",ROUND($H5*(1+$I5),2))</f>
        <v>2.5</v>
      </c>
      <c r="K5" s="20">
        <f t="shared" ref="K5:K36" si="2">IF($H5="","",$H5-$F5)</f>
        <v>1.7499999999999996</v>
      </c>
      <c r="L5" s="21">
        <f t="shared" ref="L5:L36" si="3">IF($H5="","",$F5/$H5)</f>
        <v>0.16666666666666669</v>
      </c>
      <c r="M5" s="16" t="s">
        <v>19</v>
      </c>
    </row>
    <row r="6" spans="1:13" ht="18" customHeight="1" x14ac:dyDescent="0.25">
      <c r="A6" s="22">
        <v>2</v>
      </c>
      <c r="B6" s="23" t="s">
        <v>15</v>
      </c>
      <c r="C6" s="23" t="s">
        <v>20</v>
      </c>
      <c r="D6" s="23" t="s">
        <v>21</v>
      </c>
      <c r="E6" s="22" t="s">
        <v>18</v>
      </c>
      <c r="F6" s="24">
        <v>0.55000000000000004</v>
      </c>
      <c r="G6" s="25">
        <v>4.5</v>
      </c>
      <c r="H6" s="26">
        <f t="shared" si="0"/>
        <v>3.0250000000000004</v>
      </c>
      <c r="I6" s="25">
        <v>0.19</v>
      </c>
      <c r="J6" s="26">
        <f t="shared" si="1"/>
        <v>3.6</v>
      </c>
      <c r="K6" s="26">
        <f t="shared" si="2"/>
        <v>2.4750000000000005</v>
      </c>
      <c r="L6" s="27">
        <f t="shared" si="3"/>
        <v>0.18181818181818182</v>
      </c>
      <c r="M6" s="22" t="s">
        <v>19</v>
      </c>
    </row>
    <row r="7" spans="1:13" ht="18" customHeight="1" x14ac:dyDescent="0.25">
      <c r="A7" s="16">
        <v>3</v>
      </c>
      <c r="B7" s="17" t="s">
        <v>15</v>
      </c>
      <c r="C7" s="17" t="s">
        <v>22</v>
      </c>
      <c r="D7" s="17" t="s">
        <v>23</v>
      </c>
      <c r="E7" s="16" t="s">
        <v>24</v>
      </c>
      <c r="F7" s="18">
        <v>0.6</v>
      </c>
      <c r="G7" s="19">
        <v>4.2</v>
      </c>
      <c r="H7" s="20">
        <f t="shared" si="0"/>
        <v>3.12</v>
      </c>
      <c r="I7" s="19">
        <v>0.19</v>
      </c>
      <c r="J7" s="20">
        <f t="shared" si="1"/>
        <v>3.71</v>
      </c>
      <c r="K7" s="20">
        <f t="shared" si="2"/>
        <v>2.52</v>
      </c>
      <c r="L7" s="21">
        <f t="shared" si="3"/>
        <v>0.19230769230769229</v>
      </c>
      <c r="M7" s="16" t="s">
        <v>19</v>
      </c>
    </row>
    <row r="8" spans="1:13" ht="18" customHeight="1" x14ac:dyDescent="0.25">
      <c r="A8" s="22">
        <v>4</v>
      </c>
      <c r="B8" s="23" t="s">
        <v>15</v>
      </c>
      <c r="C8" s="23" t="s">
        <v>25</v>
      </c>
      <c r="D8" s="23" t="s">
        <v>26</v>
      </c>
      <c r="E8" s="22" t="s">
        <v>18</v>
      </c>
      <c r="F8" s="24">
        <v>0.5</v>
      </c>
      <c r="G8" s="25">
        <v>4</v>
      </c>
      <c r="H8" s="26">
        <f t="shared" si="0"/>
        <v>2.5</v>
      </c>
      <c r="I8" s="25">
        <v>0.19</v>
      </c>
      <c r="J8" s="26">
        <f t="shared" si="1"/>
        <v>2.98</v>
      </c>
      <c r="K8" s="26">
        <f t="shared" si="2"/>
        <v>2</v>
      </c>
      <c r="L8" s="27">
        <f t="shared" si="3"/>
        <v>0.2</v>
      </c>
      <c r="M8" s="22" t="s">
        <v>19</v>
      </c>
    </row>
    <row r="9" spans="1:13" ht="18" customHeight="1" x14ac:dyDescent="0.25">
      <c r="A9" s="16">
        <v>5</v>
      </c>
      <c r="B9" s="17" t="s">
        <v>15</v>
      </c>
      <c r="C9" s="17" t="s">
        <v>27</v>
      </c>
      <c r="D9" s="17" t="s">
        <v>28</v>
      </c>
      <c r="E9" s="16" t="s">
        <v>29</v>
      </c>
      <c r="F9" s="18">
        <v>0.3</v>
      </c>
      <c r="G9" s="19">
        <v>6</v>
      </c>
      <c r="H9" s="20">
        <f t="shared" si="0"/>
        <v>2.1</v>
      </c>
      <c r="I9" s="19">
        <v>0.19</v>
      </c>
      <c r="J9" s="20">
        <f t="shared" si="1"/>
        <v>2.5</v>
      </c>
      <c r="K9" s="20">
        <f t="shared" si="2"/>
        <v>1.8</v>
      </c>
      <c r="L9" s="21">
        <f t="shared" si="3"/>
        <v>0.14285714285714285</v>
      </c>
      <c r="M9" s="16" t="s">
        <v>19</v>
      </c>
    </row>
    <row r="10" spans="1:13" ht="18" customHeight="1" x14ac:dyDescent="0.25">
      <c r="A10" s="22">
        <v>6</v>
      </c>
      <c r="B10" s="23" t="s">
        <v>30</v>
      </c>
      <c r="C10" s="23" t="s">
        <v>31</v>
      </c>
      <c r="D10" s="23" t="s">
        <v>32</v>
      </c>
      <c r="E10" s="22" t="s">
        <v>33</v>
      </c>
      <c r="F10" s="24">
        <v>0.25</v>
      </c>
      <c r="G10" s="25">
        <v>5</v>
      </c>
      <c r="H10" s="26">
        <f t="shared" si="0"/>
        <v>1.5</v>
      </c>
      <c r="I10" s="25">
        <v>0.19</v>
      </c>
      <c r="J10" s="26">
        <f t="shared" si="1"/>
        <v>1.79</v>
      </c>
      <c r="K10" s="26">
        <f t="shared" si="2"/>
        <v>1.25</v>
      </c>
      <c r="L10" s="27">
        <f t="shared" si="3"/>
        <v>0.16666666666666666</v>
      </c>
      <c r="M10" s="22" t="s">
        <v>19</v>
      </c>
    </row>
    <row r="11" spans="1:13" ht="18" customHeight="1" x14ac:dyDescent="0.25">
      <c r="A11" s="16">
        <v>7</v>
      </c>
      <c r="B11" s="17" t="s">
        <v>30</v>
      </c>
      <c r="C11" s="17" t="s">
        <v>34</v>
      </c>
      <c r="D11" s="17" t="s">
        <v>35</v>
      </c>
      <c r="E11" s="16" t="s">
        <v>36</v>
      </c>
      <c r="F11" s="18">
        <v>0.4</v>
      </c>
      <c r="G11" s="19">
        <v>4.5</v>
      </c>
      <c r="H11" s="20">
        <f t="shared" si="0"/>
        <v>2.2000000000000002</v>
      </c>
      <c r="I11" s="19">
        <v>0.19</v>
      </c>
      <c r="J11" s="20">
        <f t="shared" si="1"/>
        <v>2.62</v>
      </c>
      <c r="K11" s="20">
        <f t="shared" si="2"/>
        <v>1.8000000000000003</v>
      </c>
      <c r="L11" s="21">
        <f t="shared" si="3"/>
        <v>0.18181818181818182</v>
      </c>
      <c r="M11" s="16" t="s">
        <v>19</v>
      </c>
    </row>
    <row r="12" spans="1:13" ht="18" customHeight="1" x14ac:dyDescent="0.25">
      <c r="A12" s="22">
        <v>8</v>
      </c>
      <c r="B12" s="23" t="s">
        <v>30</v>
      </c>
      <c r="C12" s="23" t="s">
        <v>37</v>
      </c>
      <c r="D12" s="23" t="s">
        <v>38</v>
      </c>
      <c r="E12" s="22" t="s">
        <v>36</v>
      </c>
      <c r="F12" s="24">
        <v>0.4</v>
      </c>
      <c r="G12" s="25">
        <v>4.5</v>
      </c>
      <c r="H12" s="26">
        <f t="shared" si="0"/>
        <v>2.2000000000000002</v>
      </c>
      <c r="I12" s="25">
        <v>0.19</v>
      </c>
      <c r="J12" s="26">
        <f t="shared" si="1"/>
        <v>2.62</v>
      </c>
      <c r="K12" s="26">
        <f t="shared" si="2"/>
        <v>1.8000000000000003</v>
      </c>
      <c r="L12" s="27">
        <f t="shared" si="3"/>
        <v>0.18181818181818182</v>
      </c>
      <c r="M12" s="22" t="s">
        <v>19</v>
      </c>
    </row>
    <row r="13" spans="1:13" ht="18" customHeight="1" x14ac:dyDescent="0.25">
      <c r="A13" s="16">
        <v>9</v>
      </c>
      <c r="B13" s="17" t="s">
        <v>30</v>
      </c>
      <c r="C13" s="17" t="s">
        <v>39</v>
      </c>
      <c r="D13" s="17" t="s">
        <v>40</v>
      </c>
      <c r="E13" s="16" t="s">
        <v>36</v>
      </c>
      <c r="F13" s="18">
        <v>0.45</v>
      </c>
      <c r="G13" s="19">
        <v>4</v>
      </c>
      <c r="H13" s="20">
        <f t="shared" si="0"/>
        <v>2.25</v>
      </c>
      <c r="I13" s="19">
        <v>0.19</v>
      </c>
      <c r="J13" s="20">
        <f t="shared" si="1"/>
        <v>2.68</v>
      </c>
      <c r="K13" s="20">
        <f t="shared" si="2"/>
        <v>1.8</v>
      </c>
      <c r="L13" s="21">
        <f t="shared" si="3"/>
        <v>0.2</v>
      </c>
      <c r="M13" s="16" t="s">
        <v>19</v>
      </c>
    </row>
    <row r="14" spans="1:13" ht="18" customHeight="1" x14ac:dyDescent="0.25">
      <c r="A14" s="22">
        <v>10</v>
      </c>
      <c r="B14" s="23" t="s">
        <v>30</v>
      </c>
      <c r="C14" s="23" t="s">
        <v>41</v>
      </c>
      <c r="D14" s="23" t="s">
        <v>42</v>
      </c>
      <c r="E14" s="22" t="s">
        <v>43</v>
      </c>
      <c r="F14" s="24">
        <v>0.9</v>
      </c>
      <c r="G14" s="25">
        <v>3.5</v>
      </c>
      <c r="H14" s="26">
        <f t="shared" si="0"/>
        <v>4.05</v>
      </c>
      <c r="I14" s="25">
        <v>0.19</v>
      </c>
      <c r="J14" s="26">
        <f t="shared" si="1"/>
        <v>4.82</v>
      </c>
      <c r="K14" s="26">
        <f t="shared" si="2"/>
        <v>3.15</v>
      </c>
      <c r="L14" s="27">
        <f t="shared" si="3"/>
        <v>0.22222222222222224</v>
      </c>
      <c r="M14" s="22" t="s">
        <v>19</v>
      </c>
    </row>
    <row r="15" spans="1:13" ht="18" customHeight="1" x14ac:dyDescent="0.25">
      <c r="A15" s="16">
        <v>11</v>
      </c>
      <c r="B15" s="17" t="s">
        <v>30</v>
      </c>
      <c r="C15" s="17" t="s">
        <v>44</v>
      </c>
      <c r="D15" s="17" t="s">
        <v>45</v>
      </c>
      <c r="E15" s="16" t="s">
        <v>36</v>
      </c>
      <c r="F15" s="18">
        <v>0.35</v>
      </c>
      <c r="G15" s="19">
        <v>5</v>
      </c>
      <c r="H15" s="20">
        <f t="shared" si="0"/>
        <v>2.0999999999999996</v>
      </c>
      <c r="I15" s="19">
        <v>0.19</v>
      </c>
      <c r="J15" s="20">
        <f t="shared" si="1"/>
        <v>2.5</v>
      </c>
      <c r="K15" s="20">
        <f t="shared" si="2"/>
        <v>1.7499999999999996</v>
      </c>
      <c r="L15" s="21">
        <f t="shared" si="3"/>
        <v>0.16666666666666669</v>
      </c>
      <c r="M15" s="16" t="s">
        <v>46</v>
      </c>
    </row>
    <row r="16" spans="1:13" ht="18" customHeight="1" x14ac:dyDescent="0.25">
      <c r="A16" s="22">
        <v>12</v>
      </c>
      <c r="B16" s="23" t="s">
        <v>47</v>
      </c>
      <c r="C16" s="23" t="s">
        <v>48</v>
      </c>
      <c r="D16" s="23" t="s">
        <v>49</v>
      </c>
      <c r="E16" s="22" t="s">
        <v>50</v>
      </c>
      <c r="F16" s="24">
        <v>0.45</v>
      </c>
      <c r="G16" s="25">
        <v>4.5</v>
      </c>
      <c r="H16" s="26">
        <f t="shared" si="0"/>
        <v>2.4750000000000001</v>
      </c>
      <c r="I16" s="25">
        <v>0.19</v>
      </c>
      <c r="J16" s="26">
        <f t="shared" si="1"/>
        <v>2.95</v>
      </c>
      <c r="K16" s="26">
        <f t="shared" si="2"/>
        <v>2.0249999999999999</v>
      </c>
      <c r="L16" s="27">
        <f t="shared" si="3"/>
        <v>0.18181818181818182</v>
      </c>
      <c r="M16" s="22" t="s">
        <v>19</v>
      </c>
    </row>
    <row r="17" spans="1:13" ht="18" customHeight="1" x14ac:dyDescent="0.25">
      <c r="A17" s="16">
        <v>13</v>
      </c>
      <c r="B17" s="17" t="s">
        <v>47</v>
      </c>
      <c r="C17" s="17" t="s">
        <v>48</v>
      </c>
      <c r="D17" s="17" t="s">
        <v>49</v>
      </c>
      <c r="E17" s="16" t="s">
        <v>51</v>
      </c>
      <c r="F17" s="18">
        <v>0.7</v>
      </c>
      <c r="G17" s="19">
        <v>4.2</v>
      </c>
      <c r="H17" s="20">
        <f t="shared" si="0"/>
        <v>3.6399999999999997</v>
      </c>
      <c r="I17" s="19">
        <v>0.19</v>
      </c>
      <c r="J17" s="20">
        <f t="shared" si="1"/>
        <v>4.33</v>
      </c>
      <c r="K17" s="20">
        <f t="shared" si="2"/>
        <v>2.9399999999999995</v>
      </c>
      <c r="L17" s="21">
        <f t="shared" si="3"/>
        <v>0.19230769230769232</v>
      </c>
      <c r="M17" s="16" t="s">
        <v>19</v>
      </c>
    </row>
    <row r="18" spans="1:13" ht="18" customHeight="1" x14ac:dyDescent="0.25">
      <c r="A18" s="22">
        <v>14</v>
      </c>
      <c r="B18" s="23" t="s">
        <v>47</v>
      </c>
      <c r="C18" s="23" t="s">
        <v>52</v>
      </c>
      <c r="D18" s="23" t="s">
        <v>53</v>
      </c>
      <c r="E18" s="22" t="s">
        <v>51</v>
      </c>
      <c r="F18" s="24">
        <v>0.8</v>
      </c>
      <c r="G18" s="25">
        <v>3.8</v>
      </c>
      <c r="H18" s="26">
        <f t="shared" si="0"/>
        <v>3.84</v>
      </c>
      <c r="I18" s="25">
        <v>0.19</v>
      </c>
      <c r="J18" s="26">
        <f t="shared" si="1"/>
        <v>4.57</v>
      </c>
      <c r="K18" s="26">
        <f t="shared" si="2"/>
        <v>3.04</v>
      </c>
      <c r="L18" s="27">
        <f t="shared" si="3"/>
        <v>0.20833333333333334</v>
      </c>
      <c r="M18" s="22" t="s">
        <v>19</v>
      </c>
    </row>
    <row r="19" spans="1:13" ht="18" customHeight="1" x14ac:dyDescent="0.25">
      <c r="A19" s="16">
        <v>15</v>
      </c>
      <c r="B19" s="17" t="s">
        <v>47</v>
      </c>
      <c r="C19" s="17" t="s">
        <v>54</v>
      </c>
      <c r="D19" s="17" t="s">
        <v>55</v>
      </c>
      <c r="E19" s="16" t="s">
        <v>51</v>
      </c>
      <c r="F19" s="18">
        <v>0.65</v>
      </c>
      <c r="G19" s="19">
        <v>4</v>
      </c>
      <c r="H19" s="20">
        <f t="shared" si="0"/>
        <v>3.25</v>
      </c>
      <c r="I19" s="19">
        <v>0.19</v>
      </c>
      <c r="J19" s="20">
        <f t="shared" si="1"/>
        <v>3.87</v>
      </c>
      <c r="K19" s="20">
        <f t="shared" si="2"/>
        <v>2.6</v>
      </c>
      <c r="L19" s="21">
        <f t="shared" si="3"/>
        <v>0.2</v>
      </c>
      <c r="M19" s="16" t="s">
        <v>19</v>
      </c>
    </row>
    <row r="20" spans="1:13" ht="18" customHeight="1" x14ac:dyDescent="0.25">
      <c r="A20" s="22">
        <v>16</v>
      </c>
      <c r="B20" s="23" t="s">
        <v>47</v>
      </c>
      <c r="C20" s="23" t="s">
        <v>56</v>
      </c>
      <c r="D20" s="23" t="s">
        <v>57</v>
      </c>
      <c r="E20" s="22" t="s">
        <v>36</v>
      </c>
      <c r="F20" s="24">
        <v>0.6</v>
      </c>
      <c r="G20" s="25">
        <v>3.5</v>
      </c>
      <c r="H20" s="26">
        <f t="shared" si="0"/>
        <v>2.6999999999999997</v>
      </c>
      <c r="I20" s="25">
        <v>0.19</v>
      </c>
      <c r="J20" s="26">
        <f t="shared" si="1"/>
        <v>3.21</v>
      </c>
      <c r="K20" s="26">
        <f t="shared" si="2"/>
        <v>2.0999999999999996</v>
      </c>
      <c r="L20" s="27">
        <f t="shared" si="3"/>
        <v>0.22222222222222224</v>
      </c>
      <c r="M20" s="22" t="s">
        <v>19</v>
      </c>
    </row>
    <row r="21" spans="1:13" ht="18" customHeight="1" x14ac:dyDescent="0.25">
      <c r="A21" s="16">
        <v>17</v>
      </c>
      <c r="B21" s="17" t="s">
        <v>58</v>
      </c>
      <c r="C21" s="17" t="s">
        <v>59</v>
      </c>
      <c r="D21" s="17" t="s">
        <v>60</v>
      </c>
      <c r="E21" s="16" t="s">
        <v>43</v>
      </c>
      <c r="F21" s="18">
        <v>1.1000000000000001</v>
      </c>
      <c r="G21" s="19">
        <v>3.5</v>
      </c>
      <c r="H21" s="20">
        <f t="shared" si="0"/>
        <v>4.95</v>
      </c>
      <c r="I21" s="19">
        <v>0.19</v>
      </c>
      <c r="J21" s="20">
        <f t="shared" si="1"/>
        <v>5.89</v>
      </c>
      <c r="K21" s="20">
        <f t="shared" si="2"/>
        <v>3.85</v>
      </c>
      <c r="L21" s="21">
        <f t="shared" si="3"/>
        <v>0.22222222222222224</v>
      </c>
      <c r="M21" s="16" t="s">
        <v>19</v>
      </c>
    </row>
    <row r="22" spans="1:13" ht="18" customHeight="1" x14ac:dyDescent="0.25">
      <c r="A22" s="22">
        <v>18</v>
      </c>
      <c r="B22" s="23" t="s">
        <v>58</v>
      </c>
      <c r="C22" s="23" t="s">
        <v>61</v>
      </c>
      <c r="D22" s="23" t="s">
        <v>62</v>
      </c>
      <c r="E22" s="22" t="s">
        <v>43</v>
      </c>
      <c r="F22" s="24">
        <v>1.2</v>
      </c>
      <c r="G22" s="25">
        <v>3.5</v>
      </c>
      <c r="H22" s="26">
        <f t="shared" si="0"/>
        <v>5.3999999999999995</v>
      </c>
      <c r="I22" s="25">
        <v>0.19</v>
      </c>
      <c r="J22" s="26">
        <f t="shared" si="1"/>
        <v>6.43</v>
      </c>
      <c r="K22" s="26">
        <f t="shared" si="2"/>
        <v>4.1999999999999993</v>
      </c>
      <c r="L22" s="27">
        <f t="shared" si="3"/>
        <v>0.22222222222222224</v>
      </c>
      <c r="M22" s="22" t="s">
        <v>19</v>
      </c>
    </row>
    <row r="23" spans="1:13" ht="18" customHeight="1" x14ac:dyDescent="0.25">
      <c r="A23" s="16">
        <v>19</v>
      </c>
      <c r="B23" s="17" t="s">
        <v>58</v>
      </c>
      <c r="C23" s="17" t="s">
        <v>63</v>
      </c>
      <c r="D23" s="17" t="s">
        <v>64</v>
      </c>
      <c r="E23" s="16" t="s">
        <v>43</v>
      </c>
      <c r="F23" s="18">
        <v>1.1000000000000001</v>
      </c>
      <c r="G23" s="19">
        <v>3.5</v>
      </c>
      <c r="H23" s="20">
        <f t="shared" si="0"/>
        <v>4.95</v>
      </c>
      <c r="I23" s="19">
        <v>0.19</v>
      </c>
      <c r="J23" s="20">
        <f t="shared" si="1"/>
        <v>5.89</v>
      </c>
      <c r="K23" s="20">
        <f t="shared" si="2"/>
        <v>3.85</v>
      </c>
      <c r="L23" s="21">
        <f t="shared" si="3"/>
        <v>0.22222222222222224</v>
      </c>
      <c r="M23" s="16" t="s">
        <v>19</v>
      </c>
    </row>
    <row r="24" spans="1:13" ht="18" customHeight="1" x14ac:dyDescent="0.25">
      <c r="A24" s="22">
        <v>20</v>
      </c>
      <c r="B24" s="23" t="s">
        <v>58</v>
      </c>
      <c r="C24" s="23" t="s">
        <v>65</v>
      </c>
      <c r="D24" s="23" t="s">
        <v>66</v>
      </c>
      <c r="E24" s="22" t="s">
        <v>67</v>
      </c>
      <c r="F24" s="24">
        <v>0.9</v>
      </c>
      <c r="G24" s="25">
        <v>4</v>
      </c>
      <c r="H24" s="26">
        <f t="shared" si="0"/>
        <v>4.5</v>
      </c>
      <c r="I24" s="25">
        <v>0.19</v>
      </c>
      <c r="J24" s="26">
        <f t="shared" si="1"/>
        <v>5.36</v>
      </c>
      <c r="K24" s="26">
        <f t="shared" si="2"/>
        <v>3.6</v>
      </c>
      <c r="L24" s="27">
        <f t="shared" si="3"/>
        <v>0.2</v>
      </c>
      <c r="M24" s="22" t="s">
        <v>19</v>
      </c>
    </row>
    <row r="25" spans="1:13" ht="18" customHeight="1" x14ac:dyDescent="0.25">
      <c r="A25" s="16">
        <v>21</v>
      </c>
      <c r="B25" s="17" t="s">
        <v>58</v>
      </c>
      <c r="C25" s="17" t="s">
        <v>68</v>
      </c>
      <c r="D25" s="17" t="s">
        <v>69</v>
      </c>
      <c r="E25" s="16" t="s">
        <v>33</v>
      </c>
      <c r="F25" s="18">
        <v>0.95</v>
      </c>
      <c r="G25" s="19">
        <v>3.6</v>
      </c>
      <c r="H25" s="20">
        <f t="shared" si="0"/>
        <v>4.3699999999999992</v>
      </c>
      <c r="I25" s="19">
        <v>0.19</v>
      </c>
      <c r="J25" s="20">
        <f t="shared" si="1"/>
        <v>5.2</v>
      </c>
      <c r="K25" s="20">
        <f t="shared" si="2"/>
        <v>3.419999999999999</v>
      </c>
      <c r="L25" s="21">
        <f t="shared" si="3"/>
        <v>0.21739130434782611</v>
      </c>
      <c r="M25" s="16" t="s">
        <v>19</v>
      </c>
    </row>
    <row r="26" spans="1:13" ht="18" customHeight="1" x14ac:dyDescent="0.25">
      <c r="A26" s="22">
        <v>22</v>
      </c>
      <c r="B26" s="23" t="s">
        <v>70</v>
      </c>
      <c r="C26" s="23" t="s">
        <v>71</v>
      </c>
      <c r="D26" s="23" t="s">
        <v>72</v>
      </c>
      <c r="E26" s="22" t="s">
        <v>50</v>
      </c>
      <c r="F26" s="24">
        <v>1.6</v>
      </c>
      <c r="G26" s="25">
        <v>4</v>
      </c>
      <c r="H26" s="26">
        <f t="shared" si="0"/>
        <v>8</v>
      </c>
      <c r="I26" s="25">
        <v>0.19</v>
      </c>
      <c r="J26" s="26">
        <f t="shared" si="1"/>
        <v>9.52</v>
      </c>
      <c r="K26" s="26">
        <f t="shared" si="2"/>
        <v>6.4</v>
      </c>
      <c r="L26" s="27">
        <f t="shared" si="3"/>
        <v>0.2</v>
      </c>
      <c r="M26" s="22" t="s">
        <v>19</v>
      </c>
    </row>
    <row r="27" spans="1:13" ht="18" customHeight="1" x14ac:dyDescent="0.25">
      <c r="A27" s="16">
        <v>23</v>
      </c>
      <c r="B27" s="17" t="s">
        <v>70</v>
      </c>
      <c r="C27" s="17" t="s">
        <v>73</v>
      </c>
      <c r="D27" s="17" t="s">
        <v>74</v>
      </c>
      <c r="E27" s="16" t="s">
        <v>33</v>
      </c>
      <c r="F27" s="18">
        <v>1.8</v>
      </c>
      <c r="G27" s="19">
        <v>4.2</v>
      </c>
      <c r="H27" s="20">
        <f t="shared" si="0"/>
        <v>9.3600000000000012</v>
      </c>
      <c r="I27" s="19">
        <v>0.19</v>
      </c>
      <c r="J27" s="20">
        <f t="shared" si="1"/>
        <v>11.14</v>
      </c>
      <c r="K27" s="20">
        <f t="shared" si="2"/>
        <v>7.5600000000000014</v>
      </c>
      <c r="L27" s="21">
        <f t="shared" si="3"/>
        <v>0.19230769230769229</v>
      </c>
      <c r="M27" s="16" t="s">
        <v>19</v>
      </c>
    </row>
    <row r="28" spans="1:13" ht="18" customHeight="1" x14ac:dyDescent="0.25">
      <c r="A28" s="22">
        <v>24</v>
      </c>
      <c r="B28" s="23" t="s">
        <v>70</v>
      </c>
      <c r="C28" s="23" t="s">
        <v>75</v>
      </c>
      <c r="D28" s="23" t="s">
        <v>76</v>
      </c>
      <c r="E28" s="22" t="s">
        <v>50</v>
      </c>
      <c r="F28" s="24">
        <v>1.7</v>
      </c>
      <c r="G28" s="25">
        <v>4.5</v>
      </c>
      <c r="H28" s="26">
        <f t="shared" si="0"/>
        <v>9.35</v>
      </c>
      <c r="I28" s="25">
        <v>0.19</v>
      </c>
      <c r="J28" s="26">
        <f t="shared" si="1"/>
        <v>11.13</v>
      </c>
      <c r="K28" s="26">
        <f t="shared" si="2"/>
        <v>7.6499999999999995</v>
      </c>
      <c r="L28" s="27">
        <f t="shared" si="3"/>
        <v>0.18181818181818182</v>
      </c>
      <c r="M28" s="22" t="s">
        <v>19</v>
      </c>
    </row>
    <row r="29" spans="1:13" ht="18" customHeight="1" x14ac:dyDescent="0.25">
      <c r="A29" s="16">
        <v>25</v>
      </c>
      <c r="B29" s="17" t="s">
        <v>70</v>
      </c>
      <c r="C29" s="17" t="s">
        <v>77</v>
      </c>
      <c r="D29" s="17" t="s">
        <v>78</v>
      </c>
      <c r="E29" s="16" t="s">
        <v>33</v>
      </c>
      <c r="F29" s="18">
        <v>1.75</v>
      </c>
      <c r="G29" s="19">
        <v>4.3</v>
      </c>
      <c r="H29" s="20">
        <f t="shared" si="0"/>
        <v>9.2750000000000004</v>
      </c>
      <c r="I29" s="19">
        <v>0.19</v>
      </c>
      <c r="J29" s="20">
        <f t="shared" si="1"/>
        <v>11.04</v>
      </c>
      <c r="K29" s="20">
        <f t="shared" si="2"/>
        <v>7.5250000000000004</v>
      </c>
      <c r="L29" s="21">
        <f t="shared" si="3"/>
        <v>0.18867924528301885</v>
      </c>
      <c r="M29" s="16" t="s">
        <v>19</v>
      </c>
    </row>
    <row r="30" spans="1:13" ht="18" customHeight="1" x14ac:dyDescent="0.25">
      <c r="A30" s="22">
        <v>26</v>
      </c>
      <c r="B30" s="23" t="s">
        <v>70</v>
      </c>
      <c r="C30" s="23" t="s">
        <v>79</v>
      </c>
      <c r="D30" s="23" t="s">
        <v>80</v>
      </c>
      <c r="E30" s="22" t="s">
        <v>50</v>
      </c>
      <c r="F30" s="24">
        <v>1.2</v>
      </c>
      <c r="G30" s="25">
        <v>4</v>
      </c>
      <c r="H30" s="26">
        <f t="shared" si="0"/>
        <v>6</v>
      </c>
      <c r="I30" s="25">
        <v>0.19</v>
      </c>
      <c r="J30" s="26">
        <f t="shared" si="1"/>
        <v>7.14</v>
      </c>
      <c r="K30" s="26">
        <f t="shared" si="2"/>
        <v>4.8</v>
      </c>
      <c r="L30" s="27">
        <f t="shared" si="3"/>
        <v>0.19999999999999998</v>
      </c>
      <c r="M30" s="22" t="s">
        <v>19</v>
      </c>
    </row>
    <row r="31" spans="1:13" ht="18" customHeight="1" x14ac:dyDescent="0.25">
      <c r="A31" s="16">
        <v>27</v>
      </c>
      <c r="B31" s="17" t="s">
        <v>81</v>
      </c>
      <c r="C31" s="17" t="s">
        <v>82</v>
      </c>
      <c r="D31" s="17" t="s">
        <v>83</v>
      </c>
      <c r="E31" s="16" t="s">
        <v>84</v>
      </c>
      <c r="F31" s="18">
        <v>0.95</v>
      </c>
      <c r="G31" s="19">
        <v>3.8</v>
      </c>
      <c r="H31" s="20">
        <f t="shared" si="0"/>
        <v>4.5599999999999996</v>
      </c>
      <c r="I31" s="19">
        <v>0.19</v>
      </c>
      <c r="J31" s="20">
        <f t="shared" si="1"/>
        <v>5.43</v>
      </c>
      <c r="K31" s="20">
        <f t="shared" si="2"/>
        <v>3.6099999999999994</v>
      </c>
      <c r="L31" s="21">
        <f t="shared" si="3"/>
        <v>0.20833333333333334</v>
      </c>
      <c r="M31" s="16" t="s">
        <v>19</v>
      </c>
    </row>
    <row r="32" spans="1:13" ht="18" customHeight="1" x14ac:dyDescent="0.25">
      <c r="A32" s="22">
        <v>28</v>
      </c>
      <c r="B32" s="23" t="s">
        <v>81</v>
      </c>
      <c r="C32" s="23" t="s">
        <v>85</v>
      </c>
      <c r="D32" s="23" t="s">
        <v>86</v>
      </c>
      <c r="E32" s="22" t="s">
        <v>84</v>
      </c>
      <c r="F32" s="24">
        <v>0.85</v>
      </c>
      <c r="G32" s="25">
        <v>3.8</v>
      </c>
      <c r="H32" s="26">
        <f t="shared" si="0"/>
        <v>4.08</v>
      </c>
      <c r="I32" s="25">
        <v>0.19</v>
      </c>
      <c r="J32" s="26">
        <f t="shared" si="1"/>
        <v>4.8600000000000003</v>
      </c>
      <c r="K32" s="26">
        <f t="shared" si="2"/>
        <v>3.23</v>
      </c>
      <c r="L32" s="27">
        <f t="shared" si="3"/>
        <v>0.20833333333333331</v>
      </c>
      <c r="M32" s="22" t="s">
        <v>19</v>
      </c>
    </row>
    <row r="33" spans="1:13" ht="18" customHeight="1" x14ac:dyDescent="0.25">
      <c r="A33" s="16">
        <v>29</v>
      </c>
      <c r="B33" s="17" t="s">
        <v>81</v>
      </c>
      <c r="C33" s="17" t="s">
        <v>87</v>
      </c>
      <c r="D33" s="17" t="s">
        <v>88</v>
      </c>
      <c r="E33" s="16" t="s">
        <v>84</v>
      </c>
      <c r="F33" s="18">
        <v>1</v>
      </c>
      <c r="G33" s="19">
        <v>3.6</v>
      </c>
      <c r="H33" s="20">
        <f t="shared" si="0"/>
        <v>4.5999999999999996</v>
      </c>
      <c r="I33" s="19">
        <v>0.19</v>
      </c>
      <c r="J33" s="20">
        <f t="shared" si="1"/>
        <v>5.47</v>
      </c>
      <c r="K33" s="20">
        <f t="shared" si="2"/>
        <v>3.5999999999999996</v>
      </c>
      <c r="L33" s="21">
        <f t="shared" si="3"/>
        <v>0.21739130434782611</v>
      </c>
      <c r="M33" s="16" t="s">
        <v>19</v>
      </c>
    </row>
    <row r="34" spans="1:13" ht="18" customHeight="1" x14ac:dyDescent="0.25">
      <c r="A34" s="22">
        <v>30</v>
      </c>
      <c r="B34" s="23" t="s">
        <v>81</v>
      </c>
      <c r="C34" s="23" t="s">
        <v>89</v>
      </c>
      <c r="D34" s="23" t="s">
        <v>90</v>
      </c>
      <c r="E34" s="22" t="s">
        <v>84</v>
      </c>
      <c r="F34" s="24">
        <v>1.5</v>
      </c>
      <c r="G34" s="25">
        <v>3.2</v>
      </c>
      <c r="H34" s="26">
        <f t="shared" si="0"/>
        <v>6.3000000000000007</v>
      </c>
      <c r="I34" s="25">
        <v>0.19</v>
      </c>
      <c r="J34" s="26">
        <f t="shared" si="1"/>
        <v>7.5</v>
      </c>
      <c r="K34" s="26">
        <f t="shared" si="2"/>
        <v>4.8000000000000007</v>
      </c>
      <c r="L34" s="27">
        <f t="shared" si="3"/>
        <v>0.23809523809523808</v>
      </c>
      <c r="M34" s="22" t="s">
        <v>19</v>
      </c>
    </row>
    <row r="35" spans="1:13" ht="18" customHeight="1" x14ac:dyDescent="0.25">
      <c r="A35" s="16">
        <v>31</v>
      </c>
      <c r="B35" s="17" t="s">
        <v>81</v>
      </c>
      <c r="C35" s="17" t="s">
        <v>91</v>
      </c>
      <c r="D35" s="17" t="s">
        <v>92</v>
      </c>
      <c r="E35" s="16" t="s">
        <v>93</v>
      </c>
      <c r="F35" s="18">
        <v>0.6</v>
      </c>
      <c r="G35" s="19">
        <v>4.5</v>
      </c>
      <c r="H35" s="20">
        <f t="shared" si="0"/>
        <v>3.3</v>
      </c>
      <c r="I35" s="19">
        <v>0.19</v>
      </c>
      <c r="J35" s="20">
        <f t="shared" si="1"/>
        <v>3.93</v>
      </c>
      <c r="K35" s="20">
        <f t="shared" si="2"/>
        <v>2.6999999999999997</v>
      </c>
      <c r="L35" s="21">
        <f t="shared" si="3"/>
        <v>0.18181818181818182</v>
      </c>
      <c r="M35" s="16" t="s">
        <v>19</v>
      </c>
    </row>
    <row r="36" spans="1:13" ht="18" customHeight="1" x14ac:dyDescent="0.25">
      <c r="A36" s="22">
        <v>32</v>
      </c>
      <c r="B36" s="23"/>
      <c r="C36" s="23"/>
      <c r="D36" s="23"/>
      <c r="E36" s="22"/>
      <c r="F36" s="24"/>
      <c r="G36" s="25"/>
      <c r="H36" s="26" t="str">
        <f t="shared" si="0"/>
        <v/>
      </c>
      <c r="I36" s="25">
        <v>0.19</v>
      </c>
      <c r="J36" s="26" t="str">
        <f t="shared" si="1"/>
        <v/>
      </c>
      <c r="K36" s="26" t="str">
        <f t="shared" si="2"/>
        <v/>
      </c>
      <c r="L36" s="27" t="str">
        <f t="shared" si="3"/>
        <v/>
      </c>
      <c r="M36" s="22"/>
    </row>
    <row r="37" spans="1:13" ht="18" customHeight="1" x14ac:dyDescent="0.25">
      <c r="A37" s="16">
        <v>33</v>
      </c>
      <c r="B37" s="17"/>
      <c r="C37" s="17"/>
      <c r="D37" s="17"/>
      <c r="E37" s="16"/>
      <c r="F37" s="18"/>
      <c r="G37" s="19"/>
      <c r="H37" s="20" t="str">
        <f t="shared" ref="H37:H65" si="4">IF($F37="","",$F37*(1+$G37))</f>
        <v/>
      </c>
      <c r="I37" s="19">
        <v>0.19</v>
      </c>
      <c r="J37" s="20" t="str">
        <f t="shared" ref="J37:J65" si="5">IF($H37="","",ROUND($H37*(1+$I37),2))</f>
        <v/>
      </c>
      <c r="K37" s="20" t="str">
        <f t="shared" ref="K37:K65" si="6">IF($H37="","",$H37-$F37)</f>
        <v/>
      </c>
      <c r="L37" s="21" t="str">
        <f t="shared" ref="L37:L65" si="7">IF($H37="","",$F37/$H37)</f>
        <v/>
      </c>
      <c r="M37" s="16"/>
    </row>
    <row r="38" spans="1:13" ht="18" customHeight="1" x14ac:dyDescent="0.25">
      <c r="A38" s="22">
        <v>34</v>
      </c>
      <c r="B38" s="23"/>
      <c r="C38" s="23"/>
      <c r="D38" s="23"/>
      <c r="E38" s="22"/>
      <c r="F38" s="24"/>
      <c r="G38" s="25"/>
      <c r="H38" s="26" t="str">
        <f t="shared" si="4"/>
        <v/>
      </c>
      <c r="I38" s="25">
        <v>0.19</v>
      </c>
      <c r="J38" s="26" t="str">
        <f t="shared" si="5"/>
        <v/>
      </c>
      <c r="K38" s="26" t="str">
        <f t="shared" si="6"/>
        <v/>
      </c>
      <c r="L38" s="27" t="str">
        <f t="shared" si="7"/>
        <v/>
      </c>
      <c r="M38" s="22"/>
    </row>
    <row r="39" spans="1:13" ht="18" customHeight="1" x14ac:dyDescent="0.25">
      <c r="A39" s="16">
        <v>35</v>
      </c>
      <c r="B39" s="17"/>
      <c r="C39" s="17"/>
      <c r="D39" s="17"/>
      <c r="E39" s="16"/>
      <c r="F39" s="18"/>
      <c r="G39" s="19"/>
      <c r="H39" s="20" t="str">
        <f t="shared" si="4"/>
        <v/>
      </c>
      <c r="I39" s="19">
        <v>0.19</v>
      </c>
      <c r="J39" s="20" t="str">
        <f t="shared" si="5"/>
        <v/>
      </c>
      <c r="K39" s="20" t="str">
        <f t="shared" si="6"/>
        <v/>
      </c>
      <c r="L39" s="21" t="str">
        <f t="shared" si="7"/>
        <v/>
      </c>
      <c r="M39" s="16"/>
    </row>
    <row r="40" spans="1:13" ht="18" customHeight="1" x14ac:dyDescent="0.25">
      <c r="A40" s="22">
        <v>36</v>
      </c>
      <c r="B40" s="23"/>
      <c r="C40" s="23"/>
      <c r="D40" s="23"/>
      <c r="E40" s="22"/>
      <c r="F40" s="24"/>
      <c r="G40" s="25"/>
      <c r="H40" s="26" t="str">
        <f t="shared" si="4"/>
        <v/>
      </c>
      <c r="I40" s="25">
        <v>0.19</v>
      </c>
      <c r="J40" s="26" t="str">
        <f t="shared" si="5"/>
        <v/>
      </c>
      <c r="K40" s="26" t="str">
        <f t="shared" si="6"/>
        <v/>
      </c>
      <c r="L40" s="27" t="str">
        <f t="shared" si="7"/>
        <v/>
      </c>
      <c r="M40" s="22"/>
    </row>
    <row r="41" spans="1:13" ht="18" customHeight="1" x14ac:dyDescent="0.25">
      <c r="A41" s="16">
        <v>37</v>
      </c>
      <c r="B41" s="17"/>
      <c r="C41" s="17"/>
      <c r="D41" s="17"/>
      <c r="E41" s="16"/>
      <c r="F41" s="18"/>
      <c r="G41" s="19"/>
      <c r="H41" s="20" t="str">
        <f t="shared" si="4"/>
        <v/>
      </c>
      <c r="I41" s="19">
        <v>0.19</v>
      </c>
      <c r="J41" s="20" t="str">
        <f t="shared" si="5"/>
        <v/>
      </c>
      <c r="K41" s="20" t="str">
        <f t="shared" si="6"/>
        <v/>
      </c>
      <c r="L41" s="21" t="str">
        <f t="shared" si="7"/>
        <v/>
      </c>
      <c r="M41" s="16"/>
    </row>
    <row r="42" spans="1:13" ht="18" customHeight="1" x14ac:dyDescent="0.25">
      <c r="A42" s="22">
        <v>38</v>
      </c>
      <c r="B42" s="23"/>
      <c r="C42" s="23"/>
      <c r="D42" s="23"/>
      <c r="E42" s="22"/>
      <c r="F42" s="24"/>
      <c r="G42" s="25"/>
      <c r="H42" s="26" t="str">
        <f t="shared" si="4"/>
        <v/>
      </c>
      <c r="I42" s="25">
        <v>0.19</v>
      </c>
      <c r="J42" s="26" t="str">
        <f t="shared" si="5"/>
        <v/>
      </c>
      <c r="K42" s="26" t="str">
        <f t="shared" si="6"/>
        <v/>
      </c>
      <c r="L42" s="27" t="str">
        <f t="shared" si="7"/>
        <v/>
      </c>
      <c r="M42" s="22"/>
    </row>
    <row r="43" spans="1:13" ht="18" customHeight="1" x14ac:dyDescent="0.25">
      <c r="A43" s="16">
        <v>39</v>
      </c>
      <c r="B43" s="17"/>
      <c r="C43" s="17"/>
      <c r="D43" s="17"/>
      <c r="E43" s="16"/>
      <c r="F43" s="18"/>
      <c r="G43" s="19"/>
      <c r="H43" s="20" t="str">
        <f t="shared" si="4"/>
        <v/>
      </c>
      <c r="I43" s="19">
        <v>0.19</v>
      </c>
      <c r="J43" s="20" t="str">
        <f t="shared" si="5"/>
        <v/>
      </c>
      <c r="K43" s="20" t="str">
        <f t="shared" si="6"/>
        <v/>
      </c>
      <c r="L43" s="21" t="str">
        <f t="shared" si="7"/>
        <v/>
      </c>
      <c r="M43" s="16"/>
    </row>
    <row r="44" spans="1:13" ht="18" customHeight="1" x14ac:dyDescent="0.25">
      <c r="A44" s="22">
        <v>40</v>
      </c>
      <c r="B44" s="23"/>
      <c r="C44" s="23"/>
      <c r="D44" s="23"/>
      <c r="E44" s="22"/>
      <c r="F44" s="24"/>
      <c r="G44" s="25"/>
      <c r="H44" s="26" t="str">
        <f t="shared" si="4"/>
        <v/>
      </c>
      <c r="I44" s="25">
        <v>0.19</v>
      </c>
      <c r="J44" s="26" t="str">
        <f t="shared" si="5"/>
        <v/>
      </c>
      <c r="K44" s="26" t="str">
        <f t="shared" si="6"/>
        <v/>
      </c>
      <c r="L44" s="27" t="str">
        <f t="shared" si="7"/>
        <v/>
      </c>
      <c r="M44" s="22"/>
    </row>
    <row r="45" spans="1:13" ht="18" customHeight="1" x14ac:dyDescent="0.25">
      <c r="A45" s="16">
        <v>41</v>
      </c>
      <c r="B45" s="17"/>
      <c r="C45" s="17"/>
      <c r="D45" s="17"/>
      <c r="E45" s="16"/>
      <c r="F45" s="18"/>
      <c r="G45" s="19"/>
      <c r="H45" s="20" t="str">
        <f t="shared" si="4"/>
        <v/>
      </c>
      <c r="I45" s="19">
        <v>0.19</v>
      </c>
      <c r="J45" s="20" t="str">
        <f t="shared" si="5"/>
        <v/>
      </c>
      <c r="K45" s="20" t="str">
        <f t="shared" si="6"/>
        <v/>
      </c>
      <c r="L45" s="21" t="str">
        <f t="shared" si="7"/>
        <v/>
      </c>
      <c r="M45" s="16"/>
    </row>
    <row r="46" spans="1:13" ht="18" customHeight="1" x14ac:dyDescent="0.25">
      <c r="A46" s="22">
        <v>42</v>
      </c>
      <c r="B46" s="23"/>
      <c r="C46" s="23"/>
      <c r="D46" s="23"/>
      <c r="E46" s="22"/>
      <c r="F46" s="24"/>
      <c r="G46" s="25"/>
      <c r="H46" s="26" t="str">
        <f t="shared" si="4"/>
        <v/>
      </c>
      <c r="I46" s="25">
        <v>0.19</v>
      </c>
      <c r="J46" s="26" t="str">
        <f t="shared" si="5"/>
        <v/>
      </c>
      <c r="K46" s="26" t="str">
        <f t="shared" si="6"/>
        <v/>
      </c>
      <c r="L46" s="27" t="str">
        <f t="shared" si="7"/>
        <v/>
      </c>
      <c r="M46" s="22"/>
    </row>
    <row r="47" spans="1:13" ht="18" customHeight="1" x14ac:dyDescent="0.25">
      <c r="A47" s="16">
        <v>43</v>
      </c>
      <c r="B47" s="17"/>
      <c r="C47" s="17"/>
      <c r="D47" s="17"/>
      <c r="E47" s="16"/>
      <c r="F47" s="18"/>
      <c r="G47" s="19"/>
      <c r="H47" s="20" t="str">
        <f t="shared" si="4"/>
        <v/>
      </c>
      <c r="I47" s="19">
        <v>0.19</v>
      </c>
      <c r="J47" s="20" t="str">
        <f t="shared" si="5"/>
        <v/>
      </c>
      <c r="K47" s="20" t="str">
        <f t="shared" si="6"/>
        <v/>
      </c>
      <c r="L47" s="21" t="str">
        <f t="shared" si="7"/>
        <v/>
      </c>
      <c r="M47" s="16"/>
    </row>
    <row r="48" spans="1:13" ht="18" customHeight="1" x14ac:dyDescent="0.25">
      <c r="A48" s="22">
        <v>44</v>
      </c>
      <c r="B48" s="23"/>
      <c r="C48" s="23"/>
      <c r="D48" s="23"/>
      <c r="E48" s="22"/>
      <c r="F48" s="24"/>
      <c r="G48" s="25"/>
      <c r="H48" s="26" t="str">
        <f t="shared" si="4"/>
        <v/>
      </c>
      <c r="I48" s="25">
        <v>0.19</v>
      </c>
      <c r="J48" s="26" t="str">
        <f t="shared" si="5"/>
        <v/>
      </c>
      <c r="K48" s="26" t="str">
        <f t="shared" si="6"/>
        <v/>
      </c>
      <c r="L48" s="27" t="str">
        <f t="shared" si="7"/>
        <v/>
      </c>
      <c r="M48" s="22"/>
    </row>
    <row r="49" spans="1:13" ht="18" customHeight="1" x14ac:dyDescent="0.25">
      <c r="A49" s="16">
        <v>45</v>
      </c>
      <c r="B49" s="17"/>
      <c r="C49" s="17"/>
      <c r="D49" s="17"/>
      <c r="E49" s="16"/>
      <c r="F49" s="18"/>
      <c r="G49" s="19"/>
      <c r="H49" s="20" t="str">
        <f t="shared" si="4"/>
        <v/>
      </c>
      <c r="I49" s="19">
        <v>0.19</v>
      </c>
      <c r="J49" s="20" t="str">
        <f t="shared" si="5"/>
        <v/>
      </c>
      <c r="K49" s="20" t="str">
        <f t="shared" si="6"/>
        <v/>
      </c>
      <c r="L49" s="21" t="str">
        <f t="shared" si="7"/>
        <v/>
      </c>
      <c r="M49" s="16"/>
    </row>
    <row r="50" spans="1:13" ht="18" customHeight="1" x14ac:dyDescent="0.25">
      <c r="A50" s="22">
        <v>46</v>
      </c>
      <c r="B50" s="23"/>
      <c r="C50" s="23"/>
      <c r="D50" s="23"/>
      <c r="E50" s="22"/>
      <c r="F50" s="24"/>
      <c r="G50" s="25"/>
      <c r="H50" s="26" t="str">
        <f t="shared" si="4"/>
        <v/>
      </c>
      <c r="I50" s="25">
        <v>0.19</v>
      </c>
      <c r="J50" s="26" t="str">
        <f t="shared" si="5"/>
        <v/>
      </c>
      <c r="K50" s="26" t="str">
        <f t="shared" si="6"/>
        <v/>
      </c>
      <c r="L50" s="27" t="str">
        <f t="shared" si="7"/>
        <v/>
      </c>
      <c r="M50" s="22"/>
    </row>
    <row r="51" spans="1:13" ht="18" customHeight="1" x14ac:dyDescent="0.25">
      <c r="A51" s="16">
        <v>47</v>
      </c>
      <c r="B51" s="17"/>
      <c r="C51" s="17"/>
      <c r="D51" s="17"/>
      <c r="E51" s="16"/>
      <c r="F51" s="18"/>
      <c r="G51" s="19"/>
      <c r="H51" s="20" t="str">
        <f t="shared" si="4"/>
        <v/>
      </c>
      <c r="I51" s="19">
        <v>0.19</v>
      </c>
      <c r="J51" s="20" t="str">
        <f t="shared" si="5"/>
        <v/>
      </c>
      <c r="K51" s="20" t="str">
        <f t="shared" si="6"/>
        <v/>
      </c>
      <c r="L51" s="21" t="str">
        <f t="shared" si="7"/>
        <v/>
      </c>
      <c r="M51" s="16"/>
    </row>
    <row r="52" spans="1:13" ht="18" customHeight="1" x14ac:dyDescent="0.25">
      <c r="A52" s="22">
        <v>48</v>
      </c>
      <c r="B52" s="23"/>
      <c r="C52" s="23"/>
      <c r="D52" s="23"/>
      <c r="E52" s="22"/>
      <c r="F52" s="24"/>
      <c r="G52" s="25"/>
      <c r="H52" s="26" t="str">
        <f t="shared" si="4"/>
        <v/>
      </c>
      <c r="I52" s="25">
        <v>0.19</v>
      </c>
      <c r="J52" s="26" t="str">
        <f t="shared" si="5"/>
        <v/>
      </c>
      <c r="K52" s="26" t="str">
        <f t="shared" si="6"/>
        <v/>
      </c>
      <c r="L52" s="27" t="str">
        <f t="shared" si="7"/>
        <v/>
      </c>
      <c r="M52" s="22"/>
    </row>
    <row r="53" spans="1:13" ht="18" customHeight="1" x14ac:dyDescent="0.25">
      <c r="A53" s="16">
        <v>49</v>
      </c>
      <c r="B53" s="17"/>
      <c r="C53" s="17"/>
      <c r="D53" s="17"/>
      <c r="E53" s="16"/>
      <c r="F53" s="18"/>
      <c r="G53" s="19"/>
      <c r="H53" s="20" t="str">
        <f t="shared" si="4"/>
        <v/>
      </c>
      <c r="I53" s="19">
        <v>0.19</v>
      </c>
      <c r="J53" s="20" t="str">
        <f t="shared" si="5"/>
        <v/>
      </c>
      <c r="K53" s="20" t="str">
        <f t="shared" si="6"/>
        <v/>
      </c>
      <c r="L53" s="21" t="str">
        <f t="shared" si="7"/>
        <v/>
      </c>
      <c r="M53" s="16"/>
    </row>
    <row r="54" spans="1:13" ht="18" customHeight="1" x14ac:dyDescent="0.25">
      <c r="A54" s="22">
        <v>50</v>
      </c>
      <c r="B54" s="23"/>
      <c r="C54" s="23"/>
      <c r="D54" s="23"/>
      <c r="E54" s="22"/>
      <c r="F54" s="24"/>
      <c r="G54" s="25"/>
      <c r="H54" s="26" t="str">
        <f t="shared" si="4"/>
        <v/>
      </c>
      <c r="I54" s="25">
        <v>0.19</v>
      </c>
      <c r="J54" s="26" t="str">
        <f t="shared" si="5"/>
        <v/>
      </c>
      <c r="K54" s="26" t="str">
        <f t="shared" si="6"/>
        <v/>
      </c>
      <c r="L54" s="27" t="str">
        <f t="shared" si="7"/>
        <v/>
      </c>
      <c r="M54" s="22"/>
    </row>
    <row r="55" spans="1:13" ht="18" customHeight="1" x14ac:dyDescent="0.25">
      <c r="A55" s="16">
        <v>51</v>
      </c>
      <c r="B55" s="17"/>
      <c r="C55" s="17"/>
      <c r="D55" s="17"/>
      <c r="E55" s="16"/>
      <c r="F55" s="18"/>
      <c r="G55" s="19"/>
      <c r="H55" s="20" t="str">
        <f t="shared" si="4"/>
        <v/>
      </c>
      <c r="I55" s="19">
        <v>0.19</v>
      </c>
      <c r="J55" s="20" t="str">
        <f t="shared" si="5"/>
        <v/>
      </c>
      <c r="K55" s="20" t="str">
        <f t="shared" si="6"/>
        <v/>
      </c>
      <c r="L55" s="21" t="str">
        <f t="shared" si="7"/>
        <v/>
      </c>
      <c r="M55" s="16"/>
    </row>
    <row r="56" spans="1:13" ht="18" customHeight="1" x14ac:dyDescent="0.25">
      <c r="A56" s="22">
        <v>52</v>
      </c>
      <c r="B56" s="23"/>
      <c r="C56" s="23"/>
      <c r="D56" s="23"/>
      <c r="E56" s="22"/>
      <c r="F56" s="24"/>
      <c r="G56" s="25"/>
      <c r="H56" s="26" t="str">
        <f t="shared" si="4"/>
        <v/>
      </c>
      <c r="I56" s="25">
        <v>0.19</v>
      </c>
      <c r="J56" s="26" t="str">
        <f t="shared" si="5"/>
        <v/>
      </c>
      <c r="K56" s="26" t="str">
        <f t="shared" si="6"/>
        <v/>
      </c>
      <c r="L56" s="27" t="str">
        <f t="shared" si="7"/>
        <v/>
      </c>
      <c r="M56" s="22"/>
    </row>
    <row r="57" spans="1:13" ht="18" customHeight="1" x14ac:dyDescent="0.25">
      <c r="A57" s="16">
        <v>53</v>
      </c>
      <c r="B57" s="17"/>
      <c r="C57" s="17"/>
      <c r="D57" s="17"/>
      <c r="E57" s="16"/>
      <c r="F57" s="18"/>
      <c r="G57" s="19"/>
      <c r="H57" s="20" t="str">
        <f t="shared" si="4"/>
        <v/>
      </c>
      <c r="I57" s="19">
        <v>0.19</v>
      </c>
      <c r="J57" s="20" t="str">
        <f t="shared" si="5"/>
        <v/>
      </c>
      <c r="K57" s="20" t="str">
        <f t="shared" si="6"/>
        <v/>
      </c>
      <c r="L57" s="21" t="str">
        <f t="shared" si="7"/>
        <v/>
      </c>
      <c r="M57" s="16"/>
    </row>
    <row r="58" spans="1:13" ht="18" customHeight="1" x14ac:dyDescent="0.25">
      <c r="A58" s="22">
        <v>54</v>
      </c>
      <c r="B58" s="23"/>
      <c r="C58" s="23"/>
      <c r="D58" s="23"/>
      <c r="E58" s="22"/>
      <c r="F58" s="24"/>
      <c r="G58" s="25"/>
      <c r="H58" s="26" t="str">
        <f t="shared" si="4"/>
        <v/>
      </c>
      <c r="I58" s="25">
        <v>0.19</v>
      </c>
      <c r="J58" s="26" t="str">
        <f t="shared" si="5"/>
        <v/>
      </c>
      <c r="K58" s="26" t="str">
        <f t="shared" si="6"/>
        <v/>
      </c>
      <c r="L58" s="27" t="str">
        <f t="shared" si="7"/>
        <v/>
      </c>
      <c r="M58" s="22"/>
    </row>
    <row r="59" spans="1:13" ht="18" customHeight="1" x14ac:dyDescent="0.25">
      <c r="A59" s="16">
        <v>55</v>
      </c>
      <c r="B59" s="17"/>
      <c r="C59" s="17"/>
      <c r="D59" s="17"/>
      <c r="E59" s="16"/>
      <c r="F59" s="18"/>
      <c r="G59" s="19"/>
      <c r="H59" s="20" t="str">
        <f t="shared" si="4"/>
        <v/>
      </c>
      <c r="I59" s="19">
        <v>0.19</v>
      </c>
      <c r="J59" s="20" t="str">
        <f t="shared" si="5"/>
        <v/>
      </c>
      <c r="K59" s="20" t="str">
        <f t="shared" si="6"/>
        <v/>
      </c>
      <c r="L59" s="21" t="str">
        <f t="shared" si="7"/>
        <v/>
      </c>
      <c r="M59" s="16"/>
    </row>
    <row r="60" spans="1:13" ht="18" customHeight="1" x14ac:dyDescent="0.25">
      <c r="A60" s="22">
        <v>56</v>
      </c>
      <c r="B60" s="23"/>
      <c r="C60" s="23"/>
      <c r="D60" s="23"/>
      <c r="E60" s="22"/>
      <c r="F60" s="24"/>
      <c r="G60" s="25"/>
      <c r="H60" s="26" t="str">
        <f t="shared" si="4"/>
        <v/>
      </c>
      <c r="I60" s="25">
        <v>0.19</v>
      </c>
      <c r="J60" s="26" t="str">
        <f t="shared" si="5"/>
        <v/>
      </c>
      <c r="K60" s="26" t="str">
        <f t="shared" si="6"/>
        <v/>
      </c>
      <c r="L60" s="27" t="str">
        <f t="shared" si="7"/>
        <v/>
      </c>
      <c r="M60" s="22"/>
    </row>
    <row r="61" spans="1:13" ht="18" customHeight="1" x14ac:dyDescent="0.25">
      <c r="A61" s="16">
        <v>57</v>
      </c>
      <c r="B61" s="17"/>
      <c r="C61" s="17"/>
      <c r="D61" s="17"/>
      <c r="E61" s="16"/>
      <c r="F61" s="18"/>
      <c r="G61" s="19"/>
      <c r="H61" s="20" t="str">
        <f t="shared" si="4"/>
        <v/>
      </c>
      <c r="I61" s="19">
        <v>0.19</v>
      </c>
      <c r="J61" s="20" t="str">
        <f t="shared" si="5"/>
        <v/>
      </c>
      <c r="K61" s="20" t="str">
        <f t="shared" si="6"/>
        <v/>
      </c>
      <c r="L61" s="21" t="str">
        <f t="shared" si="7"/>
        <v/>
      </c>
      <c r="M61" s="16"/>
    </row>
    <row r="62" spans="1:13" ht="18" customHeight="1" x14ac:dyDescent="0.25">
      <c r="A62" s="22">
        <v>58</v>
      </c>
      <c r="B62" s="23"/>
      <c r="C62" s="23"/>
      <c r="D62" s="23"/>
      <c r="E62" s="22"/>
      <c r="F62" s="24"/>
      <c r="G62" s="25"/>
      <c r="H62" s="26" t="str">
        <f t="shared" si="4"/>
        <v/>
      </c>
      <c r="I62" s="25">
        <v>0.19</v>
      </c>
      <c r="J62" s="26" t="str">
        <f t="shared" si="5"/>
        <v/>
      </c>
      <c r="K62" s="26" t="str">
        <f t="shared" si="6"/>
        <v/>
      </c>
      <c r="L62" s="27" t="str">
        <f t="shared" si="7"/>
        <v/>
      </c>
      <c r="M62" s="22"/>
    </row>
    <row r="63" spans="1:13" ht="18" customHeight="1" x14ac:dyDescent="0.25">
      <c r="A63" s="16">
        <v>59</v>
      </c>
      <c r="B63" s="17"/>
      <c r="C63" s="17"/>
      <c r="D63" s="17"/>
      <c r="E63" s="16"/>
      <c r="F63" s="18"/>
      <c r="G63" s="19"/>
      <c r="H63" s="20" t="str">
        <f t="shared" si="4"/>
        <v/>
      </c>
      <c r="I63" s="19">
        <v>0.19</v>
      </c>
      <c r="J63" s="20" t="str">
        <f t="shared" si="5"/>
        <v/>
      </c>
      <c r="K63" s="20" t="str">
        <f t="shared" si="6"/>
        <v/>
      </c>
      <c r="L63" s="21" t="str">
        <f t="shared" si="7"/>
        <v/>
      </c>
      <c r="M63" s="16"/>
    </row>
    <row r="64" spans="1:13" ht="18" customHeight="1" x14ac:dyDescent="0.25">
      <c r="A64" s="22">
        <v>60</v>
      </c>
      <c r="B64" s="23"/>
      <c r="C64" s="23"/>
      <c r="D64" s="23"/>
      <c r="E64" s="22"/>
      <c r="F64" s="24"/>
      <c r="G64" s="25"/>
      <c r="H64" s="26" t="str">
        <f t="shared" si="4"/>
        <v/>
      </c>
      <c r="I64" s="25">
        <v>0.19</v>
      </c>
      <c r="J64" s="26" t="str">
        <f t="shared" si="5"/>
        <v/>
      </c>
      <c r="K64" s="26" t="str">
        <f t="shared" si="6"/>
        <v/>
      </c>
      <c r="L64" s="27" t="str">
        <f t="shared" si="7"/>
        <v/>
      </c>
      <c r="M64" s="22"/>
    </row>
    <row r="65" spans="1:13" ht="18" customHeight="1" x14ac:dyDescent="0.25">
      <c r="A65" s="16">
        <v>61</v>
      </c>
      <c r="B65" s="17"/>
      <c r="C65" s="17"/>
      <c r="D65" s="17"/>
      <c r="E65" s="16"/>
      <c r="F65" s="18"/>
      <c r="G65" s="19"/>
      <c r="H65" s="20" t="str">
        <f t="shared" si="4"/>
        <v/>
      </c>
      <c r="I65" s="19">
        <v>0.19</v>
      </c>
      <c r="J65" s="20" t="str">
        <f t="shared" si="5"/>
        <v/>
      </c>
      <c r="K65" s="20" t="str">
        <f t="shared" si="6"/>
        <v/>
      </c>
      <c r="L65" s="21" t="str">
        <f t="shared" si="7"/>
        <v/>
      </c>
      <c r="M65" s="16"/>
    </row>
  </sheetData>
  <mergeCells count="2">
    <mergeCell ref="A1:M1"/>
    <mergeCell ref="A2:M2"/>
  </mergeCells>
  <conditionalFormatting sqref="L5:L65">
    <cfRule type="expression" dxfId="4" priority="2">
      <formula>AND($L5&lt;&gt;"",$L5&gt;0.4)</formula>
    </cfRule>
    <cfRule type="expression" dxfId="3" priority="3">
      <formula>AND($L5&lt;&gt;"",$L5&gt;0.3,$L5&lt;=0.4)</formula>
    </cfRule>
    <cfRule type="expression" dxfId="2" priority="4">
      <formula>AND($L5&lt;&gt;"",$L5&lt;=0.3)</formula>
    </cfRule>
  </conditionalFormatting>
  <conditionalFormatting sqref="M5:M65">
    <cfRule type="expression" dxfId="1" priority="5">
      <formula>$M5="Ja"</formula>
    </cfRule>
    <cfRule type="expression" dxfId="0" priority="6">
      <formula>$M5="Nein"</formula>
    </cfRule>
  </conditionalFormatting>
  <dataValidations count="3">
    <dataValidation type="list" allowBlank="1" sqref="B5:B65" xr:uid="{00000000-0002-0000-0000-000000000000}">
      <formula1>"Heißgetränke,Alkoholfreie Getränke,Bier,Wein &amp; Sekt,Cocktails,Spirituosen"</formula1>
      <formula2>0</formula2>
    </dataValidation>
    <dataValidation type="list" allowBlank="1" sqref="M5:M65" xr:uid="{00000000-0002-0000-0000-000001000000}">
      <formula1>"Ja,Nein"</formula1>
      <formula2>0</formula2>
    </dataValidation>
    <dataValidation type="list" allowBlank="1" sqref="I5:I65" xr:uid="{00000000-0002-0000-0000-000002000000}">
      <formula1>"0.19,0.07,0"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1"/>
  <sheetViews>
    <sheetView showGridLines="0" zoomScale="110" zoomScaleNormal="110" workbookViewId="0"/>
  </sheetViews>
  <sheetFormatPr baseColWidth="10" defaultColWidth="8.7109375" defaultRowHeight="15" x14ac:dyDescent="0.25"/>
  <cols>
    <col min="1" max="1" width="3" customWidth="1"/>
    <col min="2" max="2" width="30" customWidth="1"/>
    <col min="3" max="5" width="16" customWidth="1"/>
    <col min="6" max="6" width="3" customWidth="1"/>
  </cols>
  <sheetData>
    <row r="2" spans="2:5" ht="30" customHeight="1" x14ac:dyDescent="0.25">
      <c r="B2" s="14" t="s">
        <v>94</v>
      </c>
      <c r="C2" s="14"/>
      <c r="D2" s="14"/>
      <c r="E2" s="14"/>
    </row>
    <row r="3" spans="2:5" x14ac:dyDescent="0.25">
      <c r="B3" s="12" t="s">
        <v>95</v>
      </c>
      <c r="C3" s="12"/>
      <c r="D3" s="12"/>
      <c r="E3" s="12"/>
    </row>
    <row r="5" spans="2:5" ht="21.75" customHeight="1" x14ac:dyDescent="0.25">
      <c r="B5" s="11" t="s">
        <v>96</v>
      </c>
      <c r="C5" s="11"/>
      <c r="D5" s="11"/>
      <c r="E5" s="11"/>
    </row>
    <row r="6" spans="2:5" x14ac:dyDescent="0.25">
      <c r="B6" s="28" t="s">
        <v>97</v>
      </c>
      <c r="C6" s="29"/>
      <c r="D6" s="10">
        <f>COUNTA(Getränkeliste!$C$5:$C$35)</f>
        <v>31</v>
      </c>
      <c r="E6" s="10"/>
    </row>
    <row r="7" spans="2:5" x14ac:dyDescent="0.25">
      <c r="B7" s="30" t="s">
        <v>98</v>
      </c>
      <c r="C7" s="31"/>
      <c r="D7" s="9">
        <f>COUNTIF(Getränkeliste!$M$5:$M$35,"Ja")</f>
        <v>30</v>
      </c>
      <c r="E7" s="9"/>
    </row>
    <row r="8" spans="2:5" x14ac:dyDescent="0.25">
      <c r="B8" s="28" t="s">
        <v>99</v>
      </c>
      <c r="C8" s="29"/>
      <c r="D8" s="10">
        <f>COUNTIF(Getränkeliste!$M$5:$M$35,"Nein")</f>
        <v>1</v>
      </c>
      <c r="E8" s="10"/>
    </row>
    <row r="9" spans="2:5" x14ac:dyDescent="0.25">
      <c r="B9" s="30" t="s">
        <v>100</v>
      </c>
      <c r="C9" s="31"/>
      <c r="D9" s="8">
        <f>AVERAGE(Getränkeliste!$J$5:$J$35)</f>
        <v>5.0703225806451613</v>
      </c>
      <c r="E9" s="8"/>
    </row>
    <row r="10" spans="2:5" x14ac:dyDescent="0.25">
      <c r="B10" s="28" t="s">
        <v>101</v>
      </c>
      <c r="C10" s="29"/>
      <c r="D10" s="7">
        <f>MAX(Getränkeliste!$J$5:$J$35)</f>
        <v>11.14</v>
      </c>
      <c r="E10" s="7"/>
    </row>
    <row r="11" spans="2:5" x14ac:dyDescent="0.25">
      <c r="B11" s="30" t="s">
        <v>102</v>
      </c>
      <c r="C11" s="31"/>
      <c r="D11" s="8">
        <f>MIN(Getränkeliste!$J$5:$J$35)</f>
        <v>1.79</v>
      </c>
      <c r="E11" s="8"/>
    </row>
    <row r="12" spans="2:5" x14ac:dyDescent="0.25">
      <c r="B12" s="28" t="s">
        <v>103</v>
      </c>
      <c r="C12" s="29"/>
      <c r="D12" s="7">
        <f>AVERAGE(Getränkeliste!$K$5:$K$35)</f>
        <v>3.4062903225806451</v>
      </c>
      <c r="E12" s="7"/>
    </row>
    <row r="13" spans="2:5" x14ac:dyDescent="0.25">
      <c r="B13" s="30" t="s">
        <v>104</v>
      </c>
      <c r="C13" s="31"/>
      <c r="D13" s="6">
        <f>AVERAGE(Getränkeliste!$L$5:$L$35)</f>
        <v>0.19704379077013975</v>
      </c>
      <c r="E13" s="6"/>
    </row>
    <row r="15" spans="2:5" ht="21.75" customHeight="1" x14ac:dyDescent="0.25">
      <c r="B15" s="11" t="s">
        <v>105</v>
      </c>
      <c r="C15" s="11"/>
      <c r="D15" s="11"/>
      <c r="E15" s="11"/>
    </row>
    <row r="16" spans="2:5" x14ac:dyDescent="0.25">
      <c r="B16" s="32" t="s">
        <v>3</v>
      </c>
      <c r="D16" s="33" t="s">
        <v>106</v>
      </c>
      <c r="E16" s="33" t="s">
        <v>107</v>
      </c>
    </row>
    <row r="17" spans="2:5" x14ac:dyDescent="0.25">
      <c r="B17" s="30" t="s">
        <v>15</v>
      </c>
      <c r="C17" s="31"/>
      <c r="D17" s="34">
        <f>COUNTIF(Getränkeliste!$B$5:$B$35,$B17)</f>
        <v>5</v>
      </c>
      <c r="E17" s="35">
        <f>IFERROR(AVERAGEIF(Getränkeliste!$B$5:$B$35,$B17,Getränkeliste!$J$5:$J$35),0)</f>
        <v>3.0579999999999998</v>
      </c>
    </row>
    <row r="18" spans="2:5" x14ac:dyDescent="0.25">
      <c r="B18" s="28" t="s">
        <v>30</v>
      </c>
      <c r="C18" s="29"/>
      <c r="D18" s="36">
        <f>COUNTIF(Getränkeliste!$B$5:$B$35,$B18)</f>
        <v>6</v>
      </c>
      <c r="E18" s="37">
        <f>IFERROR(AVERAGEIF(Getränkeliste!$B$5:$B$35,$B18,Getränkeliste!$J$5:$J$35),0)</f>
        <v>2.8383333333333334</v>
      </c>
    </row>
    <row r="19" spans="2:5" x14ac:dyDescent="0.25">
      <c r="B19" s="30" t="s">
        <v>47</v>
      </c>
      <c r="C19" s="31"/>
      <c r="D19" s="34">
        <f>COUNTIF(Getränkeliste!$B$5:$B$35,$B19)</f>
        <v>5</v>
      </c>
      <c r="E19" s="35">
        <f>IFERROR(AVERAGEIF(Getränkeliste!$B$5:$B$35,$B19,Getränkeliste!$J$5:$J$35),0)</f>
        <v>3.7860000000000005</v>
      </c>
    </row>
    <row r="20" spans="2:5" x14ac:dyDescent="0.25">
      <c r="B20" s="28" t="s">
        <v>58</v>
      </c>
      <c r="C20" s="29"/>
      <c r="D20" s="36">
        <f>COUNTIF(Getränkeliste!$B$5:$B$35,$B20)</f>
        <v>5</v>
      </c>
      <c r="E20" s="37">
        <f>IFERROR(AVERAGEIF(Getränkeliste!$B$5:$B$35,$B20,Getränkeliste!$J$5:$J$35),0)</f>
        <v>5.7539999999999996</v>
      </c>
    </row>
    <row r="21" spans="2:5" x14ac:dyDescent="0.25">
      <c r="B21" s="30" t="s">
        <v>70</v>
      </c>
      <c r="C21" s="31"/>
      <c r="D21" s="34">
        <f>COUNTIF(Getränkeliste!$B$5:$B$35,$B21)</f>
        <v>5</v>
      </c>
      <c r="E21" s="35">
        <f>IFERROR(AVERAGEIF(Getränkeliste!$B$5:$B$35,$B21,Getränkeliste!$J$5:$J$35),0)</f>
        <v>9.9939999999999998</v>
      </c>
    </row>
    <row r="22" spans="2:5" x14ac:dyDescent="0.25">
      <c r="B22" s="28" t="s">
        <v>81</v>
      </c>
      <c r="C22" s="29"/>
      <c r="D22" s="36">
        <f>COUNTIF(Getränkeliste!$B$5:$B$35,$B22)</f>
        <v>5</v>
      </c>
      <c r="E22" s="37">
        <f>IFERROR(AVERAGEIF(Getränkeliste!$B$5:$B$35,$B22,Getränkeliste!$J$5:$J$35),0)</f>
        <v>5.4379999999999997</v>
      </c>
    </row>
    <row r="24" spans="2:5" ht="21.75" customHeight="1" x14ac:dyDescent="0.25">
      <c r="B24" s="11" t="s">
        <v>108</v>
      </c>
      <c r="C24" s="11"/>
      <c r="D24" s="11"/>
      <c r="E24" s="11"/>
    </row>
    <row r="25" spans="2:5" ht="15.75" customHeight="1" x14ac:dyDescent="0.25">
      <c r="B25" s="5" t="s">
        <v>109</v>
      </c>
      <c r="C25" s="5"/>
      <c r="D25" s="5"/>
      <c r="E25" s="5"/>
    </row>
    <row r="26" spans="2:5" ht="15.75" customHeight="1" x14ac:dyDescent="0.25">
      <c r="B26" s="5" t="s">
        <v>110</v>
      </c>
      <c r="C26" s="5"/>
      <c r="D26" s="5"/>
      <c r="E26" s="5"/>
    </row>
    <row r="27" spans="2:5" ht="15.75" customHeight="1" x14ac:dyDescent="0.25">
      <c r="B27" s="5" t="s">
        <v>111</v>
      </c>
      <c r="C27" s="5"/>
      <c r="D27" s="5"/>
      <c r="E27" s="5"/>
    </row>
    <row r="28" spans="2:5" ht="15.75" customHeight="1" x14ac:dyDescent="0.25">
      <c r="B28" s="5" t="s">
        <v>112</v>
      </c>
      <c r="C28" s="5"/>
      <c r="D28" s="5"/>
      <c r="E28" s="5"/>
    </row>
    <row r="29" spans="2:5" ht="15.75" customHeight="1" x14ac:dyDescent="0.25">
      <c r="B29" s="5" t="s">
        <v>113</v>
      </c>
      <c r="C29" s="5"/>
      <c r="D29" s="5"/>
      <c r="E29" s="5"/>
    </row>
    <row r="30" spans="2:5" ht="15.75" customHeight="1" x14ac:dyDescent="0.25">
      <c r="B30" s="5" t="s">
        <v>114</v>
      </c>
      <c r="C30" s="5"/>
      <c r="D30" s="5"/>
      <c r="E30" s="5"/>
    </row>
    <row r="31" spans="2:5" ht="15.75" customHeight="1" x14ac:dyDescent="0.25">
      <c r="B31" s="5" t="s">
        <v>115</v>
      </c>
      <c r="C31" s="5"/>
      <c r="D31" s="5"/>
      <c r="E31" s="5"/>
    </row>
  </sheetData>
  <mergeCells count="20">
    <mergeCell ref="B27:E27"/>
    <mergeCell ref="B28:E28"/>
    <mergeCell ref="B29:E29"/>
    <mergeCell ref="B30:E30"/>
    <mergeCell ref="B31:E31"/>
    <mergeCell ref="D13:E13"/>
    <mergeCell ref="B15:E15"/>
    <mergeCell ref="B24:E24"/>
    <mergeCell ref="B25:E25"/>
    <mergeCell ref="B26:E26"/>
    <mergeCell ref="D8:E8"/>
    <mergeCell ref="D9:E9"/>
    <mergeCell ref="D10:E10"/>
    <mergeCell ref="D11:E11"/>
    <mergeCell ref="D12:E12"/>
    <mergeCell ref="B2:E2"/>
    <mergeCell ref="B3:E3"/>
    <mergeCell ref="B5:E5"/>
    <mergeCell ref="D6:E6"/>
    <mergeCell ref="D7:E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D47"/>
  <sheetViews>
    <sheetView showGridLines="0" zoomScale="110" zoomScaleNormal="110" workbookViewId="0"/>
  </sheetViews>
  <sheetFormatPr baseColWidth="10" defaultColWidth="8.7109375" defaultRowHeight="15" x14ac:dyDescent="0.25"/>
  <cols>
    <col min="1" max="1" width="3" customWidth="1"/>
    <col min="2" max="2" width="34" customWidth="1"/>
    <col min="3" max="3" width="12" customWidth="1"/>
    <col min="4" max="4" width="14" customWidth="1"/>
    <col min="5" max="5" width="3" customWidth="1"/>
  </cols>
  <sheetData>
    <row r="2" spans="2:4" ht="36" customHeight="1" x14ac:dyDescent="0.25">
      <c r="B2" s="4" t="s">
        <v>116</v>
      </c>
      <c r="C2" s="4"/>
      <c r="D2" s="4"/>
    </row>
    <row r="3" spans="2:4" x14ac:dyDescent="0.25">
      <c r="B3" s="3" t="s">
        <v>117</v>
      </c>
      <c r="C3" s="3"/>
      <c r="D3" s="3"/>
    </row>
    <row r="5" spans="2:4" ht="24" customHeight="1" x14ac:dyDescent="0.25">
      <c r="B5" s="2" t="s">
        <v>118</v>
      </c>
      <c r="C5" s="2"/>
      <c r="D5" s="2"/>
    </row>
    <row r="6" spans="2:4" ht="18.75" customHeight="1" x14ac:dyDescent="0.25">
      <c r="B6" s="38" t="str">
        <f>Getränkeliste!C5</f>
        <v>Espresso</v>
      </c>
      <c r="C6" s="39" t="str">
        <f>Getränkeliste!E5</f>
        <v>1 Tasse</v>
      </c>
      <c r="D6" s="40">
        <f>Getränkeliste!J5</f>
        <v>2.5</v>
      </c>
    </row>
    <row r="7" spans="2:4" ht="18.75" customHeight="1" x14ac:dyDescent="0.25">
      <c r="B7" s="38" t="str">
        <f>Getränkeliste!C6</f>
        <v>Cappuccino</v>
      </c>
      <c r="C7" s="39" t="str">
        <f>Getränkeliste!E6</f>
        <v>1 Tasse</v>
      </c>
      <c r="D7" s="40">
        <f>Getränkeliste!J6</f>
        <v>3.6</v>
      </c>
    </row>
    <row r="8" spans="2:4" ht="18.75" customHeight="1" x14ac:dyDescent="0.25">
      <c r="B8" s="38" t="str">
        <f>Getränkeliste!C7</f>
        <v>Café Latte</v>
      </c>
      <c r="C8" s="39" t="str">
        <f>Getränkeliste!E7</f>
        <v>1 Glas</v>
      </c>
      <c r="D8" s="40">
        <f>Getränkeliste!J7</f>
        <v>3.71</v>
      </c>
    </row>
    <row r="9" spans="2:4" ht="18.75" customHeight="1" x14ac:dyDescent="0.25">
      <c r="B9" s="38" t="str">
        <f>Getränkeliste!C8</f>
        <v>Heiße Schokolade</v>
      </c>
      <c r="C9" s="39" t="str">
        <f>Getränkeliste!E8</f>
        <v>1 Tasse</v>
      </c>
      <c r="D9" s="40">
        <f>Getränkeliste!J8</f>
        <v>2.98</v>
      </c>
    </row>
    <row r="10" spans="2:4" ht="18.75" customHeight="1" x14ac:dyDescent="0.25">
      <c r="B10" s="38" t="str">
        <f>Getränkeliste!C9</f>
        <v>Tee (versch. Sorten)</v>
      </c>
      <c r="C10" s="39" t="str">
        <f>Getränkeliste!E9</f>
        <v>1 Kanne</v>
      </c>
      <c r="D10" s="40">
        <f>Getränkeliste!J9</f>
        <v>2.5</v>
      </c>
    </row>
    <row r="12" spans="2:4" ht="24" customHeight="1" x14ac:dyDescent="0.25">
      <c r="B12" s="2" t="s">
        <v>119</v>
      </c>
      <c r="C12" s="2"/>
      <c r="D12" s="2"/>
    </row>
    <row r="13" spans="2:4" ht="18.75" customHeight="1" x14ac:dyDescent="0.25">
      <c r="B13" s="38" t="str">
        <f>Getränkeliste!C10</f>
        <v>Mineralwasser</v>
      </c>
      <c r="C13" s="39" t="str">
        <f>Getränkeliste!E10</f>
        <v>0,25 l</v>
      </c>
      <c r="D13" s="40">
        <f>Getränkeliste!J10</f>
        <v>1.79</v>
      </c>
    </row>
    <row r="14" spans="2:4" ht="18.75" customHeight="1" x14ac:dyDescent="0.25">
      <c r="B14" s="38" t="str">
        <f>Getränkeliste!C11</f>
        <v>Cola</v>
      </c>
      <c r="C14" s="39" t="str">
        <f>Getränkeliste!E11</f>
        <v>0,33 l</v>
      </c>
      <c r="D14" s="40">
        <f>Getränkeliste!J11</f>
        <v>2.62</v>
      </c>
    </row>
    <row r="15" spans="2:4" ht="18.75" customHeight="1" x14ac:dyDescent="0.25">
      <c r="B15" s="38" t="str">
        <f>Getränkeliste!C12</f>
        <v>Limonade</v>
      </c>
      <c r="C15" s="39" t="str">
        <f>Getränkeliste!E12</f>
        <v>0,33 l</v>
      </c>
      <c r="D15" s="40">
        <f>Getränkeliste!J12</f>
        <v>2.62</v>
      </c>
    </row>
    <row r="16" spans="2:4" ht="18.75" customHeight="1" x14ac:dyDescent="0.25">
      <c r="B16" s="38" t="str">
        <f>Getränkeliste!C13</f>
        <v>Apfelsaftschorle</v>
      </c>
      <c r="C16" s="39" t="str">
        <f>Getränkeliste!E13</f>
        <v>0,33 l</v>
      </c>
      <c r="D16" s="40">
        <f>Getränkeliste!J13</f>
        <v>2.68</v>
      </c>
    </row>
    <row r="17" spans="2:4" ht="18.75" customHeight="1" x14ac:dyDescent="0.25">
      <c r="B17" s="38" t="str">
        <f>Getränkeliste!C14</f>
        <v>Orangensaft frisch</v>
      </c>
      <c r="C17" s="39" t="str">
        <f>Getränkeliste!E14</f>
        <v>0,2 l</v>
      </c>
      <c r="D17" s="40">
        <f>Getränkeliste!J14</f>
        <v>4.82</v>
      </c>
    </row>
    <row r="19" spans="2:4" ht="24" customHeight="1" x14ac:dyDescent="0.25">
      <c r="B19" s="2" t="s">
        <v>120</v>
      </c>
      <c r="C19" s="2"/>
      <c r="D19" s="2"/>
    </row>
    <row r="20" spans="2:4" ht="18.75" customHeight="1" x14ac:dyDescent="0.25">
      <c r="B20" s="38" t="str">
        <f>Getränkeliste!C16</f>
        <v>Pils vom Fass</v>
      </c>
      <c r="C20" s="39" t="str">
        <f>Getränkeliste!E16</f>
        <v>0,3 l</v>
      </c>
      <c r="D20" s="40">
        <f>Getränkeliste!J16</f>
        <v>2.95</v>
      </c>
    </row>
    <row r="21" spans="2:4" ht="18.75" customHeight="1" x14ac:dyDescent="0.25">
      <c r="B21" s="38" t="str">
        <f>Getränkeliste!C17</f>
        <v>Pils vom Fass</v>
      </c>
      <c r="C21" s="39" t="str">
        <f>Getränkeliste!E17</f>
        <v>0,5 l</v>
      </c>
      <c r="D21" s="40">
        <f>Getränkeliste!J17</f>
        <v>4.33</v>
      </c>
    </row>
    <row r="22" spans="2:4" ht="18.75" customHeight="1" x14ac:dyDescent="0.25">
      <c r="B22" s="38" t="str">
        <f>Getränkeliste!C18</f>
        <v>Weizenbier</v>
      </c>
      <c r="C22" s="39" t="str">
        <f>Getränkeliste!E18</f>
        <v>0,5 l</v>
      </c>
      <c r="D22" s="40">
        <f>Getränkeliste!J18</f>
        <v>4.57</v>
      </c>
    </row>
    <row r="23" spans="2:4" ht="18.75" customHeight="1" x14ac:dyDescent="0.25">
      <c r="B23" s="38" t="str">
        <f>Getränkeliste!C19</f>
        <v>Radler</v>
      </c>
      <c r="C23" s="39" t="str">
        <f>Getränkeliste!E19</f>
        <v>0,5 l</v>
      </c>
      <c r="D23" s="40">
        <f>Getränkeliste!J19</f>
        <v>3.87</v>
      </c>
    </row>
    <row r="24" spans="2:4" ht="18.75" customHeight="1" x14ac:dyDescent="0.25">
      <c r="B24" s="38" t="str">
        <f>Getränkeliste!C20</f>
        <v>Alkoholfreies Bier</v>
      </c>
      <c r="C24" s="39" t="str">
        <f>Getränkeliste!E20</f>
        <v>0,33 l</v>
      </c>
      <c r="D24" s="40">
        <f>Getränkeliste!J20</f>
        <v>3.21</v>
      </c>
    </row>
    <row r="26" spans="2:4" ht="24" customHeight="1" x14ac:dyDescent="0.25">
      <c r="B26" s="2" t="s">
        <v>121</v>
      </c>
      <c r="C26" s="2"/>
      <c r="D26" s="2"/>
    </row>
    <row r="27" spans="2:4" ht="18.75" customHeight="1" x14ac:dyDescent="0.25">
      <c r="B27" s="38" t="str">
        <f>Getränkeliste!C21</f>
        <v>Weißwein trocken</v>
      </c>
      <c r="C27" s="39" t="str">
        <f>Getränkeliste!E21</f>
        <v>0,2 l</v>
      </c>
      <c r="D27" s="40">
        <f>Getränkeliste!J21</f>
        <v>5.89</v>
      </c>
    </row>
    <row r="28" spans="2:4" ht="18.75" customHeight="1" x14ac:dyDescent="0.25">
      <c r="B28" s="38" t="str">
        <f>Getränkeliste!C22</f>
        <v>Rotwein</v>
      </c>
      <c r="C28" s="39" t="str">
        <f>Getränkeliste!E22</f>
        <v>0,2 l</v>
      </c>
      <c r="D28" s="40">
        <f>Getränkeliste!J22</f>
        <v>6.43</v>
      </c>
    </row>
    <row r="29" spans="2:4" ht="18.75" customHeight="1" x14ac:dyDescent="0.25">
      <c r="B29" s="38" t="str">
        <f>Getränkeliste!C23</f>
        <v>Roséwein</v>
      </c>
      <c r="C29" s="39" t="str">
        <f>Getränkeliste!E23</f>
        <v>0,2 l</v>
      </c>
      <c r="D29" s="40">
        <f>Getränkeliste!J23</f>
        <v>5.89</v>
      </c>
    </row>
    <row r="30" spans="2:4" ht="18.75" customHeight="1" x14ac:dyDescent="0.25">
      <c r="B30" s="38" t="str">
        <f>Getränkeliste!C24</f>
        <v>Sekt</v>
      </c>
      <c r="C30" s="39" t="str">
        <f>Getränkeliste!E24</f>
        <v>0,1 l</v>
      </c>
      <c r="D30" s="40">
        <f>Getränkeliste!J24</f>
        <v>5.36</v>
      </c>
    </row>
    <row r="31" spans="2:4" ht="18.75" customHeight="1" x14ac:dyDescent="0.25">
      <c r="B31" s="38" t="str">
        <f>Getränkeliste!C25</f>
        <v>Weinschorle</v>
      </c>
      <c r="C31" s="39" t="str">
        <f>Getränkeliste!E25</f>
        <v>0,25 l</v>
      </c>
      <c r="D31" s="40">
        <f>Getränkeliste!J25</f>
        <v>5.2</v>
      </c>
    </row>
    <row r="33" spans="2:4" ht="24" customHeight="1" x14ac:dyDescent="0.25">
      <c r="B33" s="2" t="s">
        <v>122</v>
      </c>
      <c r="C33" s="2"/>
      <c r="D33" s="2"/>
    </row>
    <row r="34" spans="2:4" ht="18.75" customHeight="1" x14ac:dyDescent="0.25">
      <c r="B34" s="38" t="str">
        <f>Getränkeliste!C26</f>
        <v>Aperol Spritz</v>
      </c>
      <c r="C34" s="39" t="str">
        <f>Getränkeliste!E26</f>
        <v>0,3 l</v>
      </c>
      <c r="D34" s="40">
        <f>Getränkeliste!J26</f>
        <v>9.52</v>
      </c>
    </row>
    <row r="35" spans="2:4" ht="18.75" customHeight="1" x14ac:dyDescent="0.25">
      <c r="B35" s="38" t="str">
        <f>Getränkeliste!C27</f>
        <v>Gin Tonic</v>
      </c>
      <c r="C35" s="39" t="str">
        <f>Getränkeliste!E27</f>
        <v>0,25 l</v>
      </c>
      <c r="D35" s="40">
        <f>Getränkeliste!J27</f>
        <v>11.14</v>
      </c>
    </row>
    <row r="36" spans="2:4" ht="18.75" customHeight="1" x14ac:dyDescent="0.25">
      <c r="B36" s="38" t="str">
        <f>Getränkeliste!C28</f>
        <v>Mojito</v>
      </c>
      <c r="C36" s="39" t="str">
        <f>Getränkeliste!E28</f>
        <v>0,3 l</v>
      </c>
      <c r="D36" s="40">
        <f>Getränkeliste!J28</f>
        <v>11.13</v>
      </c>
    </row>
    <row r="37" spans="2:4" ht="18.75" customHeight="1" x14ac:dyDescent="0.25">
      <c r="B37" s="38" t="str">
        <f>Getränkeliste!C29</f>
        <v>Caipirinha</v>
      </c>
      <c r="C37" s="39" t="str">
        <f>Getränkeliste!E29</f>
        <v>0,25 l</v>
      </c>
      <c r="D37" s="40">
        <f>Getränkeliste!J29</f>
        <v>11.04</v>
      </c>
    </row>
    <row r="38" spans="2:4" ht="18.75" customHeight="1" x14ac:dyDescent="0.25">
      <c r="B38" s="38" t="str">
        <f>Getränkeliste!C30</f>
        <v>Mojito alkoholfrei</v>
      </c>
      <c r="C38" s="39" t="str">
        <f>Getränkeliste!E30</f>
        <v>0,3 l</v>
      </c>
      <c r="D38" s="40">
        <f>Getränkeliste!J30</f>
        <v>7.14</v>
      </c>
    </row>
    <row r="40" spans="2:4" ht="24" customHeight="1" x14ac:dyDescent="0.25">
      <c r="B40" s="2" t="s">
        <v>123</v>
      </c>
      <c r="C40" s="2"/>
      <c r="D40" s="2"/>
    </row>
    <row r="41" spans="2:4" ht="18.75" customHeight="1" x14ac:dyDescent="0.25">
      <c r="B41" s="38" t="str">
        <f>Getränkeliste!C31</f>
        <v>Gin</v>
      </c>
      <c r="C41" s="39" t="str">
        <f>Getränkeliste!E31</f>
        <v>4 cl</v>
      </c>
      <c r="D41" s="40">
        <f>Getränkeliste!J31</f>
        <v>5.43</v>
      </c>
    </row>
    <row r="42" spans="2:4" ht="18.75" customHeight="1" x14ac:dyDescent="0.25">
      <c r="B42" s="38" t="str">
        <f>Getränkeliste!C32</f>
        <v>Wodka</v>
      </c>
      <c r="C42" s="39" t="str">
        <f>Getränkeliste!E32</f>
        <v>4 cl</v>
      </c>
      <c r="D42" s="40">
        <f>Getränkeliste!J32</f>
        <v>4.8600000000000003</v>
      </c>
    </row>
    <row r="43" spans="2:4" ht="18.75" customHeight="1" x14ac:dyDescent="0.25">
      <c r="B43" s="38" t="str">
        <f>Getränkeliste!C33</f>
        <v>Rum</v>
      </c>
      <c r="C43" s="39" t="str">
        <f>Getränkeliste!E33</f>
        <v>4 cl</v>
      </c>
      <c r="D43" s="40">
        <f>Getränkeliste!J33</f>
        <v>5.47</v>
      </c>
    </row>
    <row r="44" spans="2:4" ht="18.75" customHeight="1" x14ac:dyDescent="0.25">
      <c r="B44" s="38" t="str">
        <f>Getränkeliste!C34</f>
        <v>Whisky</v>
      </c>
      <c r="C44" s="39" t="str">
        <f>Getränkeliste!E34</f>
        <v>4 cl</v>
      </c>
      <c r="D44" s="40">
        <f>Getränkeliste!J34</f>
        <v>7.5</v>
      </c>
    </row>
    <row r="45" spans="2:4" ht="18.75" customHeight="1" x14ac:dyDescent="0.25">
      <c r="B45" s="38" t="str">
        <f>Getränkeliste!C35</f>
        <v>Kräuterlikör</v>
      </c>
      <c r="C45" s="39" t="str">
        <f>Getränkeliste!E35</f>
        <v>2 cl</v>
      </c>
      <c r="D45" s="40">
        <f>Getränkeliste!J35</f>
        <v>3.93</v>
      </c>
    </row>
    <row r="47" spans="2:4" x14ac:dyDescent="0.25">
      <c r="B47" s="1" t="s">
        <v>124</v>
      </c>
      <c r="C47" s="1"/>
      <c r="D47" s="1"/>
    </row>
  </sheetData>
  <mergeCells count="9">
    <mergeCell ref="B26:D26"/>
    <mergeCell ref="B33:D33"/>
    <mergeCell ref="B40:D40"/>
    <mergeCell ref="B47:D47"/>
    <mergeCell ref="B2:D2"/>
    <mergeCell ref="B3:D3"/>
    <mergeCell ref="B5:D5"/>
    <mergeCell ref="B12:D12"/>
    <mergeCell ref="B19:D19"/>
  </mergeCells>
  <pageMargins left="0.75" right="0.75" top="1" bottom="1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Getränkeliste</vt:lpstr>
      <vt:lpstr>Übersicht</vt:lpstr>
      <vt:lpstr>Getränkekarte</vt:lpstr>
      <vt:lpstr>Getränkeliste!Drucktitel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2026-06-02T13:23:56Z</dcterms:created>
  <dcterms:modified xsi:type="dcterms:W3CDTF">2026-06-02T13:34:18Z</dcterms:modified>
  <dc:language>en-US</dc:language>
</cp:coreProperties>
</file>