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3A11DBB-98AC-448D-81C8-7FC6C1C9CB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Checkliste" sheetId="2" r:id="rId2"/>
    <sheet name="Budget" sheetId="3" r:id="rId3"/>
    <sheet name="Gästeliste" sheetId="4" r:id="rId4"/>
    <sheet name="Dienstleister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5" l="1"/>
  <c r="D16" i="4"/>
  <c r="E24" i="3"/>
  <c r="D24" i="3"/>
  <c r="C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4" i="3" s="1"/>
  <c r="G3" i="3"/>
  <c r="E3" i="3"/>
  <c r="C3" i="3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M28" i="1"/>
  <c r="M27" i="1"/>
  <c r="M26" i="1"/>
  <c r="M25" i="1"/>
  <c r="M24" i="1"/>
  <c r="M23" i="1"/>
  <c r="M22" i="1"/>
  <c r="P21" i="1"/>
  <c r="M21" i="1"/>
  <c r="P20" i="1"/>
  <c r="M20" i="1"/>
  <c r="P19" i="1"/>
  <c r="M19" i="1"/>
  <c r="H15" i="1"/>
  <c r="F15" i="1"/>
  <c r="D15" i="1"/>
  <c r="B15" i="1"/>
  <c r="H11" i="1"/>
  <c r="F11" i="1"/>
  <c r="D11" i="1"/>
  <c r="B11" i="1"/>
  <c r="I5" i="1"/>
</calcChain>
</file>

<file path=xl/sharedStrings.xml><?xml version="1.0" encoding="utf-8"?>
<sst xmlns="http://schemas.openxmlformats.org/spreadsheetml/2006/main" count="387" uniqueCount="230">
  <si>
    <t>Zentrale Übersicht  ·  alle Kennzahlen aktualisieren sich automatisch aus den anderen Tabellenblättern</t>
  </si>
  <si>
    <t>ECKDATEN</t>
  </si>
  <si>
    <t>COUNTDOWN</t>
  </si>
  <si>
    <t>Brautpaar</t>
  </si>
  <si>
    <t>Partner A  &amp;  Partner B</t>
  </si>
  <si>
    <t>Hochzeitsdatum</t>
  </si>
  <si>
    <t>Location</t>
  </si>
  <si>
    <t>Gutshof Sonnenau (Beispiel)</t>
  </si>
  <si>
    <t>Trauung</t>
  </si>
  <si>
    <t>14:00 Uhr  ·  Feier ab 16:00 Uhr</t>
  </si>
  <si>
    <t>Tage bis zum Ja-Wort</t>
  </si>
  <si>
    <t>KENNZAHLEN</t>
  </si>
  <si>
    <t>BUDGET GESAMT</t>
  </si>
  <si>
    <t>BEREITS VERPLANT</t>
  </si>
  <si>
    <t>TATSÄCHLICH AUSGEGEBEN</t>
  </si>
  <si>
    <t>VERFÜGBAR</t>
  </si>
  <si>
    <t>festgelegtes Limit</t>
  </si>
  <si>
    <t>Summe geschätzt</t>
  </si>
  <si>
    <t>bereits angefallen</t>
  </si>
  <si>
    <t>Budget minus Planung</t>
  </si>
  <si>
    <t>GÄSTE &amp; AUFGABEN</t>
  </si>
  <si>
    <t>GÄSTE ZUGESAGT</t>
  </si>
  <si>
    <t>NOCH OFFEN</t>
  </si>
  <si>
    <t>AUFGABEN ERLEDIGT</t>
  </si>
  <si>
    <t>FORTSCHRITT</t>
  </si>
  <si>
    <t>Personen</t>
  </si>
  <si>
    <t>ohne Rückmeldung</t>
  </si>
  <si>
    <t>von allen Aufgaben</t>
  </si>
  <si>
    <t>Checkliste</t>
  </si>
  <si>
    <t>BUDGETVERTEILUNG NACH KATEGORIE</t>
  </si>
  <si>
    <t>Kategorie</t>
  </si>
  <si>
    <t>Geschätzt</t>
  </si>
  <si>
    <t>RSVP-Status</t>
  </si>
  <si>
    <t>Empfang &amp; Party</t>
  </si>
  <si>
    <t>Zugesagt</t>
  </si>
  <si>
    <t>Bekleidung</t>
  </si>
  <si>
    <t>Offen</t>
  </si>
  <si>
    <t>Blumen &amp; Deko</t>
  </si>
  <si>
    <t>Abgesagt</t>
  </si>
  <si>
    <t>Foto &amp; Video</t>
  </si>
  <si>
    <t>Zeremonie</t>
  </si>
  <si>
    <t>Druckerzeugnisse</t>
  </si>
  <si>
    <t>Ringe</t>
  </si>
  <si>
    <t>Geschenke</t>
  </si>
  <si>
    <t>Hochzeitsreise</t>
  </si>
  <si>
    <t>Verschiedenes</t>
  </si>
  <si>
    <t>So funktioniert die Vorlage:  blaue Werte sind Eingabefelder zum Überschreiben  ·  Beträge, Zählungen und Diagramme berechnen sich automatisch  ·  Beispieldaten einfach ersetzen.</t>
  </si>
  <si>
    <t>CHECKLISTE  &amp;  ZEITPLAN</t>
  </si>
  <si>
    <t>Aufgaben nach Planungsphase  ·  Status über das Dropdown wählen  ·  erledigte Zeilen werden automatisch grün markiert</t>
  </si>
  <si>
    <t>Phase</t>
  </si>
  <si>
    <t>Aufgabe</t>
  </si>
  <si>
    <t>Zuständig</t>
  </si>
  <si>
    <t>Fällig am</t>
  </si>
  <si>
    <t>Status</t>
  </si>
  <si>
    <t>Erledigt</t>
  </si>
  <si>
    <t>Notizen</t>
  </si>
  <si>
    <t>12+ Monate vorher</t>
  </si>
  <si>
    <t>Budget festlegen und Finanzierung klären</t>
  </si>
  <si>
    <t>Beide</t>
  </si>
  <si>
    <t>Obergrenze inkl. 10 % Puffer</t>
  </si>
  <si>
    <t>Wunschtermin und Gästezahl grob festlegen</t>
  </si>
  <si>
    <t>ca. 80 Gäste</t>
  </si>
  <si>
    <t>Location besichtigen und reservieren</t>
  </si>
  <si>
    <t>Anzahlung beachten</t>
  </si>
  <si>
    <t>Standesamt-Termin anfragen</t>
  </si>
  <si>
    <t>6–12 Monate vorher</t>
  </si>
  <si>
    <t>Fotograf:in buchen</t>
  </si>
  <si>
    <t>Portfolio prüfen</t>
  </si>
  <si>
    <t>Catering auswählen und Probeessen</t>
  </si>
  <si>
    <t>In Arbeit</t>
  </si>
  <si>
    <t>3 Angebote vergleichen</t>
  </si>
  <si>
    <t>Eheringe aussuchen</t>
  </si>
  <si>
    <t>Gravur einplanen</t>
  </si>
  <si>
    <t>Brautkleid &amp; Anzug auswählen</t>
  </si>
  <si>
    <t>Anproben terminieren</t>
  </si>
  <si>
    <t>Save-the-Date versenden</t>
  </si>
  <si>
    <t>Partner A</t>
  </si>
  <si>
    <t>3–6 Monate vorher</t>
  </si>
  <si>
    <t>DJ oder Band buchen</t>
  </si>
  <si>
    <t>Partner B</t>
  </si>
  <si>
    <t>Floristik und Dekoration planen</t>
  </si>
  <si>
    <t>Saisonblumen wählen</t>
  </si>
  <si>
    <t>Einladungen gestalten und drucken</t>
  </si>
  <si>
    <t>Hochzeitstorte bestellen</t>
  </si>
  <si>
    <t>1–3 Monate vorher</t>
  </si>
  <si>
    <t>Einladungen verschicken</t>
  </si>
  <si>
    <t>RSVP-Frist setzen</t>
  </si>
  <si>
    <t>Sitzordnung erstellen</t>
  </si>
  <si>
    <t>siehe Gästeliste</t>
  </si>
  <si>
    <t>Menüauswahl an Catering melden</t>
  </si>
  <si>
    <t>Trauzeugen-Aufgaben besprechen</t>
  </si>
  <si>
    <t>Letzte Wochen</t>
  </si>
  <si>
    <t>Endgültige Gästezahl bestätigen</t>
  </si>
  <si>
    <t>Ablaufplan an alle Dienstleister senden</t>
  </si>
  <si>
    <t>Trauringe &amp; Dokumente bereitlegen</t>
  </si>
  <si>
    <t>Ausweise nicht vergessen</t>
  </si>
  <si>
    <t>Hochzeitstag</t>
  </si>
  <si>
    <t>Notfalltasche packen (Nadel, Pflaster, Snacks)</t>
  </si>
  <si>
    <t>Trauzeugin</t>
  </si>
  <si>
    <t>Restzahlungen &amp; Trinkgelder übergeben</t>
  </si>
  <si>
    <t>Trauzeuge</t>
  </si>
  <si>
    <t>BUDGETPLANUNG</t>
  </si>
  <si>
    <t>Gesamtbudget</t>
  </si>
  <si>
    <t>Geschätzt gesamt</t>
  </si>
  <si>
    <t>Tatsächlich gesamt</t>
  </si>
  <si>
    <t>Differenz</t>
  </si>
  <si>
    <t>Posten</t>
  </si>
  <si>
    <t>Tatsächlich</t>
  </si>
  <si>
    <t>Anzahlung</t>
  </si>
  <si>
    <t>Restzahlung</t>
  </si>
  <si>
    <t>Location-Miete</t>
  </si>
  <si>
    <t>Gebucht</t>
  </si>
  <si>
    <t>Catering (Essen)</t>
  </si>
  <si>
    <t>Angefragt</t>
  </si>
  <si>
    <t>Getränke</t>
  </si>
  <si>
    <t>DJ / Musik</t>
  </si>
  <si>
    <t>Brautkleid inkl. Anpassung</t>
  </si>
  <si>
    <t>Bezahlt</t>
  </si>
  <si>
    <t>Anzug</t>
  </si>
  <si>
    <t>Styling (Make-up &amp; Frisur)</t>
  </si>
  <si>
    <t>Brautstrauß &amp; Anstecker</t>
  </si>
  <si>
    <t>Tisch- &amp; Raumdekoration</t>
  </si>
  <si>
    <t>Fotograf:in</t>
  </si>
  <si>
    <t>Videograf:in (optional)</t>
  </si>
  <si>
    <t>Standesamtliche Gebühren</t>
  </si>
  <si>
    <t>Freie Trauung (Redner:in)</t>
  </si>
  <si>
    <t>Einladungs- &amp; Menükarten</t>
  </si>
  <si>
    <t>Eheringe (Paar)</t>
  </si>
  <si>
    <t>Gastgeschenke</t>
  </si>
  <si>
    <t>Flitterwochen</t>
  </si>
  <si>
    <t>Puffer für Unvorhergesehenes</t>
  </si>
  <si>
    <t>GESAMT</t>
  </si>
  <si>
    <t>GÄSTELISTE  &amp;  SITZORDNUNG</t>
  </si>
  <si>
    <t>Eine Zeile pro Einladung  ·  „Anzahl“ = Personen pro Einladung  ·  Zu-/Absage über Dropdown  ·  Tisch &amp; Menü für die Sitzordnung</t>
  </si>
  <si>
    <t>Nr.</t>
  </si>
  <si>
    <t>Name / Gruppe</t>
  </si>
  <si>
    <t>Seite</t>
  </si>
  <si>
    <t>Anzahl</t>
  </si>
  <si>
    <t>Zusage (RSVP)</t>
  </si>
  <si>
    <t>Tisch</t>
  </si>
  <si>
    <t>Menüwunsch</t>
  </si>
  <si>
    <t>Übernachtung</t>
  </si>
  <si>
    <t>Geschenk</t>
  </si>
  <si>
    <t>Familie Bergmann</t>
  </si>
  <si>
    <t>Fleisch</t>
  </si>
  <si>
    <t>Ja</t>
  </si>
  <si>
    <t>Geschirr-Set</t>
  </si>
  <si>
    <t>Eltern Partner A</t>
  </si>
  <si>
    <t>Familie Hoffmann</t>
  </si>
  <si>
    <t>Fisch</t>
  </si>
  <si>
    <t>Geldgeschenk</t>
  </si>
  <si>
    <t>Eltern Partner B</t>
  </si>
  <si>
    <t>Oma Gertrud</t>
  </si>
  <si>
    <t>Vegetarisch</t>
  </si>
  <si>
    <t>—</t>
  </si>
  <si>
    <t>barrierefreier Platz</t>
  </si>
  <si>
    <t>Lena &amp; Jonas</t>
  </si>
  <si>
    <t>Gemeinsam</t>
  </si>
  <si>
    <t>Nein</t>
  </si>
  <si>
    <t>Erlebnisgutschein</t>
  </si>
  <si>
    <t>Familie Schuster</t>
  </si>
  <si>
    <t>2x Fleisch, 2x Kind</t>
  </si>
  <si>
    <t>2 Kinder (6 &amp; 9 J.)</t>
  </si>
  <si>
    <t>Sarah (Trauzeugin)</t>
  </si>
  <si>
    <t>Vegan</t>
  </si>
  <si>
    <t>Reden vorbereiten</t>
  </si>
  <si>
    <t>Tobias (Trauzeuge)</t>
  </si>
  <si>
    <t>Kollegium Büro</t>
  </si>
  <si>
    <t>noch offen</t>
  </si>
  <si>
    <t>Sammelgeschenk</t>
  </si>
  <si>
    <t>Onkel Werner</t>
  </si>
  <si>
    <t>Glückwunschkarte</t>
  </si>
  <si>
    <t>verhindert</t>
  </si>
  <si>
    <t>Studienfreunde</t>
  </si>
  <si>
    <t>Nachbarn Familie Klein</t>
  </si>
  <si>
    <t>Pflanze</t>
  </si>
  <si>
    <t>Cousine Marie</t>
  </si>
  <si>
    <t>Personen gesamt (Zusagen)</t>
  </si>
  <si>
    <t>DIENSTLEISTER  &amp;  ANGEBOTE</t>
  </si>
  <si>
    <t>Angebote vergleichen und Buchungen festhalten  ·  pro Gewerk mehrere Anbieter eintragen und bewerten</t>
  </si>
  <si>
    <t>Gewerk</t>
  </si>
  <si>
    <t>Anbieter</t>
  </si>
  <si>
    <t>Ansprechpartner:in</t>
  </si>
  <si>
    <t>Kontakt</t>
  </si>
  <si>
    <t>Angebot</t>
  </si>
  <si>
    <t>Bewertung</t>
  </si>
  <si>
    <t>Gutshof Sonnenau</t>
  </si>
  <si>
    <t>Frau Weber</t>
  </si>
  <si>
    <t>kontakt@beispiel-location.de</t>
  </si>
  <si>
    <t>★★★★★</t>
  </si>
  <si>
    <t>inkl. Stuhlhussen</t>
  </si>
  <si>
    <t>Eventscheune Lindenhof</t>
  </si>
  <si>
    <t>Herr Brandt</t>
  </si>
  <si>
    <t>info@beispiel-scheune.de</t>
  </si>
  <si>
    <t>★★★★☆</t>
  </si>
  <si>
    <t>Abgelehnt</t>
  </si>
  <si>
    <t>kein Caterer frei</t>
  </si>
  <si>
    <t>Catering</t>
  </si>
  <si>
    <t>Genussküche Sahin</t>
  </si>
  <si>
    <t>Frau Sahin</t>
  </si>
  <si>
    <t>angebot@beispiel-catering.de</t>
  </si>
  <si>
    <t>Probeessen 05.05.</t>
  </si>
  <si>
    <t>Buffet &amp; Co.</t>
  </si>
  <si>
    <t>Herr Lang</t>
  </si>
  <si>
    <t>mail@beispiel-buffet.de</t>
  </si>
  <si>
    <t>★★★☆☆</t>
  </si>
  <si>
    <t>Studio Lichtblick</t>
  </si>
  <si>
    <t>Frau Roth</t>
  </si>
  <si>
    <t>hallo@beispiel-foto.de</t>
  </si>
  <si>
    <t>8 Std. + Galerie</t>
  </si>
  <si>
    <t>DJ Cosmo</t>
  </si>
  <si>
    <t>Herr Vogel</t>
  </si>
  <si>
    <t>booking@beispiel-dj.de</t>
  </si>
  <si>
    <t>bis 02:00 Uhr</t>
  </si>
  <si>
    <t>Floristik</t>
  </si>
  <si>
    <t>Blütenwerk</t>
  </si>
  <si>
    <t>Frau Hartmann</t>
  </si>
  <si>
    <t>info@beispiel-blumen.de</t>
  </si>
  <si>
    <t>Saisonblumen</t>
  </si>
  <si>
    <t>Konditorei</t>
  </si>
  <si>
    <t>Tortenträume</t>
  </si>
  <si>
    <t>Frau König</t>
  </si>
  <si>
    <t>bestellung@beispiel-torte.de</t>
  </si>
  <si>
    <t>3 Etagen</t>
  </si>
  <si>
    <t>Trauredner:in</t>
  </si>
  <si>
    <t>Wortklang</t>
  </si>
  <si>
    <t>Herr Seitz</t>
  </si>
  <si>
    <t>kontakt@beispiel-redner.de</t>
  </si>
  <si>
    <t>Summe gebuchter Angebote</t>
  </si>
  <si>
    <t>HOCHZEITSPLANER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</si>
</sst>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&quot; €&quot;"/>
  </numFmts>
  <fonts count="25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0"/>
      <color rgb="FF6E5A63"/>
      <name val="Calibri"/>
      <charset val="1"/>
    </font>
    <font>
      <b/>
      <sz val="12"/>
      <color rgb="FF5C3A4E"/>
      <name val="Calibri"/>
      <charset val="1"/>
    </font>
    <font>
      <b/>
      <sz val="10"/>
      <color rgb="FFFFFFFF"/>
      <name val="Calibri"/>
      <charset val="1"/>
    </font>
    <font>
      <b/>
      <sz val="10"/>
      <color rgb="FF6E5A63"/>
      <name val="Calibri"/>
      <charset val="1"/>
    </font>
    <font>
      <b/>
      <sz val="11"/>
      <color rgb="FF3B2A33"/>
      <name val="Calibri"/>
      <charset val="1"/>
    </font>
    <font>
      <b/>
      <sz val="34"/>
      <color rgb="FF5C3A4E"/>
      <name val="Calibri"/>
      <charset val="1"/>
    </font>
    <font>
      <b/>
      <sz val="11"/>
      <color rgb="FF0000FF"/>
      <name val="Calibri"/>
      <charset val="1"/>
    </font>
    <font>
      <sz val="9"/>
      <color rgb="FF6E5A63"/>
      <name val="Calibri"/>
      <charset val="1"/>
    </font>
    <font>
      <b/>
      <sz val="9"/>
      <color rgb="FFFFFFFF"/>
      <name val="Calibri"/>
      <charset val="1"/>
    </font>
    <font>
      <b/>
      <sz val="18"/>
      <color rgb="FF3B2A33"/>
      <name val="Calibri"/>
      <charset val="1"/>
    </font>
    <font>
      <sz val="8"/>
      <color rgb="FF6E5A63"/>
      <name val="Calibri"/>
      <charset val="1"/>
    </font>
    <font>
      <b/>
      <sz val="9"/>
      <color rgb="FF6E5A63"/>
      <name val="Calibri"/>
      <charset val="1"/>
    </font>
    <font>
      <sz val="10"/>
      <color rgb="FF3B2A33"/>
      <name val="Calibri"/>
      <charset val="1"/>
    </font>
    <font>
      <b/>
      <sz val="20"/>
      <color rgb="FFFFFFFF"/>
      <name val="Calibri"/>
      <charset val="1"/>
    </font>
    <font>
      <b/>
      <sz val="12"/>
      <color rgb="FFFFFFFF"/>
      <name val="Calibri"/>
      <charset val="1"/>
    </font>
    <font>
      <b/>
      <sz val="10"/>
      <color rgb="FF6E4555"/>
      <name val="Calibri"/>
      <charset val="1"/>
    </font>
    <font>
      <sz val="11"/>
      <color rgb="FF3B2A33"/>
      <name val="Calibri"/>
      <charset val="1"/>
    </font>
    <font>
      <sz val="11"/>
      <color rgb="FF6E5A63"/>
      <name val="Calibri"/>
      <charset val="1"/>
    </font>
    <font>
      <b/>
      <sz val="14"/>
      <color rgb="FF3B2A33"/>
      <name val="Calibri"/>
      <charset val="1"/>
    </font>
    <font>
      <sz val="11"/>
      <color rgb="FF0000FF"/>
      <name val="Calibri"/>
      <charset val="1"/>
    </font>
    <font>
      <b/>
      <sz val="11"/>
      <color rgb="FFFFFFFF"/>
      <name val="Calibri"/>
      <charset val="1"/>
    </font>
    <font>
      <sz val="11"/>
      <color rgb="FF2E5A86"/>
      <name val="Calibri"/>
      <charset val="1"/>
    </font>
    <font>
      <sz val="12"/>
      <color rgb="FFC9A66B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5C3A4E"/>
        <bgColor rgb="FF6E4555"/>
      </patternFill>
    </fill>
    <fill>
      <patternFill patternType="solid">
        <fgColor rgb="FFF5ECEF"/>
        <bgColor rgb="FFFBF1E0"/>
      </patternFill>
    </fill>
    <fill>
      <patternFill patternType="solid">
        <fgColor rgb="FFFFFFFF"/>
        <bgColor rgb="FFF9F9F9"/>
      </patternFill>
    </fill>
    <fill>
      <patternFill patternType="solid">
        <fgColor rgb="FFC9A66B"/>
        <bgColor rgb="FF9BBB59"/>
      </patternFill>
    </fill>
    <fill>
      <patternFill patternType="solid">
        <fgColor rgb="FFFBF7F4"/>
        <bgColor rgb="FFF9F9F9"/>
      </patternFill>
    </fill>
    <fill>
      <patternFill patternType="solid">
        <fgColor rgb="FFFBF1E0"/>
        <bgColor rgb="FFFFF7D6"/>
      </patternFill>
    </fill>
    <fill>
      <patternFill patternType="solid">
        <fgColor rgb="FF7A5066"/>
        <bgColor rgb="FF6E5A63"/>
      </patternFill>
    </fill>
    <fill>
      <patternFill patternType="solid">
        <fgColor rgb="FFFFF7D6"/>
        <bgColor rgb="FFFBF1E0"/>
      </patternFill>
    </fill>
  </fills>
  <borders count="4">
    <border>
      <left/>
      <right/>
      <top/>
      <bottom/>
      <diagonal/>
    </border>
    <border>
      <left style="thin">
        <color rgb="FFD9C9CF"/>
      </left>
      <right style="thin">
        <color rgb="FFD9C9CF"/>
      </right>
      <top style="thin">
        <color rgb="FFD9C9CF"/>
      </top>
      <bottom style="thin">
        <color rgb="FFD9C9CF"/>
      </bottom>
      <diagonal/>
    </border>
    <border>
      <left style="thin">
        <color rgb="FFD9C9CF"/>
      </left>
      <right/>
      <top style="thin">
        <color rgb="FFD9C9CF"/>
      </top>
      <bottom style="thin">
        <color rgb="FFD9C9CF"/>
      </bottom>
      <diagonal/>
    </border>
    <border>
      <left/>
      <right style="thin">
        <color rgb="FFD9C9CF"/>
      </right>
      <top style="thin">
        <color rgb="FFD9C9CF"/>
      </top>
      <bottom style="thin">
        <color rgb="FFD9C9C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/>
    <xf numFmtId="0" fontId="7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2" borderId="0" xfId="0" applyFont="1" applyFill="1" applyAlignment="1">
      <alignment horizontal="left" vertical="center" indent="1"/>
    </xf>
    <xf numFmtId="0" fontId="3" fillId="4" borderId="0" xfId="0" applyFont="1" applyFill="1"/>
    <xf numFmtId="0" fontId="3" fillId="0" borderId="0" xfId="0" applyFont="1"/>
    <xf numFmtId="0" fontId="13" fillId="0" borderId="0" xfId="0" applyFont="1"/>
    <xf numFmtId="0" fontId="14" fillId="0" borderId="0" xfId="0" applyFont="1"/>
    <xf numFmtId="165" fontId="14" fillId="0" borderId="0" xfId="0" applyNumberFormat="1" applyFont="1"/>
    <xf numFmtId="1" fontId="14" fillId="0" borderId="0" xfId="0" applyNumberFormat="1" applyFont="1"/>
    <xf numFmtId="0" fontId="16" fillId="8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9" fontId="18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 wrapText="1"/>
    </xf>
    <xf numFmtId="165" fontId="20" fillId="3" borderId="0" xfId="0" applyNumberFormat="1" applyFont="1" applyFill="1" applyAlignment="1">
      <alignment horizontal="center" vertical="center" wrapText="1"/>
    </xf>
    <xf numFmtId="0" fontId="17" fillId="3" borderId="1" xfId="0" applyFont="1" applyFill="1" applyBorder="1"/>
    <xf numFmtId="0" fontId="18" fillId="3" borderId="1" xfId="0" applyFont="1" applyFill="1" applyBorder="1"/>
    <xf numFmtId="165" fontId="21" fillId="3" borderId="1" xfId="0" applyNumberFormat="1" applyFont="1" applyFill="1" applyBorder="1" applyAlignment="1">
      <alignment horizontal="right" vertical="center"/>
    </xf>
    <xf numFmtId="165" fontId="18" fillId="3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/>
    <xf numFmtId="0" fontId="18" fillId="4" borderId="1" xfId="0" applyFont="1" applyFill="1" applyBorder="1"/>
    <xf numFmtId="165" fontId="21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right"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indent="1"/>
    </xf>
    <xf numFmtId="0" fontId="4" fillId="8" borderId="0" xfId="0" applyFont="1" applyFill="1" applyAlignment="1">
      <alignment horizontal="center" vertical="center" wrapText="1"/>
    </xf>
    <xf numFmtId="165" fontId="20" fillId="9" borderId="0" xfId="0" applyNumberFormat="1" applyFont="1" applyFill="1" applyAlignment="1">
      <alignment horizontal="center" vertical="center" wrapText="1"/>
    </xf>
    <xf numFmtId="165" fontId="20" fillId="3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indent="1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</cellXfs>
  <cellStyles count="1">
    <cellStyle name="Standard" xfId="0" builtinId="0"/>
  </cellStyles>
  <dxfs count="15">
    <dxf>
      <font>
        <b/>
        <color rgb="FF9C3D3A"/>
        <name val="Calibri"/>
        <charset val="1"/>
      </font>
      <fill>
        <patternFill>
          <bgColor rgb="FFF4D9D7"/>
        </patternFill>
      </fill>
    </dxf>
    <dxf>
      <font>
        <b/>
        <color rgb="FF6E5A63"/>
        <name val="Calibri"/>
        <charset val="1"/>
      </font>
      <fill>
        <patternFill>
          <bgColor rgb="FFE5E0E2"/>
        </patternFill>
      </fill>
    </dxf>
    <dxf>
      <font>
        <b/>
        <color rgb="FF8A6D1F"/>
        <name val="Calibri"/>
        <charset val="1"/>
      </font>
      <fill>
        <patternFill>
          <bgColor rgb="FFFBEBC8"/>
        </patternFill>
      </fill>
    </dxf>
    <dxf>
      <font>
        <b/>
        <color rgb="FF2F5530"/>
        <name val="Calibri"/>
        <charset val="1"/>
      </font>
      <fill>
        <patternFill>
          <bgColor rgb="FFC7E0C8"/>
        </patternFill>
      </fill>
    </dxf>
    <dxf>
      <font>
        <b/>
        <color rgb="FF8A6D1F"/>
        <name val="Calibri"/>
        <charset val="1"/>
      </font>
      <fill>
        <patternFill>
          <bgColor rgb="FFFBEBC8"/>
        </patternFill>
      </fill>
    </dxf>
    <dxf>
      <font>
        <b/>
        <color rgb="FF9C3D3A"/>
        <name val="Calibri"/>
        <charset val="1"/>
      </font>
      <fill>
        <patternFill>
          <bgColor rgb="FFF4D9D7"/>
        </patternFill>
      </fill>
    </dxf>
    <dxf>
      <font>
        <b/>
        <color rgb="FF2F5530"/>
        <name val="Calibri"/>
        <charset val="1"/>
      </font>
      <fill>
        <patternFill>
          <bgColor rgb="FFC7E0C8"/>
        </patternFill>
      </fill>
    </dxf>
    <dxf>
      <font>
        <b/>
        <color rgb="FF9C3D3A"/>
        <name val="Calibri"/>
        <charset val="1"/>
      </font>
      <fill>
        <patternFill>
          <bgColor rgb="FFF4D9D7"/>
        </patternFill>
      </fill>
    </dxf>
    <dxf>
      <font>
        <b/>
        <color rgb="FF8A6D1F"/>
        <name val="Calibri"/>
        <charset val="1"/>
      </font>
      <fill>
        <patternFill>
          <bgColor rgb="FFFBEBC8"/>
        </patternFill>
      </fill>
    </dxf>
    <dxf>
      <font>
        <b/>
        <color rgb="FF2E5A86"/>
        <name val="Calibri"/>
        <charset val="1"/>
      </font>
      <fill>
        <patternFill>
          <bgColor rgb="FFD5E4F2"/>
        </patternFill>
      </fill>
    </dxf>
    <dxf>
      <font>
        <b/>
        <color rgb="FF2F5530"/>
        <name val="Calibri"/>
        <charset val="1"/>
      </font>
      <fill>
        <patternFill>
          <bgColor rgb="FFC7E0C8"/>
        </patternFill>
      </fill>
    </dxf>
    <dxf>
      <font>
        <b/>
        <color rgb="FF9C3D3A"/>
        <name val="Calibri"/>
        <charset val="1"/>
      </font>
      <fill>
        <patternFill>
          <bgColor rgb="FFF4D9D7"/>
        </patternFill>
      </fill>
    </dxf>
    <dxf>
      <font>
        <b/>
        <color rgb="FF8A6D1F"/>
        <name val="Calibri"/>
        <charset val="1"/>
      </font>
      <fill>
        <patternFill>
          <bgColor rgb="FFFBEBC8"/>
        </patternFill>
      </fill>
    </dxf>
    <dxf>
      <font>
        <b/>
        <color rgb="FF2F5530"/>
        <name val="Calibri"/>
        <charset val="1"/>
      </font>
      <fill>
        <patternFill>
          <bgColor rgb="FFC7E0C8"/>
        </patternFill>
      </fill>
    </dxf>
    <dxf>
      <font>
        <color rgb="FF6E8C6F"/>
        <name val="Calibri"/>
        <charset val="1"/>
      </font>
      <fill>
        <patternFill>
          <bgColor rgb="FFE3EF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BF1E0"/>
      <rgbColor rgb="FFFF00FF"/>
      <rgbColor rgb="FF00FFFF"/>
      <rgbColor rgb="FF800000"/>
      <rgbColor rgb="FF008000"/>
      <rgbColor rgb="FF000080"/>
      <rgbColor rgb="FF8A6D1F"/>
      <rgbColor rgb="FF7A5066"/>
      <rgbColor rgb="FF008080"/>
      <rgbColor rgb="FFD9C9CF"/>
      <rgbColor rgb="FF878787"/>
      <rgbColor rgb="FF9999FF"/>
      <rgbColor rgb="FF9C3D3A"/>
      <rgbColor rgb="FFFFF7D6"/>
      <rgbColor rgb="FFD5E4F2"/>
      <rgbColor rgb="FF5C3A4E"/>
      <rgbColor rgb="FFC9A66B"/>
      <rgbColor rgb="FF0066CC"/>
      <rgbColor rgb="FFD9D9D9"/>
      <rgbColor rgb="FF000080"/>
      <rgbColor rgb="FFFF00FF"/>
      <rgbColor rgb="FFFBF7F4"/>
      <rgbColor rgb="FF00FFFF"/>
      <rgbColor rgb="FF800080"/>
      <rgbColor rgb="FF800000"/>
      <rgbColor rgb="FF008080"/>
      <rgbColor rgb="FF0000FF"/>
      <rgbColor rgb="FF00CCFF"/>
      <rgbColor rgb="FFF9F9F9"/>
      <rgbColor rgb="FFE3EFE3"/>
      <rgbColor rgb="FFFBEBC8"/>
      <rgbColor rgb="FFC7E0C8"/>
      <rgbColor rgb="FFE5E0E2"/>
      <rgbColor rgb="FFF5ECEF"/>
      <rgbColor rgb="FFF4D9D7"/>
      <rgbColor rgb="FF4F81BD"/>
      <rgbColor rgb="FF33CCCC"/>
      <rgbColor rgb="FF9BBB59"/>
      <rgbColor rgb="FFFFCC00"/>
      <rgbColor rgb="FFFF9900"/>
      <rgbColor rgb="FFFF6600"/>
      <rgbColor rgb="FF6E5A63"/>
      <rgbColor rgb="FF6E8C6F"/>
      <rgbColor rgb="FF003366"/>
      <rgbColor rgb="FF339966"/>
      <rgbColor rgb="FF003300"/>
      <rgbColor rgb="FF2F5530"/>
      <rgbColor rgb="FFC0504D"/>
      <rgbColor rgb="FF6E4555"/>
      <rgbColor rgb="FF2E5A86"/>
      <rgbColor rgb="FF3B2A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ECE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Geschätzte Kosten je Kategorie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Übersicht!$M$18</c:f>
              <c:strCache>
                <c:ptCount val="1"/>
                <c:pt idx="0">
                  <c:v>Geschätzt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Übersicht!$L$19:$L$28</c:f>
              <c:strCache>
                <c:ptCount val="10"/>
                <c:pt idx="0">
                  <c:v>Empfang &amp; Party</c:v>
                </c:pt>
                <c:pt idx="1">
                  <c:v>Bekleidung</c:v>
                </c:pt>
                <c:pt idx="2">
                  <c:v>Blumen &amp; Deko</c:v>
                </c:pt>
                <c:pt idx="3">
                  <c:v>Foto &amp; Video</c:v>
                </c:pt>
                <c:pt idx="4">
                  <c:v>Zeremonie</c:v>
                </c:pt>
                <c:pt idx="5">
                  <c:v>Druckerzeugnisse</c:v>
                </c:pt>
                <c:pt idx="6">
                  <c:v>Ringe</c:v>
                </c:pt>
                <c:pt idx="7">
                  <c:v>Geschenke</c:v>
                </c:pt>
                <c:pt idx="8">
                  <c:v>Hochzeitsreise</c:v>
                </c:pt>
                <c:pt idx="9">
                  <c:v>Verschiedenes</c:v>
                </c:pt>
              </c:strCache>
            </c:strRef>
          </c:cat>
          <c:val>
            <c:numRef>
              <c:f>Übersicht!$M$19:$M$28</c:f>
              <c:numCache>
                <c:formatCode>#,##0" €"</c:formatCode>
                <c:ptCount val="10"/>
                <c:pt idx="0">
                  <c:v>13600</c:v>
                </c:pt>
                <c:pt idx="1">
                  <c:v>2850</c:v>
                </c:pt>
                <c:pt idx="2">
                  <c:v>1050</c:v>
                </c:pt>
                <c:pt idx="3">
                  <c:v>3200</c:v>
                </c:pt>
                <c:pt idx="4">
                  <c:v>820</c:v>
                </c:pt>
                <c:pt idx="5">
                  <c:v>350</c:v>
                </c:pt>
                <c:pt idx="6">
                  <c:v>1600</c:v>
                </c:pt>
                <c:pt idx="7">
                  <c:v>400</c:v>
                </c:pt>
                <c:pt idx="8">
                  <c:v>3000</c:v>
                </c:pt>
                <c:pt idx="9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D-44EA-824A-7B0F0169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763"/>
        <c:axId val="59607076"/>
      </c:barChart>
      <c:catAx>
        <c:axId val="20207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9607076"/>
        <c:crosses val="autoZero"/>
        <c:auto val="1"/>
        <c:lblAlgn val="ctr"/>
        <c:lblOffset val="100"/>
        <c:noMultiLvlLbl val="0"/>
      </c:catAx>
      <c:valAx>
        <c:axId val="59607076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02076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5ECE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Rückmeldungen der Gäste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Übersicht!$P$18</c:f>
              <c:strCache>
                <c:ptCount val="1"/>
                <c:pt idx="0">
                  <c:v>Personen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22A-46CB-89CD-4B3BFBDD2D7F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2A-46CB-89CD-4B3BFBDD2D7F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B22A-46CB-89CD-4B3BFBDD2D7F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B22A-46CB-89CD-4B3BFBDD2D7F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B22A-46CB-89CD-4B3BFBDD2D7F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B22A-46CB-89CD-4B3BFBDD2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Übersicht!$O$19:$O$21</c:f>
              <c:strCache>
                <c:ptCount val="3"/>
                <c:pt idx="0">
                  <c:v>Zugesagt</c:v>
                </c:pt>
                <c:pt idx="1">
                  <c:v>Offen</c:v>
                </c:pt>
                <c:pt idx="2">
                  <c:v>Abgesagt</c:v>
                </c:pt>
              </c:strCache>
            </c:strRef>
          </c:cat>
          <c:val>
            <c:numRef>
              <c:f>Übersicht!$P$19:$P$21</c:f>
              <c:numCache>
                <c:formatCode>0</c:formatCode>
                <c:ptCount val="3"/>
                <c:pt idx="0">
                  <c:v>11</c:v>
                </c:pt>
                <c:pt idx="1">
                  <c:v>12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2A-46CB-89CD-4B3BFBDD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6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6</xdr:col>
      <xdr:colOff>817920</xdr:colOff>
      <xdr:row>34</xdr:row>
      <xdr:rowOff>11520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819150</xdr:colOff>
      <xdr:row>18</xdr:row>
      <xdr:rowOff>0</xdr:rowOff>
    </xdr:from>
    <xdr:to>
      <xdr:col>10</xdr:col>
      <xdr:colOff>443055</xdr:colOff>
      <xdr:row>34</xdr:row>
      <xdr:rowOff>11520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6"/>
  <sheetViews>
    <sheetView showGridLines="0" tabSelected="1" zoomScaleNormal="100" workbookViewId="0">
      <selection activeCell="Q9" sqref="Q9"/>
    </sheetView>
  </sheetViews>
  <sheetFormatPr baseColWidth="10" defaultColWidth="8.7109375" defaultRowHeight="15" x14ac:dyDescent="0.25"/>
  <cols>
    <col min="1" max="1" width="3" customWidth="1"/>
    <col min="2" max="10" width="13" customWidth="1"/>
    <col min="12" max="12" width="18" customWidth="1"/>
    <col min="13" max="13" width="12" customWidth="1"/>
    <col min="15" max="15" width="14" customWidth="1"/>
    <col min="16" max="16" width="10" customWidth="1"/>
  </cols>
  <sheetData>
    <row r="1" spans="2:10" ht="45.75" customHeight="1" x14ac:dyDescent="0.25">
      <c r="B1" s="14" t="s">
        <v>229</v>
      </c>
      <c r="C1" s="14"/>
      <c r="D1" s="14"/>
      <c r="E1" s="14"/>
      <c r="F1" s="14"/>
      <c r="G1" s="14"/>
      <c r="H1" s="14"/>
      <c r="I1" s="14"/>
      <c r="J1" s="14"/>
    </row>
    <row r="2" spans="2:10" ht="19.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</row>
    <row r="4" spans="2:10" ht="15" customHeight="1" x14ac:dyDescent="0.25">
      <c r="B4" s="15" t="s">
        <v>1</v>
      </c>
      <c r="I4" s="12" t="s">
        <v>2</v>
      </c>
      <c r="J4" s="12"/>
    </row>
    <row r="5" spans="2:10" x14ac:dyDescent="0.25">
      <c r="B5" s="66" t="s">
        <v>3</v>
      </c>
      <c r="C5" s="67"/>
      <c r="D5" s="11" t="s">
        <v>4</v>
      </c>
      <c r="E5" s="11"/>
      <c r="F5" s="11"/>
      <c r="G5" s="11"/>
      <c r="I5" s="10">
        <f ca="1">MAX(0,D6-TODAY())</f>
        <v>94</v>
      </c>
      <c r="J5" s="10"/>
    </row>
    <row r="6" spans="2:10" x14ac:dyDescent="0.25">
      <c r="B6" s="66" t="s">
        <v>5</v>
      </c>
      <c r="C6" s="67"/>
      <c r="D6" s="9">
        <v>46277</v>
      </c>
      <c r="E6" s="9"/>
      <c r="F6" s="9"/>
      <c r="G6" s="9"/>
      <c r="I6" s="10"/>
      <c r="J6" s="10"/>
    </row>
    <row r="7" spans="2:10" x14ac:dyDescent="0.25">
      <c r="B7" s="66" t="s">
        <v>6</v>
      </c>
      <c r="C7" s="67"/>
      <c r="D7" s="11" t="s">
        <v>7</v>
      </c>
      <c r="E7" s="11"/>
      <c r="F7" s="11"/>
      <c r="G7" s="11"/>
      <c r="I7" s="10"/>
      <c r="J7" s="10"/>
    </row>
    <row r="8" spans="2:10" ht="15" customHeight="1" x14ac:dyDescent="0.25">
      <c r="B8" s="66" t="s">
        <v>8</v>
      </c>
      <c r="C8" s="67"/>
      <c r="D8" s="11" t="s">
        <v>9</v>
      </c>
      <c r="E8" s="11"/>
      <c r="F8" s="11"/>
      <c r="G8" s="11"/>
      <c r="I8" s="8" t="s">
        <v>10</v>
      </c>
      <c r="J8" s="8"/>
    </row>
    <row r="9" spans="2:10" ht="15.75" x14ac:dyDescent="0.25">
      <c r="B9" s="16" t="s">
        <v>11</v>
      </c>
    </row>
    <row r="10" spans="2:10" ht="18" customHeight="1" x14ac:dyDescent="0.25">
      <c r="B10" s="7" t="s">
        <v>12</v>
      </c>
      <c r="C10" s="7"/>
      <c r="D10" s="6" t="s">
        <v>13</v>
      </c>
      <c r="E10" s="6"/>
      <c r="F10" s="6" t="s">
        <v>14</v>
      </c>
      <c r="G10" s="6"/>
      <c r="H10" s="5" t="s">
        <v>15</v>
      </c>
      <c r="I10" s="5"/>
    </row>
    <row r="11" spans="2:10" ht="25.5" customHeight="1" x14ac:dyDescent="0.25">
      <c r="B11" s="4">
        <f>Budget!A3</f>
        <v>30000</v>
      </c>
      <c r="C11" s="4"/>
      <c r="D11" s="4">
        <f>Budget!C3</f>
        <v>28370</v>
      </c>
      <c r="E11" s="4"/>
      <c r="F11" s="4">
        <f>Budget!E3</f>
        <v>8570</v>
      </c>
      <c r="G11" s="4"/>
      <c r="H11" s="4">
        <f>Budget!A3-Budget!C3</f>
        <v>1630</v>
      </c>
      <c r="I11" s="4"/>
    </row>
    <row r="12" spans="2:10" ht="15.75" customHeight="1" x14ac:dyDescent="0.25">
      <c r="B12" s="3" t="s">
        <v>16</v>
      </c>
      <c r="C12" s="3"/>
      <c r="D12" s="3" t="s">
        <v>17</v>
      </c>
      <c r="E12" s="3"/>
      <c r="F12" s="3" t="s">
        <v>18</v>
      </c>
      <c r="G12" s="3"/>
      <c r="H12" s="3" t="s">
        <v>19</v>
      </c>
      <c r="I12" s="3"/>
    </row>
    <row r="13" spans="2:10" ht="15.75" x14ac:dyDescent="0.25">
      <c r="B13" s="16" t="s">
        <v>20</v>
      </c>
    </row>
    <row r="14" spans="2:10" ht="18" customHeight="1" x14ac:dyDescent="0.25">
      <c r="B14" s="6" t="s">
        <v>21</v>
      </c>
      <c r="C14" s="6"/>
      <c r="D14" s="6" t="s">
        <v>22</v>
      </c>
      <c r="E14" s="6"/>
      <c r="F14" s="6" t="s">
        <v>23</v>
      </c>
      <c r="G14" s="6"/>
      <c r="H14" s="5" t="s">
        <v>24</v>
      </c>
      <c r="I14" s="5"/>
    </row>
    <row r="15" spans="2:10" ht="25.5" customHeight="1" x14ac:dyDescent="0.25">
      <c r="B15" s="2">
        <f>SUMIF(Gästeliste!E4:E15,"Zugesagt",Gästeliste!D4:D15)</f>
        <v>11</v>
      </c>
      <c r="C15" s="2"/>
      <c r="D15" s="2">
        <f>SUMIF(Gästeliste!E4:E15,"Offen",Gästeliste!D4:D15)</f>
        <v>12</v>
      </c>
      <c r="E15" s="2"/>
      <c r="F15" s="1" t="str">
        <f>COUNTIF(Checkliste!E4:E25,"Erledigt")&amp;" / "&amp;COUNTA(Checkliste!E4:E25)</f>
        <v>5 / 22</v>
      </c>
      <c r="G15" s="1"/>
      <c r="H15" s="59">
        <f>COUNTIF(Checkliste!E4:E25,"Erledigt")/COUNTA(Checkliste!E4:E25)</f>
        <v>0.22727272727272727</v>
      </c>
      <c r="I15" s="59"/>
    </row>
    <row r="16" spans="2:10" ht="15.75" customHeight="1" x14ac:dyDescent="0.25">
      <c r="B16" s="3" t="s">
        <v>25</v>
      </c>
      <c r="C16" s="3"/>
      <c r="D16" s="3" t="s">
        <v>26</v>
      </c>
      <c r="E16" s="3"/>
      <c r="F16" s="3" t="s">
        <v>27</v>
      </c>
      <c r="G16" s="3"/>
      <c r="H16" s="3" t="s">
        <v>28</v>
      </c>
      <c r="I16" s="3"/>
    </row>
    <row r="18" spans="2:16" ht="15.75" x14ac:dyDescent="0.25">
      <c r="B18" s="16" t="s">
        <v>29</v>
      </c>
      <c r="L18" s="17" t="s">
        <v>30</v>
      </c>
      <c r="M18" s="17" t="s">
        <v>31</v>
      </c>
      <c r="O18" s="17" t="s">
        <v>32</v>
      </c>
      <c r="P18" s="17" t="s">
        <v>25</v>
      </c>
    </row>
    <row r="19" spans="2:16" x14ac:dyDescent="0.25">
      <c r="L19" s="18" t="s">
        <v>33</v>
      </c>
      <c r="M19" s="19">
        <f>SUMIF(Budget!A6:A23,L19,Budget!C6:C23)</f>
        <v>13600</v>
      </c>
      <c r="O19" s="18" t="s">
        <v>34</v>
      </c>
      <c r="P19" s="20">
        <f>SUMIF(Gästeliste!E4:E15,"Zugesagt",Gästeliste!D4:D15)</f>
        <v>11</v>
      </c>
    </row>
    <row r="20" spans="2:16" x14ac:dyDescent="0.25">
      <c r="L20" s="18" t="s">
        <v>35</v>
      </c>
      <c r="M20" s="19">
        <f>SUMIF(Budget!A6:A23,L20,Budget!C6:C23)</f>
        <v>2850</v>
      </c>
      <c r="O20" s="18" t="s">
        <v>36</v>
      </c>
      <c r="P20" s="20">
        <f>SUMIF(Gästeliste!E4:E15,"Offen",Gästeliste!D4:D15)</f>
        <v>12</v>
      </c>
    </row>
    <row r="21" spans="2:16" x14ac:dyDescent="0.25">
      <c r="L21" s="18" t="s">
        <v>37</v>
      </c>
      <c r="M21" s="19">
        <f>SUMIF(Budget!A6:A23,L21,Budget!C6:C23)</f>
        <v>1050</v>
      </c>
      <c r="O21" s="18" t="s">
        <v>38</v>
      </c>
      <c r="P21" s="20">
        <f>SUMIF(Gästeliste!E4:E15,"Abgesagt",Gästeliste!D4:D15)</f>
        <v>2</v>
      </c>
    </row>
    <row r="22" spans="2:16" x14ac:dyDescent="0.25">
      <c r="L22" s="18" t="s">
        <v>39</v>
      </c>
      <c r="M22" s="19">
        <f>SUMIF(Budget!A6:A23,L22,Budget!C6:C23)</f>
        <v>3200</v>
      </c>
    </row>
    <row r="23" spans="2:16" x14ac:dyDescent="0.25">
      <c r="L23" s="18" t="s">
        <v>40</v>
      </c>
      <c r="M23" s="19">
        <f>SUMIF(Budget!A6:A23,L23,Budget!C6:C23)</f>
        <v>820</v>
      </c>
    </row>
    <row r="24" spans="2:16" x14ac:dyDescent="0.25">
      <c r="L24" s="18" t="s">
        <v>41</v>
      </c>
      <c r="M24" s="19">
        <f>SUMIF(Budget!A6:A23,L24,Budget!C6:C23)</f>
        <v>350</v>
      </c>
    </row>
    <row r="25" spans="2:16" x14ac:dyDescent="0.25">
      <c r="L25" s="18" t="s">
        <v>42</v>
      </c>
      <c r="M25" s="19">
        <f>SUMIF(Budget!A6:A23,L25,Budget!C6:C23)</f>
        <v>1600</v>
      </c>
    </row>
    <row r="26" spans="2:16" x14ac:dyDescent="0.25">
      <c r="L26" s="18" t="s">
        <v>43</v>
      </c>
      <c r="M26" s="19">
        <f>SUMIF(Budget!A6:A23,L26,Budget!C6:C23)</f>
        <v>400</v>
      </c>
    </row>
    <row r="27" spans="2:16" x14ac:dyDescent="0.25">
      <c r="L27" s="18" t="s">
        <v>44</v>
      </c>
      <c r="M27" s="19">
        <f>SUMIF(Budget!A6:A23,L27,Budget!C6:C23)</f>
        <v>3000</v>
      </c>
    </row>
    <row r="28" spans="2:16" x14ac:dyDescent="0.25">
      <c r="L28" s="18" t="s">
        <v>45</v>
      </c>
      <c r="M28" s="19">
        <f>SUMIF(Budget!A6:A23,L28,Budget!C6:C23)</f>
        <v>1500</v>
      </c>
    </row>
    <row r="36" spans="2:10" ht="30" customHeight="1" x14ac:dyDescent="0.25">
      <c r="B36" s="60" t="s">
        <v>46</v>
      </c>
      <c r="C36" s="60"/>
      <c r="D36" s="60"/>
      <c r="E36" s="60"/>
      <c r="F36" s="60"/>
      <c r="G36" s="60"/>
      <c r="H36" s="60"/>
      <c r="I36" s="60"/>
      <c r="J36" s="60"/>
    </row>
  </sheetData>
  <mergeCells count="38">
    <mergeCell ref="B16:C16"/>
    <mergeCell ref="D16:E16"/>
    <mergeCell ref="F16:G16"/>
    <mergeCell ref="H16:I16"/>
    <mergeCell ref="B36:J36"/>
    <mergeCell ref="B14:C14"/>
    <mergeCell ref="D14:E14"/>
    <mergeCell ref="F14:G14"/>
    <mergeCell ref="H14:I14"/>
    <mergeCell ref="B15:C15"/>
    <mergeCell ref="D15:E15"/>
    <mergeCell ref="F15:G15"/>
    <mergeCell ref="H15:I15"/>
    <mergeCell ref="B11:C11"/>
    <mergeCell ref="D11:E11"/>
    <mergeCell ref="F11:G11"/>
    <mergeCell ref="H11:I11"/>
    <mergeCell ref="B12:C12"/>
    <mergeCell ref="D12:E12"/>
    <mergeCell ref="F12:G12"/>
    <mergeCell ref="H12:I12"/>
    <mergeCell ref="D8:G8"/>
    <mergeCell ref="I8:J8"/>
    <mergeCell ref="B10:C10"/>
    <mergeCell ref="D10:E10"/>
    <mergeCell ref="F10:G10"/>
    <mergeCell ref="H10:I10"/>
    <mergeCell ref="B8:C8"/>
    <mergeCell ref="B1:J1"/>
    <mergeCell ref="B2:J2"/>
    <mergeCell ref="I4:J4"/>
    <mergeCell ref="D5:G5"/>
    <mergeCell ref="I5:J7"/>
    <mergeCell ref="D6:G6"/>
    <mergeCell ref="D7:G7"/>
    <mergeCell ref="B5:C5"/>
    <mergeCell ref="B6:C6"/>
    <mergeCell ref="B7:C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showGridLines="0" zoomScaleNormal="100" workbookViewId="0">
      <pane ySplit="3" topLeftCell="A4" activePane="bottomLeft" state="frozen"/>
      <selection pane="bottomLeft" sqref="A1:G1"/>
    </sheetView>
  </sheetViews>
  <sheetFormatPr baseColWidth="10" defaultColWidth="8.7109375" defaultRowHeight="15" x14ac:dyDescent="0.25"/>
  <cols>
    <col min="1" max="1" width="18" customWidth="1"/>
    <col min="2" max="2" width="42" customWidth="1"/>
    <col min="3" max="4" width="14" customWidth="1"/>
    <col min="5" max="5" width="13" customWidth="1"/>
    <col min="6" max="6" width="11" customWidth="1"/>
    <col min="7" max="7" width="30" customWidth="1"/>
  </cols>
  <sheetData>
    <row r="1" spans="1:7" ht="37.5" customHeight="1" x14ac:dyDescent="0.25">
      <c r="A1" s="61" t="s">
        <v>47</v>
      </c>
      <c r="B1" s="61"/>
      <c r="C1" s="61"/>
      <c r="D1" s="61"/>
      <c r="E1" s="61"/>
      <c r="F1" s="61"/>
      <c r="G1" s="61"/>
    </row>
    <row r="2" spans="1:7" ht="19.5" customHeight="1" x14ac:dyDescent="0.25">
      <c r="A2" s="13" t="s">
        <v>48</v>
      </c>
      <c r="B2" s="13"/>
      <c r="C2" s="13"/>
      <c r="D2" s="13"/>
      <c r="E2" s="13"/>
      <c r="F2" s="13"/>
      <c r="G2" s="13"/>
    </row>
    <row r="3" spans="1:7" ht="24" customHeight="1" x14ac:dyDescent="0.25">
      <c r="A3" s="21" t="s">
        <v>49</v>
      </c>
      <c r="B3" s="21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1" t="s">
        <v>55</v>
      </c>
    </row>
    <row r="4" spans="1:7" x14ac:dyDescent="0.25">
      <c r="A4" s="22" t="s">
        <v>56</v>
      </c>
      <c r="B4" s="23" t="s">
        <v>57</v>
      </c>
      <c r="C4" s="24" t="s">
        <v>58</v>
      </c>
      <c r="D4" s="25">
        <v>46037</v>
      </c>
      <c r="E4" s="26" t="s">
        <v>54</v>
      </c>
      <c r="F4" s="27">
        <f t="shared" ref="F4:F25" si="0">IF(E4="Erledigt",100%,IF(E4="In Arbeit",50%,0%))</f>
        <v>1</v>
      </c>
      <c r="G4" s="28" t="s">
        <v>59</v>
      </c>
    </row>
    <row r="5" spans="1:7" x14ac:dyDescent="0.25">
      <c r="A5" s="29" t="s">
        <v>56</v>
      </c>
      <c r="B5" s="30" t="s">
        <v>60</v>
      </c>
      <c r="C5" s="31" t="s">
        <v>58</v>
      </c>
      <c r="D5" s="32">
        <v>46042</v>
      </c>
      <c r="E5" s="33" t="s">
        <v>54</v>
      </c>
      <c r="F5" s="34">
        <f t="shared" si="0"/>
        <v>1</v>
      </c>
      <c r="G5" s="35" t="s">
        <v>61</v>
      </c>
    </row>
    <row r="6" spans="1:7" x14ac:dyDescent="0.25">
      <c r="A6" s="22" t="s">
        <v>56</v>
      </c>
      <c r="B6" s="23" t="s">
        <v>62</v>
      </c>
      <c r="C6" s="24" t="s">
        <v>58</v>
      </c>
      <c r="D6" s="25">
        <v>46081</v>
      </c>
      <c r="E6" s="26" t="s">
        <v>54</v>
      </c>
      <c r="F6" s="27">
        <f t="shared" si="0"/>
        <v>1</v>
      </c>
      <c r="G6" s="28" t="s">
        <v>63</v>
      </c>
    </row>
    <row r="7" spans="1:7" x14ac:dyDescent="0.25">
      <c r="A7" s="29" t="s">
        <v>56</v>
      </c>
      <c r="B7" s="30" t="s">
        <v>64</v>
      </c>
      <c r="C7" s="31" t="s">
        <v>58</v>
      </c>
      <c r="D7" s="32">
        <v>46063</v>
      </c>
      <c r="E7" s="33" t="s">
        <v>54</v>
      </c>
      <c r="F7" s="34">
        <f t="shared" si="0"/>
        <v>1</v>
      </c>
      <c r="G7" s="35"/>
    </row>
    <row r="8" spans="1:7" x14ac:dyDescent="0.25">
      <c r="A8" s="22" t="s">
        <v>65</v>
      </c>
      <c r="B8" s="23" t="s">
        <v>66</v>
      </c>
      <c r="C8" s="24" t="s">
        <v>58</v>
      </c>
      <c r="D8" s="25">
        <v>46127</v>
      </c>
      <c r="E8" s="26" t="s">
        <v>54</v>
      </c>
      <c r="F8" s="27">
        <f t="shared" si="0"/>
        <v>1</v>
      </c>
      <c r="G8" s="28" t="s">
        <v>67</v>
      </c>
    </row>
    <row r="9" spans="1:7" x14ac:dyDescent="0.25">
      <c r="A9" s="29" t="s">
        <v>65</v>
      </c>
      <c r="B9" s="30" t="s">
        <v>68</v>
      </c>
      <c r="C9" s="31" t="s">
        <v>58</v>
      </c>
      <c r="D9" s="32">
        <v>46147</v>
      </c>
      <c r="E9" s="33" t="s">
        <v>69</v>
      </c>
      <c r="F9" s="34">
        <f t="shared" si="0"/>
        <v>0.5</v>
      </c>
      <c r="G9" s="35" t="s">
        <v>70</v>
      </c>
    </row>
    <row r="10" spans="1:7" x14ac:dyDescent="0.25">
      <c r="A10" s="22" t="s">
        <v>65</v>
      </c>
      <c r="B10" s="23" t="s">
        <v>71</v>
      </c>
      <c r="C10" s="24" t="s">
        <v>58</v>
      </c>
      <c r="D10" s="25">
        <v>46162</v>
      </c>
      <c r="E10" s="26" t="s">
        <v>69</v>
      </c>
      <c r="F10" s="27">
        <f t="shared" si="0"/>
        <v>0.5</v>
      </c>
      <c r="G10" s="28" t="s">
        <v>72</v>
      </c>
    </row>
    <row r="11" spans="1:7" x14ac:dyDescent="0.25">
      <c r="A11" s="29" t="s">
        <v>65</v>
      </c>
      <c r="B11" s="30" t="s">
        <v>73</v>
      </c>
      <c r="C11" s="31" t="s">
        <v>58</v>
      </c>
      <c r="D11" s="32">
        <v>46174</v>
      </c>
      <c r="E11" s="33" t="s">
        <v>36</v>
      </c>
      <c r="F11" s="34">
        <f t="shared" si="0"/>
        <v>0</v>
      </c>
      <c r="G11" s="35" t="s">
        <v>74</v>
      </c>
    </row>
    <row r="12" spans="1:7" x14ac:dyDescent="0.25">
      <c r="A12" s="22" t="s">
        <v>65</v>
      </c>
      <c r="B12" s="23" t="s">
        <v>75</v>
      </c>
      <c r="C12" s="24" t="s">
        <v>76</v>
      </c>
      <c r="D12" s="25">
        <v>46183</v>
      </c>
      <c r="E12" s="26" t="s">
        <v>36</v>
      </c>
      <c r="F12" s="27">
        <f t="shared" si="0"/>
        <v>0</v>
      </c>
      <c r="G12" s="28"/>
    </row>
    <row r="13" spans="1:7" x14ac:dyDescent="0.25">
      <c r="A13" s="29" t="s">
        <v>77</v>
      </c>
      <c r="B13" s="30" t="s">
        <v>78</v>
      </c>
      <c r="C13" s="31" t="s">
        <v>79</v>
      </c>
      <c r="D13" s="32">
        <v>46198</v>
      </c>
      <c r="E13" s="33" t="s">
        <v>36</v>
      </c>
      <c r="F13" s="34">
        <f t="shared" si="0"/>
        <v>0</v>
      </c>
      <c r="G13" s="35"/>
    </row>
    <row r="14" spans="1:7" x14ac:dyDescent="0.25">
      <c r="A14" s="22" t="s">
        <v>77</v>
      </c>
      <c r="B14" s="23" t="s">
        <v>80</v>
      </c>
      <c r="C14" s="24" t="s">
        <v>76</v>
      </c>
      <c r="D14" s="25">
        <v>46204</v>
      </c>
      <c r="E14" s="26" t="s">
        <v>36</v>
      </c>
      <c r="F14" s="27">
        <f t="shared" si="0"/>
        <v>0</v>
      </c>
      <c r="G14" s="28" t="s">
        <v>81</v>
      </c>
    </row>
    <row r="15" spans="1:7" x14ac:dyDescent="0.25">
      <c r="A15" s="29" t="s">
        <v>77</v>
      </c>
      <c r="B15" s="30" t="s">
        <v>82</v>
      </c>
      <c r="C15" s="31" t="s">
        <v>58</v>
      </c>
      <c r="D15" s="32">
        <v>46213</v>
      </c>
      <c r="E15" s="33" t="s">
        <v>36</v>
      </c>
      <c r="F15" s="34">
        <f t="shared" si="0"/>
        <v>0</v>
      </c>
      <c r="G15" s="35"/>
    </row>
    <row r="16" spans="1:7" x14ac:dyDescent="0.25">
      <c r="A16" s="22" t="s">
        <v>77</v>
      </c>
      <c r="B16" s="23" t="s">
        <v>83</v>
      </c>
      <c r="C16" s="24" t="s">
        <v>79</v>
      </c>
      <c r="D16" s="25">
        <v>46218</v>
      </c>
      <c r="E16" s="26" t="s">
        <v>36</v>
      </c>
      <c r="F16" s="27">
        <f t="shared" si="0"/>
        <v>0</v>
      </c>
      <c r="G16" s="28"/>
    </row>
    <row r="17" spans="1:7" x14ac:dyDescent="0.25">
      <c r="A17" s="29" t="s">
        <v>84</v>
      </c>
      <c r="B17" s="30" t="s">
        <v>85</v>
      </c>
      <c r="C17" s="31" t="s">
        <v>58</v>
      </c>
      <c r="D17" s="32">
        <v>46223</v>
      </c>
      <c r="E17" s="33" t="s">
        <v>36</v>
      </c>
      <c r="F17" s="34">
        <f t="shared" si="0"/>
        <v>0</v>
      </c>
      <c r="G17" s="35" t="s">
        <v>86</v>
      </c>
    </row>
    <row r="18" spans="1:7" x14ac:dyDescent="0.25">
      <c r="A18" s="22" t="s">
        <v>84</v>
      </c>
      <c r="B18" s="23" t="s">
        <v>87</v>
      </c>
      <c r="C18" s="24" t="s">
        <v>58</v>
      </c>
      <c r="D18" s="25">
        <v>46254</v>
      </c>
      <c r="E18" s="26" t="s">
        <v>36</v>
      </c>
      <c r="F18" s="27">
        <f t="shared" si="0"/>
        <v>0</v>
      </c>
      <c r="G18" s="28" t="s">
        <v>88</v>
      </c>
    </row>
    <row r="19" spans="1:7" x14ac:dyDescent="0.25">
      <c r="A19" s="29" t="s">
        <v>84</v>
      </c>
      <c r="B19" s="30" t="s">
        <v>89</v>
      </c>
      <c r="C19" s="31" t="s">
        <v>76</v>
      </c>
      <c r="D19" s="32">
        <v>46259</v>
      </c>
      <c r="E19" s="33" t="s">
        <v>36</v>
      </c>
      <c r="F19" s="34">
        <f t="shared" si="0"/>
        <v>0</v>
      </c>
      <c r="G19" s="35"/>
    </row>
    <row r="20" spans="1:7" x14ac:dyDescent="0.25">
      <c r="A20" s="22" t="s">
        <v>84</v>
      </c>
      <c r="B20" s="23" t="s">
        <v>90</v>
      </c>
      <c r="C20" s="24" t="s">
        <v>58</v>
      </c>
      <c r="D20" s="25">
        <v>46262</v>
      </c>
      <c r="E20" s="26" t="s">
        <v>36</v>
      </c>
      <c r="F20" s="27">
        <f t="shared" si="0"/>
        <v>0</v>
      </c>
      <c r="G20" s="28"/>
    </row>
    <row r="21" spans="1:7" x14ac:dyDescent="0.25">
      <c r="A21" s="29" t="s">
        <v>91</v>
      </c>
      <c r="B21" s="30" t="s">
        <v>92</v>
      </c>
      <c r="C21" s="31" t="s">
        <v>58</v>
      </c>
      <c r="D21" s="32">
        <v>46266</v>
      </c>
      <c r="E21" s="33" t="s">
        <v>36</v>
      </c>
      <c r="F21" s="34">
        <f t="shared" si="0"/>
        <v>0</v>
      </c>
      <c r="G21" s="35"/>
    </row>
    <row r="22" spans="1:7" x14ac:dyDescent="0.25">
      <c r="A22" s="22" t="s">
        <v>91</v>
      </c>
      <c r="B22" s="23" t="s">
        <v>93</v>
      </c>
      <c r="C22" s="24" t="s">
        <v>79</v>
      </c>
      <c r="D22" s="25">
        <v>46270</v>
      </c>
      <c r="E22" s="26" t="s">
        <v>36</v>
      </c>
      <c r="F22" s="27">
        <f t="shared" si="0"/>
        <v>0</v>
      </c>
      <c r="G22" s="28"/>
    </row>
    <row r="23" spans="1:7" x14ac:dyDescent="0.25">
      <c r="A23" s="29" t="s">
        <v>91</v>
      </c>
      <c r="B23" s="30" t="s">
        <v>94</v>
      </c>
      <c r="C23" s="31" t="s">
        <v>58</v>
      </c>
      <c r="D23" s="32">
        <v>46275</v>
      </c>
      <c r="E23" s="33" t="s">
        <v>36</v>
      </c>
      <c r="F23" s="34">
        <f t="shared" si="0"/>
        <v>0</v>
      </c>
      <c r="G23" s="35" t="s">
        <v>95</v>
      </c>
    </row>
    <row r="24" spans="1:7" ht="30" x14ac:dyDescent="0.25">
      <c r="A24" s="22" t="s">
        <v>96</v>
      </c>
      <c r="B24" s="23" t="s">
        <v>97</v>
      </c>
      <c r="C24" s="24" t="s">
        <v>98</v>
      </c>
      <c r="D24" s="25">
        <v>46277</v>
      </c>
      <c r="E24" s="26" t="s">
        <v>36</v>
      </c>
      <c r="F24" s="27">
        <f t="shared" si="0"/>
        <v>0</v>
      </c>
      <c r="G24" s="28"/>
    </row>
    <row r="25" spans="1:7" x14ac:dyDescent="0.25">
      <c r="A25" s="29" t="s">
        <v>96</v>
      </c>
      <c r="B25" s="30" t="s">
        <v>99</v>
      </c>
      <c r="C25" s="31" t="s">
        <v>100</v>
      </c>
      <c r="D25" s="32">
        <v>46277</v>
      </c>
      <c r="E25" s="33" t="s">
        <v>36</v>
      </c>
      <c r="F25" s="34">
        <f t="shared" si="0"/>
        <v>0</v>
      </c>
      <c r="G25" s="35"/>
    </row>
  </sheetData>
  <mergeCells count="2">
    <mergeCell ref="A1:G1"/>
    <mergeCell ref="A2:G2"/>
  </mergeCells>
  <conditionalFormatting sqref="A4:G25">
    <cfRule type="expression" dxfId="14" priority="2">
      <formula>$E4="Erledigt"</formula>
    </cfRule>
  </conditionalFormatting>
  <conditionalFormatting sqref="E4:E25">
    <cfRule type="cellIs" dxfId="13" priority="3" operator="equal">
      <formula>"Erledigt"</formula>
    </cfRule>
    <cfRule type="cellIs" dxfId="12" priority="4" operator="equal">
      <formula>"In Arbeit"</formula>
    </cfRule>
    <cfRule type="cellIs" dxfId="11" priority="5" operator="equal">
      <formula>"Offen"</formula>
    </cfRule>
  </conditionalFormatting>
  <dataValidations count="1">
    <dataValidation type="list" allowBlank="1" sqref="E4:E25" xr:uid="{00000000-0002-0000-0100-000000000000}">
      <formula1>"Offen,In Arbeit,Erledigt"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showGridLines="0" zoomScaleNormal="100" workbookViewId="0">
      <pane ySplit="5" topLeftCell="A6" activePane="bottomLeft" state="frozen"/>
      <selection pane="bottomLeft" sqref="A1:G1"/>
    </sheetView>
  </sheetViews>
  <sheetFormatPr baseColWidth="10" defaultColWidth="8.7109375" defaultRowHeight="15" x14ac:dyDescent="0.25"/>
  <cols>
    <col min="1" max="1" width="18" customWidth="1"/>
    <col min="2" max="2" width="34" customWidth="1"/>
    <col min="3" max="5" width="13" customWidth="1"/>
    <col min="6" max="6" width="14" customWidth="1"/>
    <col min="7" max="7" width="13" customWidth="1"/>
  </cols>
  <sheetData>
    <row r="1" spans="1:7" ht="37.5" customHeight="1" x14ac:dyDescent="0.25">
      <c r="A1" s="61" t="s">
        <v>101</v>
      </c>
      <c r="B1" s="61"/>
      <c r="C1" s="61"/>
      <c r="D1" s="61"/>
      <c r="E1" s="61"/>
      <c r="F1" s="61"/>
      <c r="G1" s="61"/>
    </row>
    <row r="2" spans="1:7" ht="18" customHeight="1" x14ac:dyDescent="0.25">
      <c r="A2" s="62" t="s">
        <v>102</v>
      </c>
      <c r="B2" s="62"/>
      <c r="C2" s="62" t="s">
        <v>103</v>
      </c>
      <c r="D2" s="62"/>
      <c r="E2" s="62" t="s">
        <v>104</v>
      </c>
      <c r="F2" s="62"/>
      <c r="G2" s="36" t="s">
        <v>105</v>
      </c>
    </row>
    <row r="3" spans="1:7" ht="27.75" customHeight="1" x14ac:dyDescent="0.25">
      <c r="A3" s="63">
        <v>30000</v>
      </c>
      <c r="B3" s="63"/>
      <c r="C3" s="64">
        <f>SUM(C6:C23)</f>
        <v>28370</v>
      </c>
      <c r="D3" s="64"/>
      <c r="E3" s="64">
        <f>SUM(D6:D23)</f>
        <v>8570</v>
      </c>
      <c r="F3" s="64"/>
      <c r="G3" s="37">
        <f>A3-E3</f>
        <v>21430</v>
      </c>
    </row>
    <row r="5" spans="1:7" ht="24" customHeight="1" x14ac:dyDescent="0.25">
      <c r="A5" s="21" t="s">
        <v>30</v>
      </c>
      <c r="B5" s="21" t="s">
        <v>106</v>
      </c>
      <c r="C5" s="21" t="s">
        <v>31</v>
      </c>
      <c r="D5" s="21" t="s">
        <v>107</v>
      </c>
      <c r="E5" s="21" t="s">
        <v>108</v>
      </c>
      <c r="F5" s="21" t="s">
        <v>109</v>
      </c>
      <c r="G5" s="21" t="s">
        <v>53</v>
      </c>
    </row>
    <row r="6" spans="1:7" x14ac:dyDescent="0.25">
      <c r="A6" s="38" t="s">
        <v>33</v>
      </c>
      <c r="B6" s="39" t="s">
        <v>110</v>
      </c>
      <c r="C6" s="40">
        <v>4000</v>
      </c>
      <c r="D6" s="40">
        <v>3800</v>
      </c>
      <c r="E6" s="40">
        <v>1000</v>
      </c>
      <c r="F6" s="41">
        <f t="shared" ref="F6:F23" si="0">IF(D6=0,C6-E6,D6-E6)</f>
        <v>2800</v>
      </c>
      <c r="G6" s="26" t="s">
        <v>111</v>
      </c>
    </row>
    <row r="7" spans="1:7" x14ac:dyDescent="0.25">
      <c r="A7" s="42" t="s">
        <v>33</v>
      </c>
      <c r="B7" s="43" t="s">
        <v>112</v>
      </c>
      <c r="C7" s="44">
        <v>6400</v>
      </c>
      <c r="D7" s="44">
        <v>0</v>
      </c>
      <c r="E7" s="44">
        <v>800</v>
      </c>
      <c r="F7" s="45">
        <f t="shared" si="0"/>
        <v>5600</v>
      </c>
      <c r="G7" s="33" t="s">
        <v>113</v>
      </c>
    </row>
    <row r="8" spans="1:7" x14ac:dyDescent="0.25">
      <c r="A8" s="38" t="s">
        <v>33</v>
      </c>
      <c r="B8" s="39" t="s">
        <v>114</v>
      </c>
      <c r="C8" s="40">
        <v>2000</v>
      </c>
      <c r="D8" s="40">
        <v>0</v>
      </c>
      <c r="E8" s="40">
        <v>0</v>
      </c>
      <c r="F8" s="41">
        <f t="shared" si="0"/>
        <v>2000</v>
      </c>
      <c r="G8" s="26" t="s">
        <v>36</v>
      </c>
    </row>
    <row r="9" spans="1:7" x14ac:dyDescent="0.25">
      <c r="A9" s="42" t="s">
        <v>33</v>
      </c>
      <c r="B9" s="43" t="s">
        <v>115</v>
      </c>
      <c r="C9" s="44">
        <v>1200</v>
      </c>
      <c r="D9" s="44">
        <v>1200</v>
      </c>
      <c r="E9" s="44">
        <v>300</v>
      </c>
      <c r="F9" s="45">
        <f t="shared" si="0"/>
        <v>900</v>
      </c>
      <c r="G9" s="33" t="s">
        <v>111</v>
      </c>
    </row>
    <row r="10" spans="1:7" x14ac:dyDescent="0.25">
      <c r="A10" s="38" t="s">
        <v>35</v>
      </c>
      <c r="B10" s="39" t="s">
        <v>116</v>
      </c>
      <c r="C10" s="40">
        <v>1800</v>
      </c>
      <c r="D10" s="40">
        <v>1650</v>
      </c>
      <c r="E10" s="40">
        <v>500</v>
      </c>
      <c r="F10" s="41">
        <f t="shared" si="0"/>
        <v>1150</v>
      </c>
      <c r="G10" s="26" t="s">
        <v>117</v>
      </c>
    </row>
    <row r="11" spans="1:7" x14ac:dyDescent="0.25">
      <c r="A11" s="42" t="s">
        <v>35</v>
      </c>
      <c r="B11" s="43" t="s">
        <v>118</v>
      </c>
      <c r="C11" s="44">
        <v>700</v>
      </c>
      <c r="D11" s="44">
        <v>0</v>
      </c>
      <c r="E11" s="44">
        <v>0</v>
      </c>
      <c r="F11" s="45">
        <f t="shared" si="0"/>
        <v>700</v>
      </c>
      <c r="G11" s="33" t="s">
        <v>36</v>
      </c>
    </row>
    <row r="12" spans="1:7" x14ac:dyDescent="0.25">
      <c r="A12" s="38" t="s">
        <v>35</v>
      </c>
      <c r="B12" s="39" t="s">
        <v>119</v>
      </c>
      <c r="C12" s="40">
        <v>350</v>
      </c>
      <c r="D12" s="40">
        <v>0</v>
      </c>
      <c r="E12" s="40">
        <v>0</v>
      </c>
      <c r="F12" s="41">
        <f t="shared" si="0"/>
        <v>350</v>
      </c>
      <c r="G12" s="26" t="s">
        <v>36</v>
      </c>
    </row>
    <row r="13" spans="1:7" x14ac:dyDescent="0.25">
      <c r="A13" s="42" t="s">
        <v>37</v>
      </c>
      <c r="B13" s="43" t="s">
        <v>120</v>
      </c>
      <c r="C13" s="44">
        <v>250</v>
      </c>
      <c r="D13" s="44">
        <v>0</v>
      </c>
      <c r="E13" s="44">
        <v>0</v>
      </c>
      <c r="F13" s="45">
        <f t="shared" si="0"/>
        <v>250</v>
      </c>
      <c r="G13" s="33" t="s">
        <v>36</v>
      </c>
    </row>
    <row r="14" spans="1:7" x14ac:dyDescent="0.25">
      <c r="A14" s="38" t="s">
        <v>37</v>
      </c>
      <c r="B14" s="39" t="s">
        <v>121</v>
      </c>
      <c r="C14" s="40">
        <v>800</v>
      </c>
      <c r="D14" s="40">
        <v>0</v>
      </c>
      <c r="E14" s="40">
        <v>0</v>
      </c>
      <c r="F14" s="41">
        <f t="shared" si="0"/>
        <v>800</v>
      </c>
      <c r="G14" s="26" t="s">
        <v>36</v>
      </c>
    </row>
    <row r="15" spans="1:7" x14ac:dyDescent="0.25">
      <c r="A15" s="42" t="s">
        <v>39</v>
      </c>
      <c r="B15" s="43" t="s">
        <v>122</v>
      </c>
      <c r="C15" s="44">
        <v>1800</v>
      </c>
      <c r="D15" s="44">
        <v>1800</v>
      </c>
      <c r="E15" s="44">
        <v>400</v>
      </c>
      <c r="F15" s="45">
        <f t="shared" si="0"/>
        <v>1400</v>
      </c>
      <c r="G15" s="33" t="s">
        <v>111</v>
      </c>
    </row>
    <row r="16" spans="1:7" x14ac:dyDescent="0.25">
      <c r="A16" s="38" t="s">
        <v>39</v>
      </c>
      <c r="B16" s="39" t="s">
        <v>123</v>
      </c>
      <c r="C16" s="40">
        <v>1400</v>
      </c>
      <c r="D16" s="40">
        <v>0</v>
      </c>
      <c r="E16" s="40">
        <v>0</v>
      </c>
      <c r="F16" s="41">
        <f t="shared" si="0"/>
        <v>1400</v>
      </c>
      <c r="G16" s="26" t="s">
        <v>113</v>
      </c>
    </row>
    <row r="17" spans="1:7" x14ac:dyDescent="0.25">
      <c r="A17" s="42" t="s">
        <v>40</v>
      </c>
      <c r="B17" s="43" t="s">
        <v>124</v>
      </c>
      <c r="C17" s="44">
        <v>120</v>
      </c>
      <c r="D17" s="44">
        <v>120</v>
      </c>
      <c r="E17" s="44">
        <v>0</v>
      </c>
      <c r="F17" s="45">
        <f t="shared" si="0"/>
        <v>120</v>
      </c>
      <c r="G17" s="33" t="s">
        <v>117</v>
      </c>
    </row>
    <row r="18" spans="1:7" x14ac:dyDescent="0.25">
      <c r="A18" s="38" t="s">
        <v>40</v>
      </c>
      <c r="B18" s="39" t="s">
        <v>125</v>
      </c>
      <c r="C18" s="40">
        <v>700</v>
      </c>
      <c r="D18" s="40">
        <v>0</v>
      </c>
      <c r="E18" s="40">
        <v>0</v>
      </c>
      <c r="F18" s="41">
        <f t="shared" si="0"/>
        <v>700</v>
      </c>
      <c r="G18" s="26" t="s">
        <v>113</v>
      </c>
    </row>
    <row r="19" spans="1:7" x14ac:dyDescent="0.25">
      <c r="A19" s="42" t="s">
        <v>41</v>
      </c>
      <c r="B19" s="43" t="s">
        <v>126</v>
      </c>
      <c r="C19" s="44">
        <v>350</v>
      </c>
      <c r="D19" s="44">
        <v>0</v>
      </c>
      <c r="E19" s="44">
        <v>0</v>
      </c>
      <c r="F19" s="45">
        <f t="shared" si="0"/>
        <v>350</v>
      </c>
      <c r="G19" s="33" t="s">
        <v>36</v>
      </c>
    </row>
    <row r="20" spans="1:7" x14ac:dyDescent="0.25">
      <c r="A20" s="38" t="s">
        <v>42</v>
      </c>
      <c r="B20" s="39" t="s">
        <v>127</v>
      </c>
      <c r="C20" s="40">
        <v>1600</v>
      </c>
      <c r="D20" s="40">
        <v>0</v>
      </c>
      <c r="E20" s="40">
        <v>0</v>
      </c>
      <c r="F20" s="41">
        <f t="shared" si="0"/>
        <v>1600</v>
      </c>
      <c r="G20" s="26" t="s">
        <v>36</v>
      </c>
    </row>
    <row r="21" spans="1:7" x14ac:dyDescent="0.25">
      <c r="A21" s="42" t="s">
        <v>43</v>
      </c>
      <c r="B21" s="43" t="s">
        <v>128</v>
      </c>
      <c r="C21" s="44">
        <v>400</v>
      </c>
      <c r="D21" s="44">
        <v>0</v>
      </c>
      <c r="E21" s="44">
        <v>0</v>
      </c>
      <c r="F21" s="45">
        <f t="shared" si="0"/>
        <v>400</v>
      </c>
      <c r="G21" s="33" t="s">
        <v>36</v>
      </c>
    </row>
    <row r="22" spans="1:7" x14ac:dyDescent="0.25">
      <c r="A22" s="38" t="s">
        <v>44</v>
      </c>
      <c r="B22" s="39" t="s">
        <v>129</v>
      </c>
      <c r="C22" s="40">
        <v>3000</v>
      </c>
      <c r="D22" s="40">
        <v>0</v>
      </c>
      <c r="E22" s="40">
        <v>500</v>
      </c>
      <c r="F22" s="41">
        <f t="shared" si="0"/>
        <v>2500</v>
      </c>
      <c r="G22" s="26" t="s">
        <v>113</v>
      </c>
    </row>
    <row r="23" spans="1:7" x14ac:dyDescent="0.25">
      <c r="A23" s="42" t="s">
        <v>45</v>
      </c>
      <c r="B23" s="43" t="s">
        <v>130</v>
      </c>
      <c r="C23" s="44">
        <v>1500</v>
      </c>
      <c r="D23" s="44">
        <v>0</v>
      </c>
      <c r="E23" s="44">
        <v>0</v>
      </c>
      <c r="F23" s="45">
        <f t="shared" si="0"/>
        <v>1500</v>
      </c>
      <c r="G23" s="33" t="s">
        <v>36</v>
      </c>
    </row>
    <row r="24" spans="1:7" ht="24" customHeight="1" x14ac:dyDescent="0.25">
      <c r="A24" s="65" t="s">
        <v>131</v>
      </c>
      <c r="B24" s="65"/>
      <c r="C24" s="46">
        <f>SUM(C6:C23)</f>
        <v>28370</v>
      </c>
      <c r="D24" s="46">
        <f>SUM(D6:D23)</f>
        <v>8570</v>
      </c>
      <c r="E24" s="46">
        <f>SUM(E6:E23)</f>
        <v>3500</v>
      </c>
      <c r="F24" s="46">
        <f>SUM(F6:F23)</f>
        <v>24520</v>
      </c>
      <c r="G24" s="47"/>
    </row>
  </sheetData>
  <mergeCells count="8">
    <mergeCell ref="A24:B24"/>
    <mergeCell ref="A1:G1"/>
    <mergeCell ref="A2:B2"/>
    <mergeCell ref="C2:D2"/>
    <mergeCell ref="E2:F2"/>
    <mergeCell ref="A3:B3"/>
    <mergeCell ref="C3:D3"/>
    <mergeCell ref="E3:F3"/>
  </mergeCells>
  <conditionalFormatting sqref="G6:G23">
    <cfRule type="cellIs" dxfId="10" priority="2" operator="equal">
      <formula>"Bezahlt"</formula>
    </cfRule>
    <cfRule type="cellIs" dxfId="9" priority="3" operator="equal">
      <formula>"Gebucht"</formula>
    </cfRule>
    <cfRule type="cellIs" dxfId="8" priority="4" operator="equal">
      <formula>"Angefragt"</formula>
    </cfRule>
    <cfRule type="cellIs" dxfId="7" priority="5" operator="equal">
      <formula>"Offen"</formula>
    </cfRule>
  </conditionalFormatting>
  <dataValidations count="1">
    <dataValidation type="list" allowBlank="1" sqref="G6:G23" xr:uid="{00000000-0002-0000-0200-000000000000}">
      <formula1>"Offen,Angefragt,Gebucht,Bezahlt"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Normal="100" workbookViewId="0">
      <pane ySplit="3" topLeftCell="A4" activePane="bottomLeft" state="frozen"/>
      <selection pane="bottomLeft" sqref="A1:J1"/>
    </sheetView>
  </sheetViews>
  <sheetFormatPr baseColWidth="10" defaultColWidth="8.7109375" defaultRowHeight="15" x14ac:dyDescent="0.25"/>
  <cols>
    <col min="1" max="1" width="6" customWidth="1"/>
    <col min="2" max="2" width="24" customWidth="1"/>
    <col min="3" max="3" width="12" customWidth="1"/>
    <col min="4" max="4" width="8" customWidth="1"/>
    <col min="5" max="5" width="15" customWidth="1"/>
    <col min="6" max="6" width="8" customWidth="1"/>
    <col min="7" max="7" width="18" customWidth="1"/>
    <col min="8" max="8" width="13" customWidth="1"/>
    <col min="9" max="9" width="18" customWidth="1"/>
    <col min="10" max="10" width="20" customWidth="1"/>
  </cols>
  <sheetData>
    <row r="1" spans="1:10" ht="37.5" customHeight="1" x14ac:dyDescent="0.25">
      <c r="A1" s="61" t="s">
        <v>132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9.5" customHeight="1" x14ac:dyDescent="0.25">
      <c r="A2" s="13" t="s">
        <v>133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4" customHeight="1" x14ac:dyDescent="0.25">
      <c r="A3" s="21" t="s">
        <v>134</v>
      </c>
      <c r="B3" s="21" t="s">
        <v>135</v>
      </c>
      <c r="C3" s="21" t="s">
        <v>136</v>
      </c>
      <c r="D3" s="21" t="s">
        <v>137</v>
      </c>
      <c r="E3" s="21" t="s">
        <v>138</v>
      </c>
      <c r="F3" s="21" t="s">
        <v>139</v>
      </c>
      <c r="G3" s="21" t="s">
        <v>140</v>
      </c>
      <c r="H3" s="21" t="s">
        <v>141</v>
      </c>
      <c r="I3" s="21" t="s">
        <v>142</v>
      </c>
      <c r="J3" s="21" t="s">
        <v>55</v>
      </c>
    </row>
    <row r="4" spans="1:10" x14ac:dyDescent="0.25">
      <c r="A4" s="24">
        <v>1</v>
      </c>
      <c r="B4" s="48" t="s">
        <v>143</v>
      </c>
      <c r="C4" s="49" t="s">
        <v>76</v>
      </c>
      <c r="D4" s="24">
        <v>2</v>
      </c>
      <c r="E4" s="26" t="s">
        <v>34</v>
      </c>
      <c r="F4" s="24">
        <v>1</v>
      </c>
      <c r="G4" s="23" t="s">
        <v>144</v>
      </c>
      <c r="H4" s="49" t="s">
        <v>145</v>
      </c>
      <c r="I4" s="28" t="s">
        <v>146</v>
      </c>
      <c r="J4" s="28" t="s">
        <v>147</v>
      </c>
    </row>
    <row r="5" spans="1:10" x14ac:dyDescent="0.25">
      <c r="A5" s="31">
        <v>2</v>
      </c>
      <c r="B5" s="50" t="s">
        <v>148</v>
      </c>
      <c r="C5" s="51" t="s">
        <v>79</v>
      </c>
      <c r="D5" s="31">
        <v>2</v>
      </c>
      <c r="E5" s="33" t="s">
        <v>34</v>
      </c>
      <c r="F5" s="31">
        <v>1</v>
      </c>
      <c r="G5" s="30" t="s">
        <v>149</v>
      </c>
      <c r="H5" s="51" t="s">
        <v>145</v>
      </c>
      <c r="I5" s="35" t="s">
        <v>150</v>
      </c>
      <c r="J5" s="35" t="s">
        <v>151</v>
      </c>
    </row>
    <row r="6" spans="1:10" x14ac:dyDescent="0.25">
      <c r="A6" s="24">
        <v>3</v>
      </c>
      <c r="B6" s="48" t="s">
        <v>152</v>
      </c>
      <c r="C6" s="49" t="s">
        <v>76</v>
      </c>
      <c r="D6" s="24">
        <v>1</v>
      </c>
      <c r="E6" s="26" t="s">
        <v>34</v>
      </c>
      <c r="F6" s="24">
        <v>1</v>
      </c>
      <c r="G6" s="23" t="s">
        <v>153</v>
      </c>
      <c r="H6" s="49" t="s">
        <v>145</v>
      </c>
      <c r="I6" s="28" t="s">
        <v>154</v>
      </c>
      <c r="J6" s="28" t="s">
        <v>155</v>
      </c>
    </row>
    <row r="7" spans="1:10" x14ac:dyDescent="0.25">
      <c r="A7" s="31">
        <v>4</v>
      </c>
      <c r="B7" s="50" t="s">
        <v>156</v>
      </c>
      <c r="C7" s="51" t="s">
        <v>157</v>
      </c>
      <c r="D7" s="31">
        <v>2</v>
      </c>
      <c r="E7" s="33" t="s">
        <v>34</v>
      </c>
      <c r="F7" s="31">
        <v>2</v>
      </c>
      <c r="G7" s="30" t="s">
        <v>144</v>
      </c>
      <c r="H7" s="51" t="s">
        <v>158</v>
      </c>
      <c r="I7" s="35" t="s">
        <v>159</v>
      </c>
      <c r="J7" s="35"/>
    </row>
    <row r="8" spans="1:10" x14ac:dyDescent="0.25">
      <c r="A8" s="24">
        <v>5</v>
      </c>
      <c r="B8" s="48" t="s">
        <v>160</v>
      </c>
      <c r="C8" s="49" t="s">
        <v>79</v>
      </c>
      <c r="D8" s="24">
        <v>4</v>
      </c>
      <c r="E8" s="26" t="s">
        <v>36</v>
      </c>
      <c r="F8" s="24">
        <v>2</v>
      </c>
      <c r="G8" s="23" t="s">
        <v>161</v>
      </c>
      <c r="H8" s="49" t="s">
        <v>145</v>
      </c>
      <c r="I8" s="28" t="s">
        <v>154</v>
      </c>
      <c r="J8" s="28" t="s">
        <v>162</v>
      </c>
    </row>
    <row r="9" spans="1:10" x14ac:dyDescent="0.25">
      <c r="A9" s="31">
        <v>6</v>
      </c>
      <c r="B9" s="50" t="s">
        <v>163</v>
      </c>
      <c r="C9" s="51" t="s">
        <v>76</v>
      </c>
      <c r="D9" s="31">
        <v>1</v>
      </c>
      <c r="E9" s="33" t="s">
        <v>34</v>
      </c>
      <c r="F9" s="31">
        <v>3</v>
      </c>
      <c r="G9" s="30" t="s">
        <v>164</v>
      </c>
      <c r="H9" s="51" t="s">
        <v>145</v>
      </c>
      <c r="I9" s="35" t="s">
        <v>154</v>
      </c>
      <c r="J9" s="35" t="s">
        <v>165</v>
      </c>
    </row>
    <row r="10" spans="1:10" x14ac:dyDescent="0.25">
      <c r="A10" s="24">
        <v>7</v>
      </c>
      <c r="B10" s="48" t="s">
        <v>166</v>
      </c>
      <c r="C10" s="49" t="s">
        <v>79</v>
      </c>
      <c r="D10" s="24">
        <v>1</v>
      </c>
      <c r="E10" s="26" t="s">
        <v>34</v>
      </c>
      <c r="F10" s="24">
        <v>3</v>
      </c>
      <c r="G10" s="23" t="s">
        <v>144</v>
      </c>
      <c r="H10" s="49" t="s">
        <v>145</v>
      </c>
      <c r="I10" s="28" t="s">
        <v>154</v>
      </c>
      <c r="J10" s="28"/>
    </row>
    <row r="11" spans="1:10" x14ac:dyDescent="0.25">
      <c r="A11" s="31">
        <v>8</v>
      </c>
      <c r="B11" s="50" t="s">
        <v>167</v>
      </c>
      <c r="C11" s="51" t="s">
        <v>157</v>
      </c>
      <c r="D11" s="31">
        <v>3</v>
      </c>
      <c r="E11" s="33" t="s">
        <v>36</v>
      </c>
      <c r="F11" s="31">
        <v>4</v>
      </c>
      <c r="G11" s="30" t="s">
        <v>168</v>
      </c>
      <c r="H11" s="51" t="s">
        <v>158</v>
      </c>
      <c r="I11" s="35" t="s">
        <v>169</v>
      </c>
      <c r="J11" s="35"/>
    </row>
    <row r="12" spans="1:10" x14ac:dyDescent="0.25">
      <c r="A12" s="24">
        <v>9</v>
      </c>
      <c r="B12" s="48" t="s">
        <v>170</v>
      </c>
      <c r="C12" s="49" t="s">
        <v>76</v>
      </c>
      <c r="D12" s="24">
        <v>2</v>
      </c>
      <c r="E12" s="26" t="s">
        <v>38</v>
      </c>
      <c r="F12" s="24"/>
      <c r="G12" s="23" t="s">
        <v>154</v>
      </c>
      <c r="H12" s="49" t="s">
        <v>158</v>
      </c>
      <c r="I12" s="28" t="s">
        <v>171</v>
      </c>
      <c r="J12" s="28" t="s">
        <v>172</v>
      </c>
    </row>
    <row r="13" spans="1:10" x14ac:dyDescent="0.25">
      <c r="A13" s="31">
        <v>10</v>
      </c>
      <c r="B13" s="50" t="s">
        <v>173</v>
      </c>
      <c r="C13" s="51" t="s">
        <v>79</v>
      </c>
      <c r="D13" s="31">
        <v>4</v>
      </c>
      <c r="E13" s="33" t="s">
        <v>36</v>
      </c>
      <c r="F13" s="31">
        <v>5</v>
      </c>
      <c r="G13" s="30" t="s">
        <v>168</v>
      </c>
      <c r="H13" s="51" t="s">
        <v>158</v>
      </c>
      <c r="I13" s="35" t="s">
        <v>154</v>
      </c>
      <c r="J13" s="35"/>
    </row>
    <row r="14" spans="1:10" x14ac:dyDescent="0.25">
      <c r="A14" s="24">
        <v>11</v>
      </c>
      <c r="B14" s="48" t="s">
        <v>174</v>
      </c>
      <c r="C14" s="49" t="s">
        <v>157</v>
      </c>
      <c r="D14" s="24">
        <v>2</v>
      </c>
      <c r="E14" s="26" t="s">
        <v>34</v>
      </c>
      <c r="F14" s="24">
        <v>4</v>
      </c>
      <c r="G14" s="23" t="s">
        <v>153</v>
      </c>
      <c r="H14" s="49" t="s">
        <v>158</v>
      </c>
      <c r="I14" s="28" t="s">
        <v>175</v>
      </c>
      <c r="J14" s="28"/>
    </row>
    <row r="15" spans="1:10" x14ac:dyDescent="0.25">
      <c r="A15" s="31">
        <v>12</v>
      </c>
      <c r="B15" s="50" t="s">
        <v>176</v>
      </c>
      <c r="C15" s="51" t="s">
        <v>76</v>
      </c>
      <c r="D15" s="31">
        <v>1</v>
      </c>
      <c r="E15" s="33" t="s">
        <v>36</v>
      </c>
      <c r="F15" s="31">
        <v>2</v>
      </c>
      <c r="G15" s="30" t="s">
        <v>168</v>
      </c>
      <c r="H15" s="51" t="s">
        <v>145</v>
      </c>
      <c r="I15" s="35" t="s">
        <v>154</v>
      </c>
      <c r="J15" s="35"/>
    </row>
    <row r="16" spans="1:10" ht="21.75" customHeight="1" x14ac:dyDescent="0.25">
      <c r="A16" s="47"/>
      <c r="B16" s="52" t="s">
        <v>177</v>
      </c>
      <c r="C16" s="47"/>
      <c r="D16" s="53">
        <f>SUMIF(E4:E15,"Zugesagt",D4:D15)</f>
        <v>11</v>
      </c>
      <c r="E16" s="47"/>
      <c r="F16" s="47"/>
      <c r="G16" s="47"/>
      <c r="H16" s="47"/>
      <c r="I16" s="47"/>
      <c r="J16" s="47"/>
    </row>
  </sheetData>
  <mergeCells count="2">
    <mergeCell ref="A1:J1"/>
    <mergeCell ref="A2:J2"/>
  </mergeCells>
  <conditionalFormatting sqref="E4:E15">
    <cfRule type="cellIs" dxfId="6" priority="2" operator="equal">
      <formula>"Zugesagt"</formula>
    </cfRule>
    <cfRule type="cellIs" dxfId="5" priority="3" operator="equal">
      <formula>"Abgesagt"</formula>
    </cfRule>
    <cfRule type="cellIs" dxfId="4" priority="4" operator="equal">
      <formula>"Offen"</formula>
    </cfRule>
  </conditionalFormatting>
  <dataValidations count="2">
    <dataValidation type="list" allowBlank="1" sqref="E4:E15" xr:uid="{00000000-0002-0000-0300-000000000000}">
      <formula1>"Zugesagt,Abgesagt,Offen"</formula1>
      <formula2>0</formula2>
    </dataValidation>
    <dataValidation type="list" allowBlank="1" sqref="C4:C15" xr:uid="{00000000-0002-0000-0300-000001000000}">
      <formula1>"Partner A,Partner B,Gemeinsam"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Normal="100" workbookViewId="0">
      <pane ySplit="3" topLeftCell="A4" activePane="bottomLeft" state="frozen"/>
      <selection pane="bottomLeft" sqref="A1:H1"/>
    </sheetView>
  </sheetViews>
  <sheetFormatPr baseColWidth="10" defaultColWidth="8.7109375" defaultRowHeight="15" x14ac:dyDescent="0.25"/>
  <cols>
    <col min="1" max="1" width="15" customWidth="1"/>
    <col min="2" max="2" width="24" customWidth="1"/>
    <col min="3" max="3" width="18" customWidth="1"/>
    <col min="4" max="4" width="28" customWidth="1"/>
    <col min="5" max="6" width="12" customWidth="1"/>
    <col min="7" max="7" width="13" customWidth="1"/>
    <col min="8" max="8" width="22" customWidth="1"/>
  </cols>
  <sheetData>
    <row r="1" spans="1:8" ht="37.5" customHeight="1" x14ac:dyDescent="0.25">
      <c r="A1" s="61" t="s">
        <v>178</v>
      </c>
      <c r="B1" s="61"/>
      <c r="C1" s="61"/>
      <c r="D1" s="61"/>
      <c r="E1" s="61"/>
      <c r="F1" s="61"/>
      <c r="G1" s="61"/>
      <c r="H1" s="61"/>
    </row>
    <row r="2" spans="1:8" ht="19.5" customHeight="1" x14ac:dyDescent="0.25">
      <c r="A2" s="13" t="s">
        <v>179</v>
      </c>
      <c r="B2" s="13"/>
      <c r="C2" s="13"/>
      <c r="D2" s="13"/>
      <c r="E2" s="13"/>
      <c r="F2" s="13"/>
      <c r="G2" s="13"/>
      <c r="H2" s="13"/>
    </row>
    <row r="3" spans="1:8" ht="24" customHeight="1" x14ac:dyDescent="0.25">
      <c r="A3" s="21" t="s">
        <v>180</v>
      </c>
      <c r="B3" s="21" t="s">
        <v>181</v>
      </c>
      <c r="C3" s="21" t="s">
        <v>182</v>
      </c>
      <c r="D3" s="21" t="s">
        <v>183</v>
      </c>
      <c r="E3" s="21" t="s">
        <v>184</v>
      </c>
      <c r="F3" s="21" t="s">
        <v>185</v>
      </c>
      <c r="G3" s="21" t="s">
        <v>53</v>
      </c>
      <c r="H3" s="21" t="s">
        <v>55</v>
      </c>
    </row>
    <row r="4" spans="1:8" ht="15.75" x14ac:dyDescent="0.25">
      <c r="A4" s="22" t="s">
        <v>6</v>
      </c>
      <c r="B4" s="48" t="s">
        <v>186</v>
      </c>
      <c r="C4" s="23" t="s">
        <v>187</v>
      </c>
      <c r="D4" s="54" t="s">
        <v>188</v>
      </c>
      <c r="E4" s="40">
        <v>4000</v>
      </c>
      <c r="F4" s="55" t="s">
        <v>189</v>
      </c>
      <c r="G4" s="26" t="s">
        <v>111</v>
      </c>
      <c r="H4" s="28" t="s">
        <v>190</v>
      </c>
    </row>
    <row r="5" spans="1:8" ht="15.75" x14ac:dyDescent="0.25">
      <c r="A5" s="29" t="s">
        <v>6</v>
      </c>
      <c r="B5" s="50" t="s">
        <v>191</v>
      </c>
      <c r="C5" s="30" t="s">
        <v>192</v>
      </c>
      <c r="D5" s="56" t="s">
        <v>193</v>
      </c>
      <c r="E5" s="44">
        <v>3600</v>
      </c>
      <c r="F5" s="57" t="s">
        <v>194</v>
      </c>
      <c r="G5" s="33" t="s">
        <v>195</v>
      </c>
      <c r="H5" s="35" t="s">
        <v>196</v>
      </c>
    </row>
    <row r="6" spans="1:8" ht="30" x14ac:dyDescent="0.25">
      <c r="A6" s="22" t="s">
        <v>197</v>
      </c>
      <c r="B6" s="48" t="s">
        <v>198</v>
      </c>
      <c r="C6" s="23" t="s">
        <v>199</v>
      </c>
      <c r="D6" s="54" t="s">
        <v>200</v>
      </c>
      <c r="E6" s="40">
        <v>6400</v>
      </c>
      <c r="F6" s="55" t="s">
        <v>189</v>
      </c>
      <c r="G6" s="26" t="s">
        <v>113</v>
      </c>
      <c r="H6" s="28" t="s">
        <v>201</v>
      </c>
    </row>
    <row r="7" spans="1:8" ht="15.75" x14ac:dyDescent="0.25">
      <c r="A7" s="29" t="s">
        <v>197</v>
      </c>
      <c r="B7" s="50" t="s">
        <v>202</v>
      </c>
      <c r="C7" s="30" t="s">
        <v>203</v>
      </c>
      <c r="D7" s="56" t="s">
        <v>204</v>
      </c>
      <c r="E7" s="44">
        <v>5900</v>
      </c>
      <c r="F7" s="57" t="s">
        <v>205</v>
      </c>
      <c r="G7" s="33" t="s">
        <v>113</v>
      </c>
      <c r="H7" s="35"/>
    </row>
    <row r="8" spans="1:8" ht="15.75" x14ac:dyDescent="0.25">
      <c r="A8" s="22" t="s">
        <v>122</v>
      </c>
      <c r="B8" s="48" t="s">
        <v>206</v>
      </c>
      <c r="C8" s="23" t="s">
        <v>207</v>
      </c>
      <c r="D8" s="54" t="s">
        <v>208</v>
      </c>
      <c r="E8" s="40">
        <v>1800</v>
      </c>
      <c r="F8" s="55" t="s">
        <v>189</v>
      </c>
      <c r="G8" s="26" t="s">
        <v>111</v>
      </c>
      <c r="H8" s="28" t="s">
        <v>209</v>
      </c>
    </row>
    <row r="9" spans="1:8" ht="15.75" x14ac:dyDescent="0.25">
      <c r="A9" s="29" t="s">
        <v>115</v>
      </c>
      <c r="B9" s="50" t="s">
        <v>210</v>
      </c>
      <c r="C9" s="30" t="s">
        <v>211</v>
      </c>
      <c r="D9" s="56" t="s">
        <v>212</v>
      </c>
      <c r="E9" s="44">
        <v>1200</v>
      </c>
      <c r="F9" s="57" t="s">
        <v>194</v>
      </c>
      <c r="G9" s="33" t="s">
        <v>111</v>
      </c>
      <c r="H9" s="35" t="s">
        <v>213</v>
      </c>
    </row>
    <row r="10" spans="1:8" ht="15.75" x14ac:dyDescent="0.25">
      <c r="A10" s="22" t="s">
        <v>214</v>
      </c>
      <c r="B10" s="48" t="s">
        <v>215</v>
      </c>
      <c r="C10" s="23" t="s">
        <v>216</v>
      </c>
      <c r="D10" s="54" t="s">
        <v>217</v>
      </c>
      <c r="E10" s="40">
        <v>1050</v>
      </c>
      <c r="F10" s="55" t="s">
        <v>194</v>
      </c>
      <c r="G10" s="26" t="s">
        <v>113</v>
      </c>
      <c r="H10" s="28" t="s">
        <v>218</v>
      </c>
    </row>
    <row r="11" spans="1:8" ht="15.75" x14ac:dyDescent="0.25">
      <c r="A11" s="29" t="s">
        <v>219</v>
      </c>
      <c r="B11" s="50" t="s">
        <v>220</v>
      </c>
      <c r="C11" s="30" t="s">
        <v>221</v>
      </c>
      <c r="D11" s="56" t="s">
        <v>222</v>
      </c>
      <c r="E11" s="44">
        <v>420</v>
      </c>
      <c r="F11" s="57" t="s">
        <v>189</v>
      </c>
      <c r="G11" s="33" t="s">
        <v>36</v>
      </c>
      <c r="H11" s="35" t="s">
        <v>223</v>
      </c>
    </row>
    <row r="12" spans="1:8" ht="15.75" x14ac:dyDescent="0.25">
      <c r="A12" s="22" t="s">
        <v>224</v>
      </c>
      <c r="B12" s="48" t="s">
        <v>225</v>
      </c>
      <c r="C12" s="23" t="s">
        <v>226</v>
      </c>
      <c r="D12" s="54" t="s">
        <v>227</v>
      </c>
      <c r="E12" s="40">
        <v>700</v>
      </c>
      <c r="F12" s="55" t="s">
        <v>194</v>
      </c>
      <c r="G12" s="26" t="s">
        <v>113</v>
      </c>
      <c r="H12" s="28"/>
    </row>
    <row r="13" spans="1:8" ht="21.75" customHeight="1" x14ac:dyDescent="0.25">
      <c r="A13" s="47"/>
      <c r="B13" s="47"/>
      <c r="C13" s="47"/>
      <c r="D13" s="52" t="s">
        <v>228</v>
      </c>
      <c r="E13" s="58">
        <f>SUMIF(G4:G12,"Gebucht",E4:E12)</f>
        <v>7000</v>
      </c>
      <c r="F13" s="47"/>
      <c r="G13" s="47"/>
      <c r="H13" s="47"/>
    </row>
  </sheetData>
  <mergeCells count="2">
    <mergeCell ref="A1:H1"/>
    <mergeCell ref="A2:H2"/>
  </mergeCells>
  <conditionalFormatting sqref="G4:G12">
    <cfRule type="cellIs" dxfId="3" priority="2" operator="equal">
      <formula>"Gebucht"</formula>
    </cfRule>
    <cfRule type="cellIs" dxfId="2" priority="3" operator="equal">
      <formula>"Angefragt"</formula>
    </cfRule>
    <cfRule type="cellIs" dxfId="1" priority="4" operator="equal">
      <formula>"Abgelehnt"</formula>
    </cfRule>
    <cfRule type="cellIs" dxfId="0" priority="5" operator="equal">
      <formula>"Offen"</formula>
    </cfRule>
  </conditionalFormatting>
  <dataValidations count="1">
    <dataValidation type="list" allowBlank="1" sqref="G4:G12" xr:uid="{00000000-0002-0000-0400-000000000000}">
      <formula1>"Offen,Angefragt,Gebucht,Abgelehnt"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Checkliste</vt:lpstr>
      <vt:lpstr>Budget</vt:lpstr>
      <vt:lpstr>Gästeliste</vt:lpstr>
      <vt:lpstr>Dienstleister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2026-06-09T14:59:44Z</dcterms:created>
  <dcterms:modified xsi:type="dcterms:W3CDTF">2026-06-10T06:08:06Z</dcterms:modified>
  <dc:language>en-US</dc:language>
</cp:coreProperties>
</file>