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senhowe\"/>
    </mc:Choice>
  </mc:AlternateContent>
  <xr:revisionPtr revIDLastSave="0" documentId="13_ncr:1_{028A7C10-EA45-46C1-B3A6-460C992B0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isenhower Matrix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9" i="1" l="1"/>
  <c r="M109" i="1"/>
  <c r="K109" i="1"/>
  <c r="R109" i="1" s="1"/>
  <c r="N108" i="1"/>
  <c r="M108" i="1"/>
  <c r="K108" i="1"/>
  <c r="R108" i="1" s="1"/>
  <c r="R107" i="1"/>
  <c r="Q107" i="1"/>
  <c r="P107" i="1"/>
  <c r="O107" i="1"/>
  <c r="N107" i="1"/>
  <c r="M107" i="1"/>
  <c r="K107" i="1"/>
  <c r="L107" i="1" s="1"/>
  <c r="O106" i="1"/>
  <c r="N106" i="1"/>
  <c r="M106" i="1"/>
  <c r="K106" i="1"/>
  <c r="P106" i="1" s="1"/>
  <c r="N105" i="1"/>
  <c r="M105" i="1"/>
  <c r="K105" i="1"/>
  <c r="N104" i="1"/>
  <c r="M104" i="1"/>
  <c r="K104" i="1"/>
  <c r="R104" i="1" s="1"/>
  <c r="N103" i="1"/>
  <c r="M103" i="1"/>
  <c r="K103" i="1"/>
  <c r="L103" i="1" s="1"/>
  <c r="R102" i="1"/>
  <c r="Q102" i="1"/>
  <c r="P102" i="1"/>
  <c r="O102" i="1"/>
  <c r="N102" i="1"/>
  <c r="M102" i="1"/>
  <c r="K102" i="1"/>
  <c r="L102" i="1" s="1"/>
  <c r="P101" i="1"/>
  <c r="O101" i="1"/>
  <c r="N101" i="1"/>
  <c r="M101" i="1"/>
  <c r="K101" i="1"/>
  <c r="R101" i="1" s="1"/>
  <c r="N100" i="1"/>
  <c r="M100" i="1"/>
  <c r="K100" i="1"/>
  <c r="N99" i="1"/>
  <c r="M99" i="1"/>
  <c r="K99" i="1"/>
  <c r="R99" i="1" s="1"/>
  <c r="N98" i="1"/>
  <c r="M98" i="1"/>
  <c r="K98" i="1"/>
  <c r="L98" i="1" s="1"/>
  <c r="R97" i="1"/>
  <c r="Q97" i="1"/>
  <c r="P97" i="1"/>
  <c r="O97" i="1"/>
  <c r="N97" i="1"/>
  <c r="M97" i="1"/>
  <c r="K97" i="1"/>
  <c r="L97" i="1" s="1"/>
  <c r="P96" i="1"/>
  <c r="O96" i="1"/>
  <c r="N96" i="1"/>
  <c r="M96" i="1"/>
  <c r="K96" i="1"/>
  <c r="Q96" i="1" s="1"/>
  <c r="N95" i="1"/>
  <c r="M95" i="1"/>
  <c r="K95" i="1"/>
  <c r="N94" i="1"/>
  <c r="M94" i="1"/>
  <c r="K94" i="1"/>
  <c r="R94" i="1" s="1"/>
  <c r="N93" i="1"/>
  <c r="M93" i="1"/>
  <c r="K93" i="1"/>
  <c r="R93" i="1" s="1"/>
  <c r="R92" i="1"/>
  <c r="Q92" i="1"/>
  <c r="P92" i="1"/>
  <c r="O92" i="1"/>
  <c r="N92" i="1"/>
  <c r="M92" i="1"/>
  <c r="K92" i="1"/>
  <c r="L92" i="1" s="1"/>
  <c r="P91" i="1"/>
  <c r="O91" i="1"/>
  <c r="N91" i="1"/>
  <c r="M91" i="1"/>
  <c r="K91" i="1"/>
  <c r="Q91" i="1" s="1"/>
  <c r="N90" i="1"/>
  <c r="M90" i="1"/>
  <c r="K90" i="1"/>
  <c r="N89" i="1"/>
  <c r="M89" i="1"/>
  <c r="K89" i="1"/>
  <c r="R89" i="1" s="1"/>
  <c r="N88" i="1"/>
  <c r="M88" i="1"/>
  <c r="K88" i="1"/>
  <c r="R88" i="1" s="1"/>
  <c r="R87" i="1"/>
  <c r="Q87" i="1"/>
  <c r="P87" i="1"/>
  <c r="O87" i="1"/>
  <c r="N87" i="1"/>
  <c r="M87" i="1"/>
  <c r="K87" i="1"/>
  <c r="L87" i="1" s="1"/>
  <c r="P86" i="1"/>
  <c r="O86" i="1"/>
  <c r="N86" i="1"/>
  <c r="M86" i="1"/>
  <c r="K86" i="1"/>
  <c r="R86" i="1" s="1"/>
  <c r="N85" i="1"/>
  <c r="M85" i="1"/>
  <c r="K85" i="1"/>
  <c r="N84" i="1"/>
  <c r="M84" i="1"/>
  <c r="K84" i="1"/>
  <c r="R84" i="1" s="1"/>
  <c r="N83" i="1"/>
  <c r="M83" i="1"/>
  <c r="K83" i="1"/>
  <c r="L83" i="1" s="1"/>
  <c r="R82" i="1"/>
  <c r="Q82" i="1"/>
  <c r="P82" i="1"/>
  <c r="O82" i="1"/>
  <c r="N82" i="1"/>
  <c r="M82" i="1"/>
  <c r="K82" i="1"/>
  <c r="L82" i="1" s="1"/>
  <c r="O81" i="1"/>
  <c r="N81" i="1"/>
  <c r="M81" i="1"/>
  <c r="K81" i="1"/>
  <c r="P81" i="1" s="1"/>
  <c r="N80" i="1"/>
  <c r="M80" i="1"/>
  <c r="K80" i="1"/>
  <c r="N79" i="1"/>
  <c r="M79" i="1"/>
  <c r="K79" i="1"/>
  <c r="R79" i="1" s="1"/>
  <c r="N78" i="1"/>
  <c r="M78" i="1"/>
  <c r="K78" i="1"/>
  <c r="L78" i="1" s="1"/>
  <c r="R77" i="1"/>
  <c r="Q77" i="1"/>
  <c r="P77" i="1"/>
  <c r="O77" i="1"/>
  <c r="N77" i="1"/>
  <c r="M77" i="1"/>
  <c r="K77" i="1"/>
  <c r="L77" i="1" s="1"/>
  <c r="O76" i="1"/>
  <c r="N76" i="1"/>
  <c r="M76" i="1"/>
  <c r="K76" i="1"/>
  <c r="Q76" i="1" s="1"/>
  <c r="N75" i="1"/>
  <c r="M75" i="1"/>
  <c r="L75" i="1"/>
  <c r="K75" i="1"/>
  <c r="M74" i="1"/>
  <c r="N74" i="1" s="1"/>
  <c r="K74" i="1"/>
  <c r="M73" i="1"/>
  <c r="N73" i="1" s="1"/>
  <c r="K73" i="1"/>
  <c r="R73" i="1" s="1"/>
  <c r="R72" i="1"/>
  <c r="Q72" i="1"/>
  <c r="O72" i="1"/>
  <c r="M72" i="1"/>
  <c r="N72" i="1" s="1"/>
  <c r="K72" i="1"/>
  <c r="L72" i="1" s="1"/>
  <c r="M71" i="1"/>
  <c r="N71" i="1" s="1"/>
  <c r="K71" i="1"/>
  <c r="Q71" i="1" s="1"/>
  <c r="N70" i="1"/>
  <c r="M70" i="1"/>
  <c r="K70" i="1"/>
  <c r="M69" i="1"/>
  <c r="N69" i="1" s="1"/>
  <c r="K69" i="1"/>
  <c r="R69" i="1" s="1"/>
  <c r="M68" i="1"/>
  <c r="N68" i="1" s="1"/>
  <c r="K68" i="1"/>
  <c r="R68" i="1" s="1"/>
  <c r="R67" i="1"/>
  <c r="Q67" i="1"/>
  <c r="P67" i="1"/>
  <c r="M67" i="1"/>
  <c r="N67" i="1" s="1"/>
  <c r="K67" i="1"/>
  <c r="L67" i="1" s="1"/>
  <c r="O66" i="1"/>
  <c r="N66" i="1"/>
  <c r="M66" i="1"/>
  <c r="K66" i="1"/>
  <c r="M65" i="1"/>
  <c r="N65" i="1" s="1"/>
  <c r="K65" i="1"/>
  <c r="M64" i="1"/>
  <c r="N64" i="1" s="1"/>
  <c r="K64" i="1"/>
  <c r="M63" i="1"/>
  <c r="N63" i="1" s="1"/>
  <c r="K63" i="1"/>
  <c r="R63" i="1" s="1"/>
  <c r="R62" i="1"/>
  <c r="Q62" i="1"/>
  <c r="O62" i="1"/>
  <c r="M62" i="1"/>
  <c r="N62" i="1" s="1"/>
  <c r="K62" i="1"/>
  <c r="L62" i="1" s="1"/>
  <c r="M61" i="1"/>
  <c r="N61" i="1" s="1"/>
  <c r="K61" i="1"/>
  <c r="P61" i="1" s="1"/>
  <c r="M60" i="1"/>
  <c r="N60" i="1" s="1"/>
  <c r="K60" i="1"/>
  <c r="C38" i="1" s="1"/>
  <c r="D38" i="1" s="1"/>
  <c r="M59" i="1"/>
  <c r="N59" i="1" s="1"/>
  <c r="K59" i="1"/>
  <c r="R59" i="1" s="1"/>
  <c r="M58" i="1"/>
  <c r="L6" i="1" s="1"/>
  <c r="K58" i="1"/>
  <c r="B38" i="1" s="1"/>
  <c r="R57" i="1"/>
  <c r="Q57" i="1"/>
  <c r="P57" i="1"/>
  <c r="O57" i="1"/>
  <c r="M57" i="1"/>
  <c r="N57" i="1" s="1"/>
  <c r="K57" i="1"/>
  <c r="L57" i="1" s="1"/>
  <c r="G41" i="1"/>
  <c r="H41" i="1" s="1"/>
  <c r="G40" i="1"/>
  <c r="H40" i="1" s="1"/>
  <c r="G39" i="1"/>
  <c r="H39" i="1" s="1"/>
  <c r="G38" i="1"/>
  <c r="H38" i="1" s="1"/>
  <c r="G37" i="1"/>
  <c r="N6" i="1"/>
  <c r="H6" i="1"/>
  <c r="E6" i="1"/>
  <c r="C6" i="1"/>
  <c r="A6" i="1"/>
  <c r="H37" i="1" s="1"/>
  <c r="O67" i="1" l="1"/>
  <c r="R66" i="1"/>
  <c r="P72" i="1"/>
  <c r="P62" i="1"/>
  <c r="O75" i="1"/>
  <c r="Q75" i="1"/>
  <c r="P75" i="1"/>
  <c r="R75" i="1"/>
  <c r="R74" i="1"/>
  <c r="P80" i="1"/>
  <c r="Q80" i="1"/>
  <c r="R80" i="1"/>
  <c r="O80" i="1"/>
  <c r="L80" i="1"/>
  <c r="O85" i="1"/>
  <c r="Q85" i="1"/>
  <c r="L85" i="1"/>
  <c r="P85" i="1"/>
  <c r="R85" i="1"/>
  <c r="O90" i="1"/>
  <c r="Q90" i="1"/>
  <c r="P90" i="1"/>
  <c r="R90" i="1"/>
  <c r="L90" i="1"/>
  <c r="O65" i="1"/>
  <c r="R65" i="1"/>
  <c r="Q65" i="1"/>
  <c r="P65" i="1"/>
  <c r="D12" i="1"/>
  <c r="A12" i="1"/>
  <c r="F9" i="1"/>
  <c r="D9" i="1"/>
  <c r="E9" i="1"/>
  <c r="A9" i="1"/>
  <c r="E10" i="1"/>
  <c r="D10" i="1"/>
  <c r="D11" i="1"/>
  <c r="A11" i="1"/>
  <c r="O70" i="1"/>
  <c r="Q70" i="1"/>
  <c r="P70" i="1"/>
  <c r="R70" i="1"/>
  <c r="Q95" i="1"/>
  <c r="O95" i="1"/>
  <c r="L95" i="1"/>
  <c r="P95" i="1"/>
  <c r="R95" i="1"/>
  <c r="P105" i="1"/>
  <c r="O105" i="1"/>
  <c r="L105" i="1"/>
  <c r="Q105" i="1"/>
  <c r="R105" i="1"/>
  <c r="L65" i="1"/>
  <c r="P60" i="1"/>
  <c r="O60" i="1"/>
  <c r="B39" i="1"/>
  <c r="R60" i="1"/>
  <c r="Q60" i="1"/>
  <c r="L60" i="1"/>
  <c r="H9" i="1"/>
  <c r="H11" i="1"/>
  <c r="K10" i="1"/>
  <c r="N17" i="1"/>
  <c r="K13" i="1"/>
  <c r="H13" i="1"/>
  <c r="R64" i="1"/>
  <c r="L70" i="1"/>
  <c r="Q100" i="1"/>
  <c r="L100" i="1"/>
  <c r="P100" i="1"/>
  <c r="R100" i="1"/>
  <c r="O100" i="1"/>
  <c r="L68" i="1"/>
  <c r="L88" i="1"/>
  <c r="L108" i="1"/>
  <c r="N58" i="1"/>
  <c r="O58" i="1"/>
  <c r="O63" i="1"/>
  <c r="O68" i="1"/>
  <c r="B40" i="1"/>
  <c r="P58" i="1"/>
  <c r="L18" i="1" s="1"/>
  <c r="L61" i="1"/>
  <c r="P63" i="1"/>
  <c r="H14" i="1" s="1"/>
  <c r="L66" i="1"/>
  <c r="P68" i="1"/>
  <c r="K18" i="1" s="1"/>
  <c r="L71" i="1"/>
  <c r="P73" i="1"/>
  <c r="K15" i="1" s="1"/>
  <c r="L76" i="1"/>
  <c r="P78" i="1"/>
  <c r="L81" i="1"/>
  <c r="P83" i="1"/>
  <c r="L86" i="1"/>
  <c r="P88" i="1"/>
  <c r="L91" i="1"/>
  <c r="P93" i="1"/>
  <c r="L96" i="1"/>
  <c r="P98" i="1"/>
  <c r="L101" i="1"/>
  <c r="P103" i="1"/>
  <c r="L106" i="1"/>
  <c r="P108" i="1"/>
  <c r="C40" i="1"/>
  <c r="D40" i="1" s="1"/>
  <c r="Q58" i="1"/>
  <c r="Q63" i="1"/>
  <c r="F28" i="1" s="1"/>
  <c r="Q68" i="1"/>
  <c r="Q73" i="1"/>
  <c r="D28" i="1" s="1"/>
  <c r="Q78" i="1"/>
  <c r="Q83" i="1"/>
  <c r="Q88" i="1"/>
  <c r="Q93" i="1"/>
  <c r="Q98" i="1"/>
  <c r="Q103" i="1"/>
  <c r="Q108" i="1"/>
  <c r="L63" i="1"/>
  <c r="L73" i="1"/>
  <c r="L93" i="1"/>
  <c r="O73" i="1"/>
  <c r="A17" i="1" s="1"/>
  <c r="O78" i="1"/>
  <c r="D18" i="1" s="1"/>
  <c r="O83" i="1"/>
  <c r="F14" i="1" s="1"/>
  <c r="O88" i="1"/>
  <c r="E15" i="1" s="1"/>
  <c r="O93" i="1"/>
  <c r="O98" i="1"/>
  <c r="O103" i="1"/>
  <c r="O108" i="1"/>
  <c r="J6" i="1"/>
  <c r="R58" i="1"/>
  <c r="L31" i="1" s="1"/>
  <c r="R78" i="1"/>
  <c r="R83" i="1"/>
  <c r="R98" i="1"/>
  <c r="R103" i="1"/>
  <c r="L25" i="1"/>
  <c r="C39" i="1"/>
  <c r="O61" i="1"/>
  <c r="P66" i="1"/>
  <c r="L84" i="1"/>
  <c r="L104" i="1"/>
  <c r="B37" i="1"/>
  <c r="Q61" i="1"/>
  <c r="Q66" i="1"/>
  <c r="Q81" i="1"/>
  <c r="Q86" i="1"/>
  <c r="Q101" i="1"/>
  <c r="Q106" i="1"/>
  <c r="C37" i="1"/>
  <c r="D37" i="1" s="1"/>
  <c r="R61" i="1"/>
  <c r="L30" i="1" s="1"/>
  <c r="R71" i="1"/>
  <c r="R76" i="1"/>
  <c r="R81" i="1"/>
  <c r="R91" i="1"/>
  <c r="R96" i="1"/>
  <c r="R106" i="1"/>
  <c r="O59" i="1"/>
  <c r="E12" i="1" s="1"/>
  <c r="O64" i="1"/>
  <c r="E17" i="1" s="1"/>
  <c r="O69" i="1"/>
  <c r="D17" i="1" s="1"/>
  <c r="O74" i="1"/>
  <c r="O79" i="1"/>
  <c r="O84" i="1"/>
  <c r="O89" i="1"/>
  <c r="O94" i="1"/>
  <c r="O99" i="1"/>
  <c r="O104" i="1"/>
  <c r="O109" i="1"/>
  <c r="L59" i="1"/>
  <c r="L64" i="1"/>
  <c r="L69" i="1"/>
  <c r="P71" i="1"/>
  <c r="L74" i="1"/>
  <c r="P76" i="1"/>
  <c r="L89" i="1"/>
  <c r="L94" i="1"/>
  <c r="L99" i="1"/>
  <c r="D22" i="1"/>
  <c r="K24" i="1"/>
  <c r="D27" i="1"/>
  <c r="P59" i="1"/>
  <c r="P64" i="1"/>
  <c r="P69" i="1"/>
  <c r="P74" i="1"/>
  <c r="P79" i="1"/>
  <c r="P84" i="1"/>
  <c r="P89" i="1"/>
  <c r="P94" i="1"/>
  <c r="P99" i="1"/>
  <c r="P104" i="1"/>
  <c r="P109" i="1"/>
  <c r="Q109" i="1"/>
  <c r="E23" i="1"/>
  <c r="L58" i="1"/>
  <c r="K23" i="1"/>
  <c r="O71" i="1"/>
  <c r="L79" i="1"/>
  <c r="L109" i="1"/>
  <c r="Q59" i="1"/>
  <c r="Q64" i="1"/>
  <c r="Q69" i="1"/>
  <c r="Q74" i="1"/>
  <c r="Q79" i="1"/>
  <c r="Q84" i="1"/>
  <c r="Q89" i="1"/>
  <c r="Q94" i="1"/>
  <c r="Q99" i="1"/>
  <c r="Q104" i="1"/>
  <c r="F15" i="1" l="1"/>
  <c r="A23" i="1"/>
  <c r="A28" i="1"/>
  <c r="E30" i="1"/>
  <c r="F25" i="1"/>
  <c r="F30" i="1"/>
  <c r="E25" i="1"/>
  <c r="A14" i="1"/>
  <c r="A29" i="1"/>
  <c r="D16" i="1"/>
  <c r="H17" i="1"/>
  <c r="H29" i="1"/>
  <c r="A27" i="1"/>
  <c r="H26" i="1"/>
  <c r="L17" i="1"/>
  <c r="A15" i="1"/>
  <c r="E14" i="1"/>
  <c r="E13" i="1"/>
  <c r="L23" i="1"/>
  <c r="D23" i="1"/>
  <c r="K11" i="1"/>
  <c r="N14" i="1"/>
  <c r="L9" i="1"/>
  <c r="N9" i="1"/>
  <c r="L16" i="1"/>
  <c r="D29" i="1"/>
  <c r="A30" i="1"/>
  <c r="D24" i="1"/>
  <c r="H27" i="1"/>
  <c r="L29" i="1"/>
  <c r="N23" i="1"/>
  <c r="H31" i="1"/>
  <c r="E28" i="1"/>
  <c r="H24" i="1"/>
  <c r="E22" i="1"/>
  <c r="A24" i="1"/>
  <c r="F17" i="1"/>
  <c r="N12" i="1"/>
  <c r="N13" i="1"/>
  <c r="D15" i="1"/>
  <c r="A10" i="1"/>
  <c r="E31" i="1"/>
  <c r="H12" i="1"/>
  <c r="K30" i="1"/>
  <c r="H30" i="1"/>
  <c r="H25" i="1"/>
  <c r="K25" i="1"/>
  <c r="N22" i="1"/>
  <c r="L27" i="1"/>
  <c r="N27" i="1"/>
  <c r="L22" i="1"/>
  <c r="L11" i="1"/>
  <c r="A13" i="1"/>
  <c r="N30" i="1"/>
  <c r="K12" i="1"/>
  <c r="N29" i="1"/>
  <c r="H18" i="1"/>
  <c r="F16" i="1"/>
  <c r="H16" i="1"/>
  <c r="L12" i="1"/>
  <c r="F11" i="1"/>
  <c r="E27" i="1"/>
  <c r="F23" i="1"/>
  <c r="H22" i="1"/>
  <c r="F24" i="1"/>
  <c r="N18" i="1"/>
  <c r="D13" i="1"/>
  <c r="E26" i="1"/>
  <c r="K16" i="1"/>
  <c r="E18" i="1"/>
  <c r="D30" i="1"/>
  <c r="N31" i="1"/>
  <c r="N24" i="1"/>
  <c r="E24" i="1"/>
  <c r="L15" i="1"/>
  <c r="N11" i="1"/>
  <c r="F13" i="1"/>
  <c r="E16" i="1"/>
  <c r="A18" i="1"/>
  <c r="K31" i="1"/>
  <c r="K14" i="1"/>
  <c r="N28" i="1"/>
  <c r="H10" i="1"/>
  <c r="F29" i="1"/>
  <c r="L24" i="1"/>
  <c r="E29" i="1"/>
  <c r="F31" i="1"/>
  <c r="H15" i="1"/>
  <c r="F10" i="1"/>
  <c r="F27" i="1"/>
  <c r="N26" i="1"/>
  <c r="L10" i="1"/>
  <c r="E11" i="1"/>
  <c r="D25" i="1"/>
  <c r="F22" i="1"/>
  <c r="A26" i="1"/>
  <c r="D26" i="1"/>
  <c r="N15" i="1"/>
  <c r="N16" i="1"/>
  <c r="K27" i="1"/>
  <c r="F18" i="1"/>
  <c r="L14" i="1"/>
  <c r="D31" i="1"/>
  <c r="H23" i="1"/>
  <c r="K9" i="1"/>
  <c r="K26" i="1"/>
  <c r="F26" i="1"/>
  <c r="A25" i="1"/>
  <c r="A22" i="1"/>
  <c r="L13" i="1"/>
  <c r="L28" i="1"/>
  <c r="L26" i="1"/>
  <c r="H28" i="1"/>
  <c r="K22" i="1"/>
  <c r="K28" i="1"/>
  <c r="K29" i="1"/>
  <c r="N25" i="1"/>
  <c r="D39" i="1"/>
  <c r="A31" i="1"/>
  <c r="N10" i="1"/>
  <c r="K17" i="1"/>
  <c r="A16" i="1"/>
  <c r="D14" i="1"/>
  <c r="F12" i="1"/>
</calcChain>
</file>

<file path=xl/sharedStrings.xml><?xml version="1.0" encoding="utf-8"?>
<sst xmlns="http://schemas.openxmlformats.org/spreadsheetml/2006/main" count="192" uniqueCount="97">
  <si>
    <t>Eisenhower Matrix Vorlage Excel 2026</t>
  </si>
  <si>
    <t>Generische, automatisch auswertende Vorlage: Aufgaben eintragen, Wichtigkeit/Dringlichkeit wählen und Matrix sowie Kennzahlen aktualisieren sich automatisch.</t>
  </si>
  <si>
    <t>Stichtag</t>
  </si>
  <si>
    <t>Jahr</t>
  </si>
  <si>
    <t>Hinweis</t>
  </si>
  <si>
    <t>Beispieldaten sind allgemein gehalten und können direkt ersetzt werden. Stichtag ist für die Vorlage 2026 festgelegt und kann bei Bedarf geändert werden.</t>
  </si>
  <si>
    <t>Gesamt</t>
  </si>
  <si>
    <t>Aktiv</t>
  </si>
  <si>
    <t>Erledigt</t>
  </si>
  <si>
    <t>Überfällig</t>
  </si>
  <si>
    <t>A-Aufgaben</t>
  </si>
  <si>
    <t>Diese Woche</t>
  </si>
  <si>
    <t>Ø Fortschritt</t>
  </si>
  <si>
    <t>A · Wichtig &amp; dringend — Sofort erledigen</t>
  </si>
  <si>
    <t>B · Wichtig &amp; nicht dringend — Terminieren</t>
  </si>
  <si>
    <t>Aufgabe</t>
  </si>
  <si>
    <t>Fällig</t>
  </si>
  <si>
    <t>Status</t>
  </si>
  <si>
    <t>%</t>
  </si>
  <si>
    <t>C · Nicht wichtig &amp; dringend — Delegieren</t>
  </si>
  <si>
    <t>D · Nicht wichtig &amp; nicht dringend — Streichen / später prüfen</t>
  </si>
  <si>
    <t>Auswertung &amp; Nutzung</t>
  </si>
  <si>
    <t>Quadrant</t>
  </si>
  <si>
    <t>Aufgaben</t>
  </si>
  <si>
    <t>Quote</t>
  </si>
  <si>
    <t>Anzahl</t>
  </si>
  <si>
    <t>Anteil</t>
  </si>
  <si>
    <t>Kurzanleitung</t>
  </si>
  <si>
    <t>A</t>
  </si>
  <si>
    <t>Offen</t>
  </si>
  <si>
    <t>aktiv</t>
  </si>
  <si>
    <t>1</t>
  </si>
  <si>
    <t>Aufgaben unten in der Tabelle ersetzen oder ergänzen.</t>
  </si>
  <si>
    <t>B</t>
  </si>
  <si>
    <t>In Bearbeitung</t>
  </si>
  <si>
    <t>2</t>
  </si>
  <si>
    <t>Wichtigkeit und Dringlichkeit per Dropdown wählen.</t>
  </si>
  <si>
    <t>C</t>
  </si>
  <si>
    <t>Wartet</t>
  </si>
  <si>
    <t>3</t>
  </si>
  <si>
    <t>Quadrant, Empfehlung, Resttage und Matrix werden automatisch berechnet.</t>
  </si>
  <si>
    <t>D</t>
  </si>
  <si>
    <t>fertig</t>
  </si>
  <si>
    <t>4</t>
  </si>
  <si>
    <t>Wöchentlich prüfen und B-Aufgaben konkret terminieren.</t>
  </si>
  <si>
    <t>Abgebrochen</t>
  </si>
  <si>
    <t>gestoppt</t>
  </si>
  <si>
    <t>Aufgabenliste 2026 · Beispielwerte ersetzen oder weitere Aufgaben ergänzen</t>
  </si>
  <si>
    <t>Nr.</t>
  </si>
  <si>
    <t>Bereich</t>
  </si>
  <si>
    <t>Verantwortlich</t>
  </si>
  <si>
    <t>Fällig am</t>
  </si>
  <si>
    <t>Wichtig?</t>
  </si>
  <si>
    <t>Dringend?</t>
  </si>
  <si>
    <t>Fortschritt</t>
  </si>
  <si>
    <t>Aufwand (Std.)</t>
  </si>
  <si>
    <t>Empfehlung</t>
  </si>
  <si>
    <t>Resttage</t>
  </si>
  <si>
    <t>A#</t>
  </si>
  <si>
    <t>B#</t>
  </si>
  <si>
    <t>C#</t>
  </si>
  <si>
    <t>D#</t>
  </si>
  <si>
    <t>Offene Entscheidung für das nächste Arbeitspaket klären</t>
  </si>
  <si>
    <t>Planung</t>
  </si>
  <si>
    <t>Team</t>
  </si>
  <si>
    <t>Ja</t>
  </si>
  <si>
    <t>Termin für das monatliche Review blocken</t>
  </si>
  <si>
    <t>Organisation</t>
  </si>
  <si>
    <t>Selbst</t>
  </si>
  <si>
    <t>Nein</t>
  </si>
  <si>
    <t>Dringende Rückfrage aus einem laufenden Vorgang beantworten</t>
  </si>
  <si>
    <t>Kommunikation</t>
  </si>
  <si>
    <t>Alte Notizen und doppelte Dateien aussortieren</t>
  </si>
  <si>
    <t>Ablage</t>
  </si>
  <si>
    <t>Wichtige Unterlage vor Freigabe final prüfen</t>
  </si>
  <si>
    <t>Qualität</t>
  </si>
  <si>
    <t>Verbesserungsideen aus Feedback priorisieren</t>
  </si>
  <si>
    <t>Optimierung</t>
  </si>
  <si>
    <t>Kurzfristige Terminverschiebung koordinieren</t>
  </si>
  <si>
    <t>Unwichtige Newsletter und alte Abos prüfen</t>
  </si>
  <si>
    <t>Strategische Ziele für das nächste Quartal überarbeiten</t>
  </si>
  <si>
    <t>Abschlussnotiz zu erledigter Aufgabe dokumentieren</t>
  </si>
  <si>
    <t>Dokumentation</t>
  </si>
  <si>
    <t>Relevante Kennzahl vor dem Wochenende aktualisieren</t>
  </si>
  <si>
    <t>Auswertung</t>
  </si>
  <si>
    <t>Routine-E-Mail an Beteiligte vorbereiten</t>
  </si>
  <si>
    <t>Checkliste für wiederkehrende Aufgaben verbessern</t>
  </si>
  <si>
    <t>Prozess</t>
  </si>
  <si>
    <t>Nicht mehr benötigte Entwurfsdatei löschen</t>
  </si>
  <si>
    <t>Blocker mit zuständiger Person besprechen</t>
  </si>
  <si>
    <t>Koordination</t>
  </si>
  <si>
    <t>Lern- oder Fokuszeit für wichtiges Thema einplanen</t>
  </si>
  <si>
    <t>Weiterentwicklung</t>
  </si>
  <si>
    <t>Kleine Anfrage an passende Person weitergeben</t>
  </si>
  <si>
    <t>Delegation</t>
  </si>
  <si>
    <t>Optionale Ideensammlung später prüfen</t>
  </si>
  <si>
    <t>Ideen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</si>
</sst>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dd\.mm\."/>
    <numFmt numFmtId="166" formatCode="0.0"/>
  </numFmts>
  <fonts count="14" x14ac:knownFonts="1">
    <font>
      <sz val="11"/>
      <name val="Carlito"/>
    </font>
    <font>
      <b/>
      <sz val="18"/>
      <color rgb="FFFFFFFF"/>
      <name val="Carlito"/>
    </font>
    <font>
      <i/>
      <sz val="10"/>
      <color rgb="FF334E68"/>
      <name val="Carlito"/>
    </font>
    <font>
      <sz val="9"/>
      <color rgb="FF334E68"/>
      <name val="Carlito"/>
    </font>
    <font>
      <b/>
      <sz val="9"/>
      <color rgb="FF334E68"/>
      <name val="Carlito"/>
    </font>
    <font>
      <b/>
      <sz val="9"/>
      <color rgb="FF102A43"/>
      <name val="Carlito"/>
    </font>
    <font>
      <b/>
      <sz val="16"/>
      <color rgb="FF111827"/>
      <name val="Carlito"/>
    </font>
    <font>
      <b/>
      <sz val="12"/>
      <color rgb="FF1F2937"/>
      <name val="Carlito"/>
    </font>
    <font>
      <b/>
      <sz val="9"/>
      <color rgb="FF374151"/>
      <name val="Carlito"/>
    </font>
    <font>
      <sz val="9"/>
      <color rgb="FF111827"/>
      <name val="Carlito"/>
    </font>
    <font>
      <b/>
      <sz val="13"/>
      <color rgb="FFFFFFFF"/>
      <name val="Carlito"/>
    </font>
    <font>
      <b/>
      <sz val="11"/>
      <color rgb="FF102A43"/>
      <name val="Carlito"/>
    </font>
    <font>
      <sz val="1"/>
      <color rgb="FFFFFFFF"/>
      <name val="Carlito"/>
    </font>
    <font>
      <sz val="11"/>
      <name val="Carlito"/>
    </font>
  </fonts>
  <fills count="13">
    <fill>
      <patternFill patternType="none"/>
    </fill>
    <fill>
      <patternFill patternType="gray125"/>
    </fill>
    <fill>
      <patternFill patternType="solid">
        <fgColor rgb="FF1F4E5F"/>
      </patternFill>
    </fill>
    <fill>
      <patternFill patternType="solid">
        <fgColor rgb="FFEFF6FF"/>
      </patternFill>
    </fill>
    <fill>
      <patternFill patternType="solid">
        <fgColor rgb="FFF8FAFC"/>
      </patternFill>
    </fill>
    <fill>
      <patternFill patternType="solid">
        <fgColor rgb="FFD9EAF7"/>
      </patternFill>
    </fill>
    <fill>
      <patternFill patternType="solid">
        <fgColor rgb="FFFFFFFF"/>
      </patternFill>
    </fill>
    <fill>
      <patternFill patternType="solid">
        <fgColor rgb="FFFDE2E1"/>
      </patternFill>
    </fill>
    <fill>
      <patternFill patternType="solid">
        <fgColor rgb="FFE0F2FE"/>
      </patternFill>
    </fill>
    <fill>
      <patternFill patternType="solid">
        <fgColor rgb="FFFEF3C7"/>
      </patternFill>
    </fill>
    <fill>
      <patternFill patternType="solid">
        <fgColor rgb="FFE5E7EB"/>
      </patternFill>
    </fill>
    <fill>
      <patternFill patternType="solid">
        <fgColor rgb="FFF3F4F6"/>
      </patternFill>
    </fill>
    <fill>
      <patternFill patternType="solid">
        <fgColor rgb="FF243B53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3" fillId="4" borderId="0" xfId="1" applyFont="1" applyFill="1" applyAlignment="1">
      <alignment vertical="center" wrapText="1"/>
    </xf>
    <xf numFmtId="0" fontId="4" fillId="4" borderId="0" xfId="1" applyFont="1" applyFill="1" applyAlignment="1">
      <alignment vertical="center" wrapText="1"/>
    </xf>
    <xf numFmtId="164" fontId="3" fillId="4" borderId="0" xfId="1" applyNumberFormat="1" applyFont="1" applyFill="1" applyAlignment="1">
      <alignment vertical="center" wrapText="1"/>
    </xf>
    <xf numFmtId="0" fontId="5" fillId="5" borderId="0" xfId="1" applyFont="1" applyFill="1" applyAlignment="1">
      <alignment horizontal="center" vertical="center"/>
    </xf>
    <xf numFmtId="9" fontId="6" fillId="6" borderId="0" xfId="1" applyNumberFormat="1" applyFont="1" applyFill="1" applyAlignment="1">
      <alignment horizontal="center" vertical="center"/>
    </xf>
    <xf numFmtId="0" fontId="8" fillId="11" borderId="1" xfId="1" applyFont="1" applyFill="1" applyBorder="1" applyAlignment="1">
      <alignment horizontal="center" vertical="center"/>
    </xf>
    <xf numFmtId="0" fontId="9" fillId="6" borderId="0" xfId="1" applyFont="1" applyFill="1" applyAlignment="1">
      <alignment vertical="center" wrapText="1"/>
    </xf>
    <xf numFmtId="0" fontId="9" fillId="6" borderId="1" xfId="1" applyFont="1" applyFill="1" applyBorder="1" applyAlignment="1">
      <alignment vertical="center" wrapText="1"/>
    </xf>
    <xf numFmtId="165" fontId="9" fillId="6" borderId="1" xfId="1" applyNumberFormat="1" applyFont="1" applyFill="1" applyBorder="1" applyAlignment="1">
      <alignment vertical="center" wrapText="1"/>
    </xf>
    <xf numFmtId="9" fontId="9" fillId="6" borderId="0" xfId="1" applyNumberFormat="1" applyFont="1" applyFill="1" applyAlignment="1">
      <alignment vertical="center" wrapText="1"/>
    </xf>
    <xf numFmtId="0" fontId="11" fillId="5" borderId="0" xfId="1" applyFont="1" applyFill="1" applyAlignment="1">
      <alignment horizontal="center" vertical="center"/>
    </xf>
    <xf numFmtId="0" fontId="0" fillId="6" borderId="0" xfId="1" applyFont="1" applyFill="1" applyAlignment="1">
      <alignment horizontal="center" vertical="center"/>
    </xf>
    <xf numFmtId="9" fontId="0" fillId="6" borderId="0" xfId="1" applyNumberFormat="1" applyFont="1" applyFill="1" applyAlignment="1">
      <alignment horizontal="center" vertical="center"/>
    </xf>
    <xf numFmtId="0" fontId="0" fillId="6" borderId="0" xfId="1" applyFont="1" applyFill="1" applyAlignment="1">
      <alignment horizontal="center" vertical="top"/>
    </xf>
    <xf numFmtId="0" fontId="5" fillId="5" borderId="0" xfId="1" applyFont="1" applyFill="1" applyAlignment="1">
      <alignment horizontal="center" vertical="center" wrapText="1"/>
    </xf>
    <xf numFmtId="0" fontId="12" fillId="6" borderId="0" xfId="1" applyFont="1" applyFill="1"/>
    <xf numFmtId="164" fontId="9" fillId="6" borderId="0" xfId="1" applyNumberFormat="1" applyFont="1" applyFill="1" applyAlignment="1">
      <alignment vertical="center" wrapText="1"/>
    </xf>
    <xf numFmtId="166" fontId="9" fillId="6" borderId="0" xfId="1" applyNumberFormat="1" applyFont="1" applyFill="1" applyAlignment="1">
      <alignment vertical="center" wrapText="1"/>
    </xf>
    <xf numFmtId="1" fontId="9" fillId="6" borderId="0" xfId="1" applyNumberFormat="1" applyFont="1" applyFill="1" applyAlignment="1">
      <alignment vertical="center" wrapText="1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3" fillId="4" borderId="0" xfId="1" applyFont="1" applyFill="1" applyAlignment="1">
      <alignment vertical="center" wrapText="1"/>
    </xf>
    <xf numFmtId="0" fontId="5" fillId="5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10" fillId="12" borderId="0" xfId="1" applyFont="1" applyFill="1" applyAlignment="1">
      <alignment horizontal="center" vertical="center"/>
    </xf>
    <xf numFmtId="0" fontId="11" fillId="5" borderId="0" xfId="1" applyFont="1" applyFill="1" applyAlignment="1">
      <alignment horizontal="center" vertical="center"/>
    </xf>
    <xf numFmtId="0" fontId="0" fillId="6" borderId="0" xfId="1" applyFont="1" applyFill="1" applyAlignment="1">
      <alignment vertical="top" wrapText="1"/>
    </xf>
    <xf numFmtId="0" fontId="7" fillId="7" borderId="2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8" fillId="11" borderId="5" xfId="1" applyFont="1" applyFill="1" applyBorder="1" applyAlignment="1">
      <alignment horizontal="center" vertical="center"/>
    </xf>
    <xf numFmtId="0" fontId="8" fillId="11" borderId="1" xfId="1" applyFont="1" applyFill="1" applyBorder="1" applyAlignment="1">
      <alignment horizontal="center" vertical="center"/>
    </xf>
    <xf numFmtId="0" fontId="8" fillId="11" borderId="6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vertical="center" wrapText="1"/>
    </xf>
    <xf numFmtId="0" fontId="9" fillId="6" borderId="1" xfId="1" applyFont="1" applyFill="1" applyBorder="1" applyAlignment="1">
      <alignment vertical="center" wrapText="1"/>
    </xf>
    <xf numFmtId="9" fontId="9" fillId="6" borderId="6" xfId="1" applyNumberFormat="1" applyFont="1" applyFill="1" applyBorder="1" applyAlignment="1">
      <alignment vertical="center" wrapText="1"/>
    </xf>
    <xf numFmtId="0" fontId="9" fillId="6" borderId="7" xfId="1" applyFont="1" applyFill="1" applyBorder="1" applyAlignment="1">
      <alignment vertical="center" wrapText="1"/>
    </xf>
    <xf numFmtId="0" fontId="9" fillId="6" borderId="8" xfId="1" applyFont="1" applyFill="1" applyBorder="1" applyAlignment="1">
      <alignment vertical="center" wrapText="1"/>
    </xf>
    <xf numFmtId="165" fontId="9" fillId="6" borderId="8" xfId="1" applyNumberFormat="1" applyFont="1" applyFill="1" applyBorder="1" applyAlignment="1">
      <alignment vertical="center" wrapText="1"/>
    </xf>
    <xf numFmtId="0" fontId="9" fillId="6" borderId="8" xfId="1" applyFont="1" applyFill="1" applyBorder="1" applyAlignment="1">
      <alignment vertical="center" wrapText="1"/>
    </xf>
    <xf numFmtId="9" fontId="9" fillId="6" borderId="9" xfId="1" applyNumberFormat="1" applyFont="1" applyFill="1" applyBorder="1" applyAlignment="1">
      <alignment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0" fontId="7" fillId="8" borderId="4" xfId="1" applyFont="1" applyFill="1" applyBorder="1" applyAlignment="1">
      <alignment horizontal="center" vertical="center" wrapText="1"/>
    </xf>
    <xf numFmtId="0" fontId="7" fillId="9" borderId="2" xfId="1" applyFont="1" applyFill="1" applyBorder="1" applyAlignment="1">
      <alignment horizontal="center" vertical="center" wrapText="1"/>
    </xf>
    <xf numFmtId="0" fontId="7" fillId="9" borderId="3" xfId="1" applyFont="1" applyFill="1" applyBorder="1" applyAlignment="1">
      <alignment horizontal="center" vertical="center" wrapText="1"/>
    </xf>
    <xf numFmtId="0" fontId="7" fillId="9" borderId="4" xfId="1" applyFont="1" applyFill="1" applyBorder="1" applyAlignment="1">
      <alignment horizontal="center" vertical="center" wrapText="1"/>
    </xf>
    <xf numFmtId="0" fontId="7" fillId="10" borderId="2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horizontal="center" vertical="center" wrapText="1"/>
    </xf>
    <xf numFmtId="0" fontId="7" fillId="10" borderId="4" xfId="1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6">
    <dxf>
      <font>
        <b/>
      </font>
      <fill>
        <patternFill patternType="solid">
          <bgColor rgb="FFE5E7EB"/>
        </patternFill>
      </fill>
    </dxf>
    <dxf>
      <font>
        <b/>
      </font>
      <fill>
        <patternFill patternType="solid">
          <bgColor rgb="FFFEF3C7"/>
        </patternFill>
      </fill>
    </dxf>
    <dxf>
      <font>
        <b/>
      </font>
      <fill>
        <patternFill patternType="solid">
          <bgColor rgb="FFE0F2FE"/>
        </patternFill>
      </fill>
    </dxf>
    <dxf>
      <font>
        <b/>
      </font>
      <fill>
        <patternFill patternType="solid">
          <bgColor rgb="FFFDE2E1"/>
        </patternFill>
      </fill>
    </dxf>
    <dxf>
      <font>
        <color rgb="FF6B7280"/>
      </font>
      <fill>
        <patternFill patternType="solid">
          <bgColor rgb="FFE5E7EB"/>
        </patternFill>
      </fill>
    </dxf>
    <dxf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Aufgaben</c:v>
          </c:tx>
          <c:invertIfNegative val="1"/>
          <c:cat>
            <c:strRef>
              <c:f>'Eisenhower Matrix 2026'!$A$37:$A$40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'Eisenhower Matrix 2026'!$B$37:$B$40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F-4AFE-8CB4-2C7E72DD0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ufgabenTabelle" displayName="AufgabenTabelle" ref="A56:N109">
  <tableColumns count="14">
    <tableColumn id="1" xr3:uid="{00000000-0010-0000-0000-000001000000}" name="Nr."/>
    <tableColumn id="2" xr3:uid="{00000000-0010-0000-0000-000002000000}" name="Aufgabe"/>
    <tableColumn id="3" xr3:uid="{00000000-0010-0000-0000-000003000000}" name="Bereich"/>
    <tableColumn id="4" xr3:uid="{00000000-0010-0000-0000-000004000000}" name="Verantwortlich"/>
    <tableColumn id="5" xr3:uid="{00000000-0010-0000-0000-000005000000}" name="Fällig am"/>
    <tableColumn id="6" xr3:uid="{00000000-0010-0000-0000-000006000000}" name="Wichtig?"/>
    <tableColumn id="7" xr3:uid="{00000000-0010-0000-0000-000007000000}" name="Dringend?"/>
    <tableColumn id="8" xr3:uid="{00000000-0010-0000-0000-000008000000}" name="Status"/>
    <tableColumn id="9" xr3:uid="{00000000-0010-0000-0000-000009000000}" name="Fortschritt"/>
    <tableColumn id="10" xr3:uid="{00000000-0010-0000-0000-00000A000000}" name="Aufwand (Std.)"/>
    <tableColumn id="11" xr3:uid="{00000000-0010-0000-0000-00000B000000}" name="Quadrant"/>
    <tableColumn id="12" xr3:uid="{00000000-0010-0000-0000-00000C000000}" name="Empfehlung"/>
    <tableColumn id="13" xr3:uid="{00000000-0010-0000-0000-00000D000000}" name="Resttage"/>
    <tableColumn id="14" xr3:uid="{00000000-0010-0000-0000-00000E000000}" name="Hinwe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9"/>
  <sheetViews>
    <sheetView tabSelected="1" workbookViewId="0">
      <selection activeCell="T16" sqref="T16"/>
    </sheetView>
  </sheetViews>
  <sheetFormatPr baseColWidth="10" defaultColWidth="9" defaultRowHeight="15" x14ac:dyDescent="0.25"/>
  <cols>
    <col min="1" max="1" width="7" customWidth="1"/>
    <col min="2" max="2" width="36" customWidth="1"/>
    <col min="3" max="3" width="15" customWidth="1"/>
    <col min="4" max="4" width="13" customWidth="1"/>
    <col min="5" max="7" width="12" customWidth="1"/>
    <col min="8" max="8" width="16" customWidth="1"/>
    <col min="9" max="10" width="10" customWidth="1"/>
    <col min="11" max="11" width="9" customWidth="1"/>
    <col min="12" max="12" width="18" customWidth="1"/>
    <col min="13" max="13" width="9" customWidth="1"/>
    <col min="14" max="14" width="20" customWidth="1"/>
    <col min="15" max="18" width="2" customWidth="1"/>
  </cols>
  <sheetData>
    <row r="1" spans="1:14" ht="30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4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6.1" customHeight="1" x14ac:dyDescent="0.25">
      <c r="A3" s="2" t="s">
        <v>2</v>
      </c>
      <c r="B3" s="3">
        <v>46174</v>
      </c>
      <c r="C3" s="2" t="s">
        <v>3</v>
      </c>
      <c r="D3" s="1">
        <v>2026</v>
      </c>
      <c r="E3" s="2" t="s">
        <v>4</v>
      </c>
      <c r="F3" s="22" t="s">
        <v>5</v>
      </c>
      <c r="G3" s="22"/>
      <c r="H3" s="22"/>
      <c r="I3" s="22"/>
      <c r="J3" s="22"/>
      <c r="K3" s="22"/>
      <c r="L3" s="22"/>
      <c r="M3" s="22"/>
      <c r="N3" s="22"/>
    </row>
    <row r="5" spans="1:14" ht="20.100000000000001" customHeight="1" x14ac:dyDescent="0.25">
      <c r="A5" s="23" t="s">
        <v>6</v>
      </c>
      <c r="B5" s="23"/>
      <c r="C5" s="23" t="s">
        <v>7</v>
      </c>
      <c r="D5" s="23"/>
      <c r="E5" s="23" t="s">
        <v>8</v>
      </c>
      <c r="F5" s="23"/>
      <c r="H5" s="23" t="s">
        <v>9</v>
      </c>
      <c r="I5" s="23"/>
      <c r="J5" s="23" t="s">
        <v>10</v>
      </c>
      <c r="K5" s="23"/>
      <c r="L5" s="23" t="s">
        <v>11</v>
      </c>
      <c r="M5" s="23"/>
      <c r="N5" s="4" t="s">
        <v>12</v>
      </c>
    </row>
    <row r="6" spans="1:14" ht="27.95" customHeight="1" x14ac:dyDescent="0.25">
      <c r="A6" s="24">
        <f>COUNTA($B$57:$B$109)</f>
        <v>18</v>
      </c>
      <c r="B6" s="24"/>
      <c r="C6" s="24">
        <f>COUNTIFS($B$57:$B$109,"&lt;&gt;",$H$57:$H$109,"Offen")+COUNTIFS($B$57:$B$109,"&lt;&gt;",$H$57:$H$109,"In Bearbeitung")+COUNTIFS($B$57:$B$109,"&lt;&gt;",$H$57:$H$109,"Wartet")</f>
        <v>16</v>
      </c>
      <c r="D6" s="24"/>
      <c r="E6" s="24">
        <f>COUNTIFS($B$57:$B$109,"&lt;&gt;",$H$57:$H$109,"Erledigt")</f>
        <v>1</v>
      </c>
      <c r="F6" s="24"/>
      <c r="H6" s="24">
        <f>COUNTIFS($B$57:$B$109,"&lt;&gt;",$E$57:$E$109,"&lt;"&amp;$B$3,$H$57:$H$109,"&lt;&gt;Erledigt",$H$57:$H$109,"&lt;&gt;Abgebrochen")</f>
        <v>1</v>
      </c>
      <c r="I6" s="24"/>
      <c r="J6" s="24">
        <f>COUNTIFS($B$57:$B$109,"&lt;&gt;",$K$57:$K$109,"A")</f>
        <v>4</v>
      </c>
      <c r="K6" s="24"/>
      <c r="L6" s="24">
        <f>COUNTIFS($B$57:$B$109,"&lt;&gt;",$M$57:$M$109,"&gt;=0",$M$57:$M$109,"&lt;=7",$H$57:$H$109,"&lt;&gt;Erledigt",$H$57:$H$109,"&lt;&gt;Abgebrochen")</f>
        <v>7</v>
      </c>
      <c r="M6" s="24"/>
      <c r="N6" s="5">
        <f>IFERROR(AVERAGEIF($B$57:$B$109,"&lt;&gt;",$I$57:$I$109),0)</f>
        <v>0.2</v>
      </c>
    </row>
    <row r="7" spans="1:14" ht="24" customHeight="1" x14ac:dyDescent="0.25">
      <c r="A7" s="28" t="s">
        <v>13</v>
      </c>
      <c r="B7" s="29"/>
      <c r="C7" s="29"/>
      <c r="D7" s="29"/>
      <c r="E7" s="29"/>
      <c r="F7" s="30"/>
      <c r="H7" s="42" t="s">
        <v>14</v>
      </c>
      <c r="I7" s="43"/>
      <c r="J7" s="43"/>
      <c r="K7" s="43"/>
      <c r="L7" s="43"/>
      <c r="M7" s="43"/>
      <c r="N7" s="44"/>
    </row>
    <row r="8" spans="1:14" ht="18" customHeight="1" x14ac:dyDescent="0.25">
      <c r="A8" s="31" t="s">
        <v>15</v>
      </c>
      <c r="B8" s="32"/>
      <c r="C8" s="32"/>
      <c r="D8" s="6" t="s">
        <v>16</v>
      </c>
      <c r="E8" s="6" t="s">
        <v>17</v>
      </c>
      <c r="F8" s="33" t="s">
        <v>18</v>
      </c>
      <c r="H8" s="31" t="s">
        <v>15</v>
      </c>
      <c r="I8" s="32"/>
      <c r="J8" s="32"/>
      <c r="K8" s="6" t="s">
        <v>16</v>
      </c>
      <c r="L8" s="32" t="s">
        <v>17</v>
      </c>
      <c r="M8" s="32"/>
      <c r="N8" s="33" t="s">
        <v>18</v>
      </c>
    </row>
    <row r="9" spans="1:14" ht="26.1" customHeight="1" x14ac:dyDescent="0.25">
      <c r="A9" s="34" t="str">
        <f t="shared" ref="A9:A18" si="0">IFERROR(INDEX($B$57:$B$109,MATCH(ROW(A1),$O$57:$O$109,0)),"")</f>
        <v>Offene Entscheidung für das nächste Arbeitspaket klären</v>
      </c>
      <c r="B9" s="35"/>
      <c r="C9" s="35"/>
      <c r="D9" s="9">
        <f t="shared" ref="D9:D18" si="1">IFERROR(INDEX($E$57:$E$109,MATCH(ROW(A1),$O$57:$O$109,0)),"")</f>
        <v>46175</v>
      </c>
      <c r="E9" s="8" t="str">
        <f t="shared" ref="E9:E18" si="2">IFERROR(INDEX($H$57:$H$109,MATCH(ROW(A1),$O$57:$O$109,0)),"")</f>
        <v>In Bearbeitung</v>
      </c>
      <c r="F9" s="36">
        <f t="shared" ref="F9:F18" si="3">IFERROR(INDEX($I$57:$I$109,MATCH(ROW(A1),$O$57:$O$109,0)),"")</f>
        <v>0.55000000000000004</v>
      </c>
      <c r="H9" s="34" t="str">
        <f t="shared" ref="H9:H18" si="4">IFERROR(INDEX($B$57:$B$109,MATCH(ROW(A1),$P$57:$P$109,0)),"")</f>
        <v>Termin für das monatliche Review blocken</v>
      </c>
      <c r="I9" s="35"/>
      <c r="J9" s="35"/>
      <c r="K9" s="9">
        <f t="shared" ref="K9:K18" si="5">IFERROR(INDEX($E$57:$E$109,MATCH(ROW(A1),$P$57:$P$109,0)),"")</f>
        <v>46183</v>
      </c>
      <c r="L9" s="35" t="str">
        <f t="shared" ref="L9:L18" si="6">IFERROR(INDEX($H$57:$H$109,MATCH(ROW(A1),$P$57:$P$109,0)),"")</f>
        <v>Offen</v>
      </c>
      <c r="M9" s="35"/>
      <c r="N9" s="36">
        <f t="shared" ref="N9:N18" si="7">IFERROR(INDEX($I$57:$I$109,MATCH(ROW(A1),$P$57:$P$109,0)),"")</f>
        <v>0</v>
      </c>
    </row>
    <row r="10" spans="1:14" ht="26.1" customHeight="1" x14ac:dyDescent="0.25">
      <c r="A10" s="34" t="str">
        <f t="shared" si="0"/>
        <v>Wichtige Unterlage vor Freigabe final prüfen</v>
      </c>
      <c r="B10" s="35"/>
      <c r="C10" s="35"/>
      <c r="D10" s="9">
        <f t="shared" si="1"/>
        <v>46171</v>
      </c>
      <c r="E10" s="8" t="str">
        <f t="shared" si="2"/>
        <v>Wartet</v>
      </c>
      <c r="F10" s="36">
        <f t="shared" si="3"/>
        <v>0.75</v>
      </c>
      <c r="H10" s="34" t="str">
        <f t="shared" si="4"/>
        <v>Verbesserungsideen aus Feedback priorisieren</v>
      </c>
      <c r="I10" s="35"/>
      <c r="J10" s="35"/>
      <c r="K10" s="9">
        <f t="shared" si="5"/>
        <v>46191</v>
      </c>
      <c r="L10" s="35" t="str">
        <f t="shared" si="6"/>
        <v>In Bearbeitung</v>
      </c>
      <c r="M10" s="35"/>
      <c r="N10" s="36">
        <f t="shared" si="7"/>
        <v>0.35</v>
      </c>
    </row>
    <row r="11" spans="1:14" ht="26.1" customHeight="1" x14ac:dyDescent="0.25">
      <c r="A11" s="34" t="str">
        <f t="shared" si="0"/>
        <v>Relevante Kennzahl vor dem Wochenende aktualisieren</v>
      </c>
      <c r="B11" s="35"/>
      <c r="C11" s="35"/>
      <c r="D11" s="9">
        <f t="shared" si="1"/>
        <v>46178</v>
      </c>
      <c r="E11" s="8" t="str">
        <f t="shared" si="2"/>
        <v>Offen</v>
      </c>
      <c r="F11" s="36">
        <f t="shared" si="3"/>
        <v>0.15</v>
      </c>
      <c r="H11" s="34" t="str">
        <f t="shared" si="4"/>
        <v>Strategische Ziele für das nächste Quartal überarbeiten</v>
      </c>
      <c r="I11" s="35"/>
      <c r="J11" s="35"/>
      <c r="K11" s="9">
        <f t="shared" si="5"/>
        <v>46197</v>
      </c>
      <c r="L11" s="35" t="str">
        <f t="shared" si="6"/>
        <v>Offen</v>
      </c>
      <c r="M11" s="35"/>
      <c r="N11" s="36">
        <f t="shared" si="7"/>
        <v>0.2</v>
      </c>
    </row>
    <row r="12" spans="1:14" ht="26.1" customHeight="1" x14ac:dyDescent="0.25">
      <c r="A12" s="34" t="str">
        <f t="shared" si="0"/>
        <v>Blocker mit zuständiger Person besprechen</v>
      </c>
      <c r="B12" s="35"/>
      <c r="C12" s="35"/>
      <c r="D12" s="9">
        <f t="shared" si="1"/>
        <v>46175</v>
      </c>
      <c r="E12" s="8" t="str">
        <f t="shared" si="2"/>
        <v>Offen</v>
      </c>
      <c r="F12" s="36">
        <f t="shared" si="3"/>
        <v>0</v>
      </c>
      <c r="H12" s="34" t="str">
        <f t="shared" si="4"/>
        <v>Checkliste für wiederkehrende Aufgaben verbessern</v>
      </c>
      <c r="I12" s="35"/>
      <c r="J12" s="35"/>
      <c r="K12" s="9">
        <f t="shared" si="5"/>
        <v>46190</v>
      </c>
      <c r="L12" s="35" t="str">
        <f t="shared" si="6"/>
        <v>Offen</v>
      </c>
      <c r="M12" s="35"/>
      <c r="N12" s="36">
        <f t="shared" si="7"/>
        <v>0</v>
      </c>
    </row>
    <row r="13" spans="1:14" ht="26.1" customHeight="1" x14ac:dyDescent="0.25">
      <c r="A13" s="34" t="str">
        <f t="shared" si="0"/>
        <v/>
      </c>
      <c r="B13" s="35"/>
      <c r="C13" s="35"/>
      <c r="D13" s="9" t="str">
        <f t="shared" si="1"/>
        <v/>
      </c>
      <c r="E13" s="8" t="str">
        <f t="shared" si="2"/>
        <v/>
      </c>
      <c r="F13" s="36" t="str">
        <f t="shared" si="3"/>
        <v/>
      </c>
      <c r="H13" s="34" t="str">
        <f t="shared" si="4"/>
        <v>Lern- oder Fokuszeit für wichtiges Thema einplanen</v>
      </c>
      <c r="I13" s="35"/>
      <c r="J13" s="35"/>
      <c r="K13" s="9">
        <f t="shared" si="5"/>
        <v>46199</v>
      </c>
      <c r="L13" s="35" t="str">
        <f t="shared" si="6"/>
        <v>Offen</v>
      </c>
      <c r="M13" s="35"/>
      <c r="N13" s="36">
        <f t="shared" si="7"/>
        <v>0</v>
      </c>
    </row>
    <row r="14" spans="1:14" ht="26.1" customHeight="1" x14ac:dyDescent="0.25">
      <c r="A14" s="34" t="str">
        <f t="shared" si="0"/>
        <v/>
      </c>
      <c r="B14" s="35"/>
      <c r="C14" s="35"/>
      <c r="D14" s="9" t="str">
        <f t="shared" si="1"/>
        <v/>
      </c>
      <c r="E14" s="8" t="str">
        <f t="shared" si="2"/>
        <v/>
      </c>
      <c r="F14" s="36" t="str">
        <f t="shared" si="3"/>
        <v/>
      </c>
      <c r="H14" s="34" t="str">
        <f t="shared" si="4"/>
        <v/>
      </c>
      <c r="I14" s="35"/>
      <c r="J14" s="35"/>
      <c r="K14" s="9" t="str">
        <f t="shared" si="5"/>
        <v/>
      </c>
      <c r="L14" s="35" t="str">
        <f t="shared" si="6"/>
        <v/>
      </c>
      <c r="M14" s="35"/>
      <c r="N14" s="36" t="str">
        <f t="shared" si="7"/>
        <v/>
      </c>
    </row>
    <row r="15" spans="1:14" ht="26.1" customHeight="1" x14ac:dyDescent="0.25">
      <c r="A15" s="34" t="str">
        <f t="shared" si="0"/>
        <v/>
      </c>
      <c r="B15" s="35"/>
      <c r="C15" s="35"/>
      <c r="D15" s="9" t="str">
        <f t="shared" si="1"/>
        <v/>
      </c>
      <c r="E15" s="8" t="str">
        <f t="shared" si="2"/>
        <v/>
      </c>
      <c r="F15" s="36" t="str">
        <f t="shared" si="3"/>
        <v/>
      </c>
      <c r="H15" s="34" t="str">
        <f t="shared" si="4"/>
        <v/>
      </c>
      <c r="I15" s="35"/>
      <c r="J15" s="35"/>
      <c r="K15" s="9" t="str">
        <f t="shared" si="5"/>
        <v/>
      </c>
      <c r="L15" s="35" t="str">
        <f t="shared" si="6"/>
        <v/>
      </c>
      <c r="M15" s="35"/>
      <c r="N15" s="36" t="str">
        <f t="shared" si="7"/>
        <v/>
      </c>
    </row>
    <row r="16" spans="1:14" ht="26.1" customHeight="1" x14ac:dyDescent="0.25">
      <c r="A16" s="34" t="str">
        <f t="shared" si="0"/>
        <v/>
      </c>
      <c r="B16" s="35"/>
      <c r="C16" s="35"/>
      <c r="D16" s="9" t="str">
        <f t="shared" si="1"/>
        <v/>
      </c>
      <c r="E16" s="8" t="str">
        <f t="shared" si="2"/>
        <v/>
      </c>
      <c r="F16" s="36" t="str">
        <f t="shared" si="3"/>
        <v/>
      </c>
      <c r="H16" s="34" t="str">
        <f t="shared" si="4"/>
        <v/>
      </c>
      <c r="I16" s="35"/>
      <c r="J16" s="35"/>
      <c r="K16" s="9" t="str">
        <f t="shared" si="5"/>
        <v/>
      </c>
      <c r="L16" s="35" t="str">
        <f t="shared" si="6"/>
        <v/>
      </c>
      <c r="M16" s="35"/>
      <c r="N16" s="36" t="str">
        <f t="shared" si="7"/>
        <v/>
      </c>
    </row>
    <row r="17" spans="1:14" ht="26.1" customHeight="1" x14ac:dyDescent="0.25">
      <c r="A17" s="34" t="str">
        <f t="shared" si="0"/>
        <v/>
      </c>
      <c r="B17" s="35"/>
      <c r="C17" s="35"/>
      <c r="D17" s="9" t="str">
        <f t="shared" si="1"/>
        <v/>
      </c>
      <c r="E17" s="8" t="str">
        <f t="shared" si="2"/>
        <v/>
      </c>
      <c r="F17" s="36" t="str">
        <f t="shared" si="3"/>
        <v/>
      </c>
      <c r="H17" s="34" t="str">
        <f t="shared" si="4"/>
        <v/>
      </c>
      <c r="I17" s="35"/>
      <c r="J17" s="35"/>
      <c r="K17" s="9" t="str">
        <f t="shared" si="5"/>
        <v/>
      </c>
      <c r="L17" s="35" t="str">
        <f t="shared" si="6"/>
        <v/>
      </c>
      <c r="M17" s="35"/>
      <c r="N17" s="36" t="str">
        <f t="shared" si="7"/>
        <v/>
      </c>
    </row>
    <row r="18" spans="1:14" ht="26.1" customHeight="1" x14ac:dyDescent="0.25">
      <c r="A18" s="37" t="str">
        <f t="shared" si="0"/>
        <v/>
      </c>
      <c r="B18" s="38"/>
      <c r="C18" s="38"/>
      <c r="D18" s="39" t="str">
        <f t="shared" si="1"/>
        <v/>
      </c>
      <c r="E18" s="40" t="str">
        <f t="shared" si="2"/>
        <v/>
      </c>
      <c r="F18" s="41" t="str">
        <f t="shared" si="3"/>
        <v/>
      </c>
      <c r="H18" s="37" t="str">
        <f t="shared" si="4"/>
        <v/>
      </c>
      <c r="I18" s="38"/>
      <c r="J18" s="38"/>
      <c r="K18" s="39" t="str">
        <f t="shared" si="5"/>
        <v/>
      </c>
      <c r="L18" s="38" t="str">
        <f t="shared" si="6"/>
        <v/>
      </c>
      <c r="M18" s="38"/>
      <c r="N18" s="41" t="str">
        <f t="shared" si="7"/>
        <v/>
      </c>
    </row>
    <row r="20" spans="1:14" ht="24" customHeight="1" x14ac:dyDescent="0.25">
      <c r="A20" s="45" t="s">
        <v>19</v>
      </c>
      <c r="B20" s="46"/>
      <c r="C20" s="46"/>
      <c r="D20" s="46"/>
      <c r="E20" s="46"/>
      <c r="F20" s="47"/>
      <c r="H20" s="48" t="s">
        <v>20</v>
      </c>
      <c r="I20" s="49"/>
      <c r="J20" s="49"/>
      <c r="K20" s="49"/>
      <c r="L20" s="49"/>
      <c r="M20" s="49"/>
      <c r="N20" s="50"/>
    </row>
    <row r="21" spans="1:14" ht="18" customHeight="1" x14ac:dyDescent="0.25">
      <c r="A21" s="31" t="s">
        <v>15</v>
      </c>
      <c r="B21" s="32"/>
      <c r="C21" s="32"/>
      <c r="D21" s="6" t="s">
        <v>16</v>
      </c>
      <c r="E21" s="6" t="s">
        <v>17</v>
      </c>
      <c r="F21" s="33" t="s">
        <v>18</v>
      </c>
      <c r="H21" s="31" t="s">
        <v>15</v>
      </c>
      <c r="I21" s="32"/>
      <c r="J21" s="32"/>
      <c r="K21" s="6" t="s">
        <v>16</v>
      </c>
      <c r="L21" s="32" t="s">
        <v>17</v>
      </c>
      <c r="M21" s="32"/>
      <c r="N21" s="33" t="s">
        <v>18</v>
      </c>
    </row>
    <row r="22" spans="1:14" ht="26.1" customHeight="1" x14ac:dyDescent="0.25">
      <c r="A22" s="34" t="str">
        <f t="shared" ref="A22:A31" si="8">IFERROR(INDEX($B$57:$B$109,MATCH(ROW(A1),$Q$57:$Q$109,0)),"")</f>
        <v>Dringende Rückfrage aus einem laufenden Vorgang beantworten</v>
      </c>
      <c r="B22" s="35"/>
      <c r="C22" s="35"/>
      <c r="D22" s="9">
        <f t="shared" ref="D22:D31" si="9">IFERROR(INDEX($E$57:$E$109,MATCH(ROW(A1),$Q$57:$Q$109,0)),"")</f>
        <v>46174</v>
      </c>
      <c r="E22" s="8" t="str">
        <f t="shared" ref="E22:E31" si="10">IFERROR(INDEX($H$57:$H$109,MATCH(ROW(A1),$Q$57:$Q$109,0)),"")</f>
        <v>Offen</v>
      </c>
      <c r="F22" s="36">
        <f t="shared" ref="F22:F31" si="11">IFERROR(INDEX($I$57:$I$109,MATCH(ROW(A1),$Q$57:$Q$109,0)),"")</f>
        <v>0.1</v>
      </c>
      <c r="H22" s="34" t="str">
        <f t="shared" ref="H22:H31" si="12">IFERROR(INDEX($B$57:$B$109,MATCH(ROW(A1),$R$57:$R$109,0)),"")</f>
        <v>Alte Notizen und doppelte Dateien aussortieren</v>
      </c>
      <c r="I22" s="35"/>
      <c r="J22" s="35"/>
      <c r="K22" s="9">
        <f t="shared" ref="K22:K31" si="13">IFERROR(INDEX($E$57:$E$109,MATCH(ROW(A1),$R$57:$R$109,0)),"")</f>
        <v>46201</v>
      </c>
      <c r="L22" s="35" t="str">
        <f t="shared" ref="L22:L31" si="14">IFERROR(INDEX($H$57:$H$109,MATCH(ROW(A1),$R$57:$R$109,0)),"")</f>
        <v>Offen</v>
      </c>
      <c r="M22" s="35"/>
      <c r="N22" s="36">
        <f t="shared" ref="N22:N31" si="15">IFERROR(INDEX($I$57:$I$109,MATCH(ROW(A1),$R$57:$R$109,0)),"")</f>
        <v>0</v>
      </c>
    </row>
    <row r="23" spans="1:14" ht="26.1" customHeight="1" x14ac:dyDescent="0.25">
      <c r="A23" s="34" t="str">
        <f t="shared" si="8"/>
        <v>Kurzfristige Terminverschiebung koordinieren</v>
      </c>
      <c r="B23" s="35"/>
      <c r="C23" s="35"/>
      <c r="D23" s="9">
        <f t="shared" si="9"/>
        <v>46176</v>
      </c>
      <c r="E23" s="8" t="str">
        <f t="shared" si="10"/>
        <v>Offen</v>
      </c>
      <c r="F23" s="36">
        <f t="shared" si="11"/>
        <v>0</v>
      </c>
      <c r="H23" s="34" t="str">
        <f t="shared" si="12"/>
        <v>Unwichtige Newsletter und alte Abos prüfen</v>
      </c>
      <c r="I23" s="35"/>
      <c r="J23" s="35"/>
      <c r="K23" s="9">
        <f t="shared" si="13"/>
        <v>46208</v>
      </c>
      <c r="L23" s="35" t="str">
        <f t="shared" si="14"/>
        <v>Offen</v>
      </c>
      <c r="M23" s="35"/>
      <c r="N23" s="36">
        <f t="shared" si="15"/>
        <v>0</v>
      </c>
    </row>
    <row r="24" spans="1:14" ht="26.1" customHeight="1" x14ac:dyDescent="0.25">
      <c r="A24" s="34" t="str">
        <f t="shared" si="8"/>
        <v>Routine-E-Mail an Beteiligte vorbereiten</v>
      </c>
      <c r="B24" s="35"/>
      <c r="C24" s="35"/>
      <c r="D24" s="9">
        <f t="shared" si="9"/>
        <v>46177</v>
      </c>
      <c r="E24" s="8" t="str">
        <f t="shared" si="10"/>
        <v>In Bearbeitung</v>
      </c>
      <c r="F24" s="36">
        <f t="shared" si="11"/>
        <v>0.5</v>
      </c>
      <c r="H24" s="34" t="str">
        <f t="shared" si="12"/>
        <v>Abschlussnotiz zu erledigter Aufgabe dokumentieren</v>
      </c>
      <c r="I24" s="35"/>
      <c r="J24" s="35"/>
      <c r="K24" s="9">
        <f t="shared" si="13"/>
        <v>46172</v>
      </c>
      <c r="L24" s="35" t="str">
        <f t="shared" si="14"/>
        <v>Erledigt</v>
      </c>
      <c r="M24" s="35"/>
      <c r="N24" s="36">
        <f t="shared" si="15"/>
        <v>1</v>
      </c>
    </row>
    <row r="25" spans="1:14" ht="26.1" customHeight="1" x14ac:dyDescent="0.25">
      <c r="A25" s="34" t="str">
        <f t="shared" si="8"/>
        <v>Kleine Anfrage an passende Person weitergeben</v>
      </c>
      <c r="B25" s="35"/>
      <c r="C25" s="35"/>
      <c r="D25" s="9">
        <f t="shared" si="9"/>
        <v>46179</v>
      </c>
      <c r="E25" s="8" t="str">
        <f t="shared" si="10"/>
        <v>Offen</v>
      </c>
      <c r="F25" s="36">
        <f t="shared" si="11"/>
        <v>0</v>
      </c>
      <c r="H25" s="34" t="str">
        <f t="shared" si="12"/>
        <v>Nicht mehr benötigte Entwurfsdatei löschen</v>
      </c>
      <c r="I25" s="35"/>
      <c r="J25" s="35"/>
      <c r="K25" s="9">
        <f t="shared" si="13"/>
        <v>46193</v>
      </c>
      <c r="L25" s="35" t="str">
        <f t="shared" si="14"/>
        <v>Abgebrochen</v>
      </c>
      <c r="M25" s="35"/>
      <c r="N25" s="36">
        <f t="shared" si="15"/>
        <v>0</v>
      </c>
    </row>
    <row r="26" spans="1:14" ht="26.1" customHeight="1" x14ac:dyDescent="0.25">
      <c r="A26" s="34" t="str">
        <f t="shared" si="8"/>
        <v/>
      </c>
      <c r="B26" s="35"/>
      <c r="C26" s="35"/>
      <c r="D26" s="9" t="str">
        <f t="shared" si="9"/>
        <v/>
      </c>
      <c r="E26" s="8" t="str">
        <f t="shared" si="10"/>
        <v/>
      </c>
      <c r="F26" s="36" t="str">
        <f t="shared" si="11"/>
        <v/>
      </c>
      <c r="H26" s="34" t="str">
        <f t="shared" si="12"/>
        <v>Optionale Ideensammlung später prüfen</v>
      </c>
      <c r="I26" s="35"/>
      <c r="J26" s="35"/>
      <c r="K26" s="9">
        <f t="shared" si="13"/>
        <v>46213</v>
      </c>
      <c r="L26" s="35" t="str">
        <f t="shared" si="14"/>
        <v>Offen</v>
      </c>
      <c r="M26" s="35"/>
      <c r="N26" s="36">
        <f t="shared" si="15"/>
        <v>0</v>
      </c>
    </row>
    <row r="27" spans="1:14" ht="26.1" customHeight="1" x14ac:dyDescent="0.25">
      <c r="A27" s="34" t="str">
        <f t="shared" si="8"/>
        <v/>
      </c>
      <c r="B27" s="35"/>
      <c r="C27" s="35"/>
      <c r="D27" s="9" t="str">
        <f t="shared" si="9"/>
        <v/>
      </c>
      <c r="E27" s="8" t="str">
        <f t="shared" si="10"/>
        <v/>
      </c>
      <c r="F27" s="36" t="str">
        <f t="shared" si="11"/>
        <v/>
      </c>
      <c r="H27" s="34" t="str">
        <f t="shared" si="12"/>
        <v/>
      </c>
      <c r="I27" s="35"/>
      <c r="J27" s="35"/>
      <c r="K27" s="9" t="str">
        <f t="shared" si="13"/>
        <v/>
      </c>
      <c r="L27" s="35" t="str">
        <f t="shared" si="14"/>
        <v/>
      </c>
      <c r="M27" s="35"/>
      <c r="N27" s="36" t="str">
        <f t="shared" si="15"/>
        <v/>
      </c>
    </row>
    <row r="28" spans="1:14" ht="26.1" customHeight="1" x14ac:dyDescent="0.25">
      <c r="A28" s="34" t="str">
        <f t="shared" si="8"/>
        <v/>
      </c>
      <c r="B28" s="35"/>
      <c r="C28" s="35"/>
      <c r="D28" s="9" t="str">
        <f t="shared" si="9"/>
        <v/>
      </c>
      <c r="E28" s="8" t="str">
        <f t="shared" si="10"/>
        <v/>
      </c>
      <c r="F28" s="36" t="str">
        <f t="shared" si="11"/>
        <v/>
      </c>
      <c r="H28" s="34" t="str">
        <f t="shared" si="12"/>
        <v/>
      </c>
      <c r="I28" s="35"/>
      <c r="J28" s="35"/>
      <c r="K28" s="9" t="str">
        <f t="shared" si="13"/>
        <v/>
      </c>
      <c r="L28" s="35" t="str">
        <f t="shared" si="14"/>
        <v/>
      </c>
      <c r="M28" s="35"/>
      <c r="N28" s="36" t="str">
        <f t="shared" si="15"/>
        <v/>
      </c>
    </row>
    <row r="29" spans="1:14" ht="26.1" customHeight="1" x14ac:dyDescent="0.25">
      <c r="A29" s="34" t="str">
        <f t="shared" si="8"/>
        <v/>
      </c>
      <c r="B29" s="35"/>
      <c r="C29" s="35"/>
      <c r="D29" s="9" t="str">
        <f t="shared" si="9"/>
        <v/>
      </c>
      <c r="E29" s="8" t="str">
        <f t="shared" si="10"/>
        <v/>
      </c>
      <c r="F29" s="36" t="str">
        <f t="shared" si="11"/>
        <v/>
      </c>
      <c r="H29" s="34" t="str">
        <f t="shared" si="12"/>
        <v/>
      </c>
      <c r="I29" s="35"/>
      <c r="J29" s="35"/>
      <c r="K29" s="9" t="str">
        <f t="shared" si="13"/>
        <v/>
      </c>
      <c r="L29" s="35" t="str">
        <f t="shared" si="14"/>
        <v/>
      </c>
      <c r="M29" s="35"/>
      <c r="N29" s="36" t="str">
        <f t="shared" si="15"/>
        <v/>
      </c>
    </row>
    <row r="30" spans="1:14" ht="26.1" customHeight="1" x14ac:dyDescent="0.25">
      <c r="A30" s="34" t="str">
        <f t="shared" si="8"/>
        <v/>
      </c>
      <c r="B30" s="35"/>
      <c r="C30" s="35"/>
      <c r="D30" s="9" t="str">
        <f t="shared" si="9"/>
        <v/>
      </c>
      <c r="E30" s="8" t="str">
        <f t="shared" si="10"/>
        <v/>
      </c>
      <c r="F30" s="36" t="str">
        <f t="shared" si="11"/>
        <v/>
      </c>
      <c r="H30" s="34" t="str">
        <f t="shared" si="12"/>
        <v/>
      </c>
      <c r="I30" s="35"/>
      <c r="J30" s="35"/>
      <c r="K30" s="9" t="str">
        <f t="shared" si="13"/>
        <v/>
      </c>
      <c r="L30" s="35" t="str">
        <f t="shared" si="14"/>
        <v/>
      </c>
      <c r="M30" s="35"/>
      <c r="N30" s="36" t="str">
        <f t="shared" si="15"/>
        <v/>
      </c>
    </row>
    <row r="31" spans="1:14" ht="26.1" customHeight="1" x14ac:dyDescent="0.25">
      <c r="A31" s="37" t="str">
        <f t="shared" si="8"/>
        <v/>
      </c>
      <c r="B31" s="38"/>
      <c r="C31" s="38"/>
      <c r="D31" s="39" t="str">
        <f t="shared" si="9"/>
        <v/>
      </c>
      <c r="E31" s="40" t="str">
        <f t="shared" si="10"/>
        <v/>
      </c>
      <c r="F31" s="41" t="str">
        <f t="shared" si="11"/>
        <v/>
      </c>
      <c r="H31" s="37" t="str">
        <f t="shared" si="12"/>
        <v/>
      </c>
      <c r="I31" s="38"/>
      <c r="J31" s="38"/>
      <c r="K31" s="39" t="str">
        <f t="shared" si="13"/>
        <v/>
      </c>
      <c r="L31" s="38" t="str">
        <f t="shared" si="14"/>
        <v/>
      </c>
      <c r="M31" s="38"/>
      <c r="N31" s="41" t="str">
        <f t="shared" si="15"/>
        <v/>
      </c>
    </row>
    <row r="34" spans="1:14" ht="24" customHeight="1" x14ac:dyDescent="0.25">
      <c r="A34" s="25" t="s">
        <v>21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6" spans="1:14" x14ac:dyDescent="0.25">
      <c r="A36" s="11" t="s">
        <v>22</v>
      </c>
      <c r="B36" s="11" t="s">
        <v>23</v>
      </c>
      <c r="C36" s="11" t="s">
        <v>8</v>
      </c>
      <c r="D36" s="11" t="s">
        <v>24</v>
      </c>
      <c r="F36" s="11" t="s">
        <v>17</v>
      </c>
      <c r="G36" s="11" t="s">
        <v>25</v>
      </c>
      <c r="H36" s="11" t="s">
        <v>26</v>
      </c>
      <c r="I36" s="11" t="s">
        <v>4</v>
      </c>
      <c r="K36" s="26" t="s">
        <v>27</v>
      </c>
      <c r="L36" s="26"/>
      <c r="M36" s="26"/>
      <c r="N36" s="26"/>
    </row>
    <row r="37" spans="1:14" ht="24" customHeight="1" x14ac:dyDescent="0.25">
      <c r="A37" s="12" t="s">
        <v>28</v>
      </c>
      <c r="B37" s="12">
        <f>COUNTIFS($B$57:$B$109,"&lt;&gt;",$K$57:$K$109,"A")</f>
        <v>4</v>
      </c>
      <c r="C37" s="12">
        <f>COUNTIFS($B$57:$B$109,"&lt;&gt;",$K$57:$K$109,"A",$H$57:$H$109,"Erledigt")</f>
        <v>0</v>
      </c>
      <c r="D37" s="13">
        <f>IFERROR(C37/B37,0)</f>
        <v>0</v>
      </c>
      <c r="F37" s="12" t="s">
        <v>29</v>
      </c>
      <c r="G37" s="12">
        <f>COUNTIFS($B$57:$B$109,"&lt;&gt;",$H$57:$H$109,F37)</f>
        <v>12</v>
      </c>
      <c r="H37" s="13">
        <f>IFERROR(G37/$A$6,0)</f>
        <v>0.66666666666666663</v>
      </c>
      <c r="I37" s="12" t="s">
        <v>30</v>
      </c>
      <c r="K37" s="14" t="s">
        <v>31</v>
      </c>
      <c r="L37" s="27" t="s">
        <v>32</v>
      </c>
      <c r="M37" s="27"/>
      <c r="N37" s="27"/>
    </row>
    <row r="38" spans="1:14" ht="24" customHeight="1" x14ac:dyDescent="0.25">
      <c r="A38" s="12" t="s">
        <v>33</v>
      </c>
      <c r="B38" s="12">
        <f>COUNTIFS($B$57:$B$109,"&lt;&gt;",$K$57:$K$109,"B")</f>
        <v>5</v>
      </c>
      <c r="C38" s="12">
        <f>COUNTIFS($B$57:$B$109,"&lt;&gt;",$K$57:$K$109,"B",$H$57:$H$109,"Erledigt")</f>
        <v>0</v>
      </c>
      <c r="D38" s="13">
        <f>IFERROR(C38/B38,0)</f>
        <v>0</v>
      </c>
      <c r="F38" s="12" t="s">
        <v>34</v>
      </c>
      <c r="G38" s="12">
        <f>COUNTIFS($B$57:$B$109,"&lt;&gt;",$H$57:$H$109,F38)</f>
        <v>3</v>
      </c>
      <c r="H38" s="13">
        <f>IFERROR(G38/$A$6,0)</f>
        <v>0.16666666666666666</v>
      </c>
      <c r="I38" s="12" t="s">
        <v>30</v>
      </c>
      <c r="K38" s="14" t="s">
        <v>35</v>
      </c>
      <c r="L38" s="27" t="s">
        <v>36</v>
      </c>
      <c r="M38" s="27"/>
      <c r="N38" s="27"/>
    </row>
    <row r="39" spans="1:14" ht="24" customHeight="1" x14ac:dyDescent="0.25">
      <c r="A39" s="12" t="s">
        <v>37</v>
      </c>
      <c r="B39" s="12">
        <f>COUNTIFS($B$57:$B$109,"&lt;&gt;",$K$57:$K$109,"C")</f>
        <v>4</v>
      </c>
      <c r="C39" s="12">
        <f>COUNTIFS($B$57:$B$109,"&lt;&gt;",$K$57:$K$109,"C",$H$57:$H$109,"Erledigt")</f>
        <v>0</v>
      </c>
      <c r="D39" s="13">
        <f>IFERROR(C39/B39,0)</f>
        <v>0</v>
      </c>
      <c r="F39" s="12" t="s">
        <v>38</v>
      </c>
      <c r="G39" s="12">
        <f>COUNTIFS($B$57:$B$109,"&lt;&gt;",$H$57:$H$109,F39)</f>
        <v>1</v>
      </c>
      <c r="H39" s="13">
        <f>IFERROR(G39/$A$6,0)</f>
        <v>5.5555555555555552E-2</v>
      </c>
      <c r="I39" s="12" t="s">
        <v>30</v>
      </c>
      <c r="K39" s="14" t="s">
        <v>39</v>
      </c>
      <c r="L39" s="27" t="s">
        <v>40</v>
      </c>
      <c r="M39" s="27"/>
      <c r="N39" s="27"/>
    </row>
    <row r="40" spans="1:14" ht="24" customHeight="1" x14ac:dyDescent="0.25">
      <c r="A40" s="12" t="s">
        <v>41</v>
      </c>
      <c r="B40" s="12">
        <f>COUNTIFS($B$57:$B$109,"&lt;&gt;",$K$57:$K$109,"D")</f>
        <v>5</v>
      </c>
      <c r="C40" s="12">
        <f>COUNTIFS($B$57:$B$109,"&lt;&gt;",$K$57:$K$109,"D",$H$57:$H$109,"Erledigt")</f>
        <v>1</v>
      </c>
      <c r="D40" s="13">
        <f>IFERROR(C40/B40,0)</f>
        <v>0.2</v>
      </c>
      <c r="F40" s="12" t="s">
        <v>8</v>
      </c>
      <c r="G40" s="12">
        <f>COUNTIFS($B$57:$B$109,"&lt;&gt;",$H$57:$H$109,F40)</f>
        <v>1</v>
      </c>
      <c r="H40" s="13">
        <f>IFERROR(G40/$A$6,0)</f>
        <v>5.5555555555555552E-2</v>
      </c>
      <c r="I40" s="12" t="s">
        <v>42</v>
      </c>
      <c r="K40" s="14" t="s">
        <v>43</v>
      </c>
      <c r="L40" s="27" t="s">
        <v>44</v>
      </c>
      <c r="M40" s="27"/>
      <c r="N40" s="27"/>
    </row>
    <row r="41" spans="1:14" x14ac:dyDescent="0.25">
      <c r="F41" s="12" t="s">
        <v>45</v>
      </c>
      <c r="G41" s="12">
        <f>COUNTIFS($B$57:$B$109,"&lt;&gt;",$H$57:$H$109,F41)</f>
        <v>1</v>
      </c>
      <c r="H41" s="13">
        <f>IFERROR(G41/$A$6,0)</f>
        <v>5.5555555555555552E-2</v>
      </c>
      <c r="I41" s="12" t="s">
        <v>46</v>
      </c>
    </row>
    <row r="55" spans="1:18" ht="24" customHeight="1" x14ac:dyDescent="0.25">
      <c r="A55" s="25" t="s">
        <v>47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spans="1:18" ht="24" customHeight="1" x14ac:dyDescent="0.25">
      <c r="A56" s="15" t="s">
        <v>48</v>
      </c>
      <c r="B56" s="15" t="s">
        <v>15</v>
      </c>
      <c r="C56" s="15" t="s">
        <v>49</v>
      </c>
      <c r="D56" s="15" t="s">
        <v>50</v>
      </c>
      <c r="E56" s="15" t="s">
        <v>51</v>
      </c>
      <c r="F56" s="15" t="s">
        <v>52</v>
      </c>
      <c r="G56" s="15" t="s">
        <v>53</v>
      </c>
      <c r="H56" s="15" t="s">
        <v>17</v>
      </c>
      <c r="I56" s="15" t="s">
        <v>54</v>
      </c>
      <c r="J56" s="15" t="s">
        <v>55</v>
      </c>
      <c r="K56" s="15" t="s">
        <v>22</v>
      </c>
      <c r="L56" s="15" t="s">
        <v>56</v>
      </c>
      <c r="M56" s="15" t="s">
        <v>57</v>
      </c>
      <c r="N56" s="15" t="s">
        <v>4</v>
      </c>
      <c r="O56" s="16" t="s">
        <v>58</v>
      </c>
      <c r="P56" s="16" t="s">
        <v>59</v>
      </c>
      <c r="Q56" s="16" t="s">
        <v>60</v>
      </c>
      <c r="R56" s="16" t="s">
        <v>61</v>
      </c>
    </row>
    <row r="57" spans="1:18" ht="24" customHeight="1" x14ac:dyDescent="0.25">
      <c r="A57" s="7">
        <v>1</v>
      </c>
      <c r="B57" s="7" t="s">
        <v>62</v>
      </c>
      <c r="C57" s="7" t="s">
        <v>63</v>
      </c>
      <c r="D57" s="7" t="s">
        <v>64</v>
      </c>
      <c r="E57" s="17">
        <v>46175</v>
      </c>
      <c r="F57" s="7" t="s">
        <v>65</v>
      </c>
      <c r="G57" s="7" t="s">
        <v>65</v>
      </c>
      <c r="H57" s="7" t="s">
        <v>34</v>
      </c>
      <c r="I57" s="10">
        <v>0.55000000000000004</v>
      </c>
      <c r="J57" s="18">
        <v>1.5</v>
      </c>
      <c r="K57" s="7" t="str">
        <f t="shared" ref="K57:K88" si="16">IF(AND($F57="Ja",$G57="Ja"),"A",IF(AND($F57="Ja",$G57="Nein"),"B",IF(AND($F57="Nein",$G57="Ja"),"C",IF(AND($F57="Nein",$G57="Nein"),"D",""))))</f>
        <v>A</v>
      </c>
      <c r="L57" s="7" t="str">
        <f t="shared" ref="L57:L88" si="17">IF($K57="","",IF($K57="A","Sofort erledigen",IF($K57="B","Terminieren",IF($K57="C","Delegieren","Streichen / später prüfen"))))</f>
        <v>Sofort erledigen</v>
      </c>
      <c r="M57" s="19">
        <f t="shared" ref="M57:M88" si="18">IF($E57="","",$E57-$B$3)</f>
        <v>1</v>
      </c>
      <c r="N57" s="7" t="str">
        <f t="shared" ref="N57:N88" si="19">IF($B57="","",IF($H57="Erledigt","Abgeschlossen",IF($H57="Abgebrochen","Nicht weiterverfolgen",IF($M57&lt;0,"Überfällig",IF($M57=0,"Heute fällig",IF($M57&lt;=7,"Diese Woche","Geplant"))))))</f>
        <v>Diese Woche</v>
      </c>
      <c r="O57" s="16">
        <f>IF($K57="A",COUNTIF($K$57:$K57,"A"),"")</f>
        <v>1</v>
      </c>
      <c r="P57" s="16" t="str">
        <f>IF($K57="B",COUNTIF($K$57:$K57,"B"),"")</f>
        <v/>
      </c>
      <c r="Q57" s="16" t="str">
        <f>IF($K57="C",COUNTIF($K$57:$K57,"C"),"")</f>
        <v/>
      </c>
      <c r="R57" s="16" t="str">
        <f>IF($K57="D",COUNTIF($K$57:$K57,"D"),"")</f>
        <v/>
      </c>
    </row>
    <row r="58" spans="1:18" ht="24" customHeight="1" x14ac:dyDescent="0.25">
      <c r="A58" s="7">
        <v>2</v>
      </c>
      <c r="B58" s="7" t="s">
        <v>66</v>
      </c>
      <c r="C58" s="7" t="s">
        <v>67</v>
      </c>
      <c r="D58" s="7" t="s">
        <v>68</v>
      </c>
      <c r="E58" s="17">
        <v>46183</v>
      </c>
      <c r="F58" s="7" t="s">
        <v>65</v>
      </c>
      <c r="G58" s="7" t="s">
        <v>69</v>
      </c>
      <c r="H58" s="7" t="s">
        <v>29</v>
      </c>
      <c r="I58" s="10">
        <v>0</v>
      </c>
      <c r="J58" s="18">
        <v>0.5</v>
      </c>
      <c r="K58" s="7" t="str">
        <f t="shared" si="16"/>
        <v>B</v>
      </c>
      <c r="L58" s="7" t="str">
        <f t="shared" si="17"/>
        <v>Terminieren</v>
      </c>
      <c r="M58" s="19">
        <f t="shared" si="18"/>
        <v>9</v>
      </c>
      <c r="N58" s="7" t="str">
        <f t="shared" si="19"/>
        <v>Geplant</v>
      </c>
      <c r="O58" s="16" t="str">
        <f>IF($K58="A",COUNTIF($K$57:$K58,"A"),"")</f>
        <v/>
      </c>
      <c r="P58" s="16">
        <f>IF($K58="B",COUNTIF($K$57:$K58,"B"),"")</f>
        <v>1</v>
      </c>
      <c r="Q58" s="16" t="str">
        <f>IF($K58="C",COUNTIF($K$57:$K58,"C"),"")</f>
        <v/>
      </c>
      <c r="R58" s="16" t="str">
        <f>IF($K58="D",COUNTIF($K$57:$K58,"D"),"")</f>
        <v/>
      </c>
    </row>
    <row r="59" spans="1:18" ht="24" customHeight="1" x14ac:dyDescent="0.25">
      <c r="A59" s="7">
        <v>3</v>
      </c>
      <c r="B59" s="7" t="s">
        <v>70</v>
      </c>
      <c r="C59" s="7" t="s">
        <v>71</v>
      </c>
      <c r="D59" s="7" t="s">
        <v>64</v>
      </c>
      <c r="E59" s="17">
        <v>46174</v>
      </c>
      <c r="F59" s="7" t="s">
        <v>69</v>
      </c>
      <c r="G59" s="7" t="s">
        <v>65</v>
      </c>
      <c r="H59" s="7" t="s">
        <v>29</v>
      </c>
      <c r="I59" s="10">
        <v>0.1</v>
      </c>
      <c r="J59" s="18">
        <v>0.5</v>
      </c>
      <c r="K59" s="7" t="str">
        <f t="shared" si="16"/>
        <v>C</v>
      </c>
      <c r="L59" s="7" t="str">
        <f t="shared" si="17"/>
        <v>Delegieren</v>
      </c>
      <c r="M59" s="19">
        <f t="shared" si="18"/>
        <v>0</v>
      </c>
      <c r="N59" s="7" t="str">
        <f t="shared" si="19"/>
        <v>Heute fällig</v>
      </c>
      <c r="O59" s="16" t="str">
        <f>IF($K59="A",COUNTIF($K$57:$K59,"A"),"")</f>
        <v/>
      </c>
      <c r="P59" s="16" t="str">
        <f>IF($K59="B",COUNTIF($K$57:$K59,"B"),"")</f>
        <v/>
      </c>
      <c r="Q59" s="16">
        <f>IF($K59="C",COUNTIF($K$57:$K59,"C"),"")</f>
        <v>1</v>
      </c>
      <c r="R59" s="16" t="str">
        <f>IF($K59="D",COUNTIF($K$57:$K59,"D"),"")</f>
        <v/>
      </c>
    </row>
    <row r="60" spans="1:18" ht="24" customHeight="1" x14ac:dyDescent="0.25">
      <c r="A60" s="7">
        <v>4</v>
      </c>
      <c r="B60" s="7" t="s">
        <v>72</v>
      </c>
      <c r="C60" s="7" t="s">
        <v>73</v>
      </c>
      <c r="D60" s="7" t="s">
        <v>68</v>
      </c>
      <c r="E60" s="17">
        <v>46201</v>
      </c>
      <c r="F60" s="7" t="s">
        <v>69</v>
      </c>
      <c r="G60" s="7" t="s">
        <v>69</v>
      </c>
      <c r="H60" s="7" t="s">
        <v>29</v>
      </c>
      <c r="I60" s="10">
        <v>0</v>
      </c>
      <c r="J60" s="18">
        <v>1</v>
      </c>
      <c r="K60" s="7" t="str">
        <f t="shared" si="16"/>
        <v>D</v>
      </c>
      <c r="L60" s="7" t="str">
        <f t="shared" si="17"/>
        <v>Streichen / später prüfen</v>
      </c>
      <c r="M60" s="19">
        <f t="shared" si="18"/>
        <v>27</v>
      </c>
      <c r="N60" s="7" t="str">
        <f t="shared" si="19"/>
        <v>Geplant</v>
      </c>
      <c r="O60" s="16" t="str">
        <f>IF($K60="A",COUNTIF($K$57:$K60,"A"),"")</f>
        <v/>
      </c>
      <c r="P60" s="16" t="str">
        <f>IF($K60="B",COUNTIF($K$57:$K60,"B"),"")</f>
        <v/>
      </c>
      <c r="Q60" s="16" t="str">
        <f>IF($K60="C",COUNTIF($K$57:$K60,"C"),"")</f>
        <v/>
      </c>
      <c r="R60" s="16">
        <f>IF($K60="D",COUNTIF($K$57:$K60,"D"),"")</f>
        <v>1</v>
      </c>
    </row>
    <row r="61" spans="1:18" ht="24" customHeight="1" x14ac:dyDescent="0.25">
      <c r="A61" s="7">
        <v>5</v>
      </c>
      <c r="B61" s="7" t="s">
        <v>74</v>
      </c>
      <c r="C61" s="7" t="s">
        <v>75</v>
      </c>
      <c r="D61" s="7" t="s">
        <v>68</v>
      </c>
      <c r="E61" s="17">
        <v>46171</v>
      </c>
      <c r="F61" s="7" t="s">
        <v>65</v>
      </c>
      <c r="G61" s="7" t="s">
        <v>65</v>
      </c>
      <c r="H61" s="7" t="s">
        <v>38</v>
      </c>
      <c r="I61" s="10">
        <v>0.75</v>
      </c>
      <c r="J61" s="18">
        <v>2</v>
      </c>
      <c r="K61" s="7" t="str">
        <f t="shared" si="16"/>
        <v>A</v>
      </c>
      <c r="L61" s="7" t="str">
        <f t="shared" si="17"/>
        <v>Sofort erledigen</v>
      </c>
      <c r="M61" s="19">
        <f t="shared" si="18"/>
        <v>-3</v>
      </c>
      <c r="N61" s="7" t="str">
        <f t="shared" si="19"/>
        <v>Überfällig</v>
      </c>
      <c r="O61" s="16">
        <f>IF($K61="A",COUNTIF($K$57:$K61,"A"),"")</f>
        <v>2</v>
      </c>
      <c r="P61" s="16" t="str">
        <f>IF($K61="B",COUNTIF($K$57:$K61,"B"),"")</f>
        <v/>
      </c>
      <c r="Q61" s="16" t="str">
        <f>IF($K61="C",COUNTIF($K$57:$K61,"C"),"")</f>
        <v/>
      </c>
      <c r="R61" s="16" t="str">
        <f>IF($K61="D",COUNTIF($K$57:$K61,"D"),"")</f>
        <v/>
      </c>
    </row>
    <row r="62" spans="1:18" ht="24" customHeight="1" x14ac:dyDescent="0.25">
      <c r="A62" s="7">
        <v>6</v>
      </c>
      <c r="B62" s="7" t="s">
        <v>76</v>
      </c>
      <c r="C62" s="7" t="s">
        <v>77</v>
      </c>
      <c r="D62" s="7" t="s">
        <v>64</v>
      </c>
      <c r="E62" s="17">
        <v>46191</v>
      </c>
      <c r="F62" s="7" t="s">
        <v>65</v>
      </c>
      <c r="G62" s="7" t="s">
        <v>69</v>
      </c>
      <c r="H62" s="7" t="s">
        <v>34</v>
      </c>
      <c r="I62" s="10">
        <v>0.35</v>
      </c>
      <c r="J62" s="18">
        <v>2.5</v>
      </c>
      <c r="K62" s="7" t="str">
        <f t="shared" si="16"/>
        <v>B</v>
      </c>
      <c r="L62" s="7" t="str">
        <f t="shared" si="17"/>
        <v>Terminieren</v>
      </c>
      <c r="M62" s="19">
        <f t="shared" si="18"/>
        <v>17</v>
      </c>
      <c r="N62" s="7" t="str">
        <f t="shared" si="19"/>
        <v>Geplant</v>
      </c>
      <c r="O62" s="16" t="str">
        <f>IF($K62="A",COUNTIF($K$57:$K62,"A"),"")</f>
        <v/>
      </c>
      <c r="P62" s="16">
        <f>IF($K62="B",COUNTIF($K$57:$K62,"B"),"")</f>
        <v>2</v>
      </c>
      <c r="Q62" s="16" t="str">
        <f>IF($K62="C",COUNTIF($K$57:$K62,"C"),"")</f>
        <v/>
      </c>
      <c r="R62" s="16" t="str">
        <f>IF($K62="D",COUNTIF($K$57:$K62,"D"),"")</f>
        <v/>
      </c>
    </row>
    <row r="63" spans="1:18" ht="24" customHeight="1" x14ac:dyDescent="0.25">
      <c r="A63" s="7">
        <v>7</v>
      </c>
      <c r="B63" s="7" t="s">
        <v>78</v>
      </c>
      <c r="C63" s="7" t="s">
        <v>67</v>
      </c>
      <c r="D63" s="7" t="s">
        <v>64</v>
      </c>
      <c r="E63" s="17">
        <v>46176</v>
      </c>
      <c r="F63" s="7" t="s">
        <v>69</v>
      </c>
      <c r="G63" s="7" t="s">
        <v>65</v>
      </c>
      <c r="H63" s="7" t="s">
        <v>29</v>
      </c>
      <c r="I63" s="10">
        <v>0</v>
      </c>
      <c r="J63" s="18">
        <v>0.75</v>
      </c>
      <c r="K63" s="7" t="str">
        <f t="shared" si="16"/>
        <v>C</v>
      </c>
      <c r="L63" s="7" t="str">
        <f t="shared" si="17"/>
        <v>Delegieren</v>
      </c>
      <c r="M63" s="19">
        <f t="shared" si="18"/>
        <v>2</v>
      </c>
      <c r="N63" s="7" t="str">
        <f t="shared" si="19"/>
        <v>Diese Woche</v>
      </c>
      <c r="O63" s="16" t="str">
        <f>IF($K63="A",COUNTIF($K$57:$K63,"A"),"")</f>
        <v/>
      </c>
      <c r="P63" s="16" t="str">
        <f>IF($K63="B",COUNTIF($K$57:$K63,"B"),"")</f>
        <v/>
      </c>
      <c r="Q63" s="16">
        <f>IF($K63="C",COUNTIF($K$57:$K63,"C"),"")</f>
        <v>2</v>
      </c>
      <c r="R63" s="16" t="str">
        <f>IF($K63="D",COUNTIF($K$57:$K63,"D"),"")</f>
        <v/>
      </c>
    </row>
    <row r="64" spans="1:18" ht="24" customHeight="1" x14ac:dyDescent="0.25">
      <c r="A64" s="7">
        <v>8</v>
      </c>
      <c r="B64" s="7" t="s">
        <v>79</v>
      </c>
      <c r="C64" s="7" t="s">
        <v>73</v>
      </c>
      <c r="D64" s="7" t="s">
        <v>68</v>
      </c>
      <c r="E64" s="17">
        <v>46208</v>
      </c>
      <c r="F64" s="7" t="s">
        <v>69</v>
      </c>
      <c r="G64" s="7" t="s">
        <v>69</v>
      </c>
      <c r="H64" s="7" t="s">
        <v>29</v>
      </c>
      <c r="I64" s="10">
        <v>0</v>
      </c>
      <c r="J64" s="18">
        <v>0.5</v>
      </c>
      <c r="K64" s="7" t="str">
        <f t="shared" si="16"/>
        <v>D</v>
      </c>
      <c r="L64" s="7" t="str">
        <f t="shared" si="17"/>
        <v>Streichen / später prüfen</v>
      </c>
      <c r="M64" s="19">
        <f t="shared" si="18"/>
        <v>34</v>
      </c>
      <c r="N64" s="7" t="str">
        <f t="shared" si="19"/>
        <v>Geplant</v>
      </c>
      <c r="O64" s="16" t="str">
        <f>IF($K64="A",COUNTIF($K$57:$K64,"A"),"")</f>
        <v/>
      </c>
      <c r="P64" s="16" t="str">
        <f>IF($K64="B",COUNTIF($K$57:$K64,"B"),"")</f>
        <v/>
      </c>
      <c r="Q64" s="16" t="str">
        <f>IF($K64="C",COUNTIF($K$57:$K64,"C"),"")</f>
        <v/>
      </c>
      <c r="R64" s="16">
        <f>IF($K64="D",COUNTIF($K$57:$K64,"D"),"")</f>
        <v>2</v>
      </c>
    </row>
    <row r="65" spans="1:18" ht="24" customHeight="1" x14ac:dyDescent="0.25">
      <c r="A65" s="7">
        <v>9</v>
      </c>
      <c r="B65" s="7" t="s">
        <v>80</v>
      </c>
      <c r="C65" s="7" t="s">
        <v>63</v>
      </c>
      <c r="D65" s="7" t="s">
        <v>68</v>
      </c>
      <c r="E65" s="17">
        <v>46197</v>
      </c>
      <c r="F65" s="7" t="s">
        <v>65</v>
      </c>
      <c r="G65" s="7" t="s">
        <v>69</v>
      </c>
      <c r="H65" s="7" t="s">
        <v>29</v>
      </c>
      <c r="I65" s="10">
        <v>0.2</v>
      </c>
      <c r="J65" s="18">
        <v>3</v>
      </c>
      <c r="K65" s="7" t="str">
        <f t="shared" si="16"/>
        <v>B</v>
      </c>
      <c r="L65" s="7" t="str">
        <f t="shared" si="17"/>
        <v>Terminieren</v>
      </c>
      <c r="M65" s="19">
        <f t="shared" si="18"/>
        <v>23</v>
      </c>
      <c r="N65" s="7" t="str">
        <f t="shared" si="19"/>
        <v>Geplant</v>
      </c>
      <c r="O65" s="16" t="str">
        <f>IF($K65="A",COUNTIF($K$57:$K65,"A"),"")</f>
        <v/>
      </c>
      <c r="P65" s="16">
        <f>IF($K65="B",COUNTIF($K$57:$K65,"B"),"")</f>
        <v>3</v>
      </c>
      <c r="Q65" s="16" t="str">
        <f>IF($K65="C",COUNTIF($K$57:$K65,"C"),"")</f>
        <v/>
      </c>
      <c r="R65" s="16" t="str">
        <f>IF($K65="D",COUNTIF($K$57:$K65,"D"),"")</f>
        <v/>
      </c>
    </row>
    <row r="66" spans="1:18" ht="24" customHeight="1" x14ac:dyDescent="0.25">
      <c r="A66" s="7">
        <v>10</v>
      </c>
      <c r="B66" s="7" t="s">
        <v>81</v>
      </c>
      <c r="C66" s="7" t="s">
        <v>82</v>
      </c>
      <c r="D66" s="7" t="s">
        <v>68</v>
      </c>
      <c r="E66" s="17">
        <v>46172</v>
      </c>
      <c r="F66" s="7" t="s">
        <v>69</v>
      </c>
      <c r="G66" s="7" t="s">
        <v>69</v>
      </c>
      <c r="H66" s="7" t="s">
        <v>8</v>
      </c>
      <c r="I66" s="10">
        <v>1</v>
      </c>
      <c r="J66" s="18">
        <v>0.5</v>
      </c>
      <c r="K66" s="7" t="str">
        <f t="shared" si="16"/>
        <v>D</v>
      </c>
      <c r="L66" s="7" t="str">
        <f t="shared" si="17"/>
        <v>Streichen / später prüfen</v>
      </c>
      <c r="M66" s="19">
        <f t="shared" si="18"/>
        <v>-2</v>
      </c>
      <c r="N66" s="7" t="str">
        <f t="shared" si="19"/>
        <v>Abgeschlossen</v>
      </c>
      <c r="O66" s="16" t="str">
        <f>IF($K66="A",COUNTIF($K$57:$K66,"A"),"")</f>
        <v/>
      </c>
      <c r="P66" s="16" t="str">
        <f>IF($K66="B",COUNTIF($K$57:$K66,"B"),"")</f>
        <v/>
      </c>
      <c r="Q66" s="16" t="str">
        <f>IF($K66="C",COUNTIF($K$57:$K66,"C"),"")</f>
        <v/>
      </c>
      <c r="R66" s="16">
        <f>IF($K66="D",COUNTIF($K$57:$K66,"D"),"")</f>
        <v>3</v>
      </c>
    </row>
    <row r="67" spans="1:18" ht="24" customHeight="1" x14ac:dyDescent="0.25">
      <c r="A67" s="7">
        <v>11</v>
      </c>
      <c r="B67" s="7" t="s">
        <v>83</v>
      </c>
      <c r="C67" s="7" t="s">
        <v>84</v>
      </c>
      <c r="D67" s="7" t="s">
        <v>64</v>
      </c>
      <c r="E67" s="17">
        <v>46178</v>
      </c>
      <c r="F67" s="7" t="s">
        <v>65</v>
      </c>
      <c r="G67" s="7" t="s">
        <v>65</v>
      </c>
      <c r="H67" s="7" t="s">
        <v>29</v>
      </c>
      <c r="I67" s="10">
        <v>0.15</v>
      </c>
      <c r="J67" s="18">
        <v>1</v>
      </c>
      <c r="K67" s="7" t="str">
        <f t="shared" si="16"/>
        <v>A</v>
      </c>
      <c r="L67" s="7" t="str">
        <f t="shared" si="17"/>
        <v>Sofort erledigen</v>
      </c>
      <c r="M67" s="19">
        <f t="shared" si="18"/>
        <v>4</v>
      </c>
      <c r="N67" s="7" t="str">
        <f t="shared" si="19"/>
        <v>Diese Woche</v>
      </c>
      <c r="O67" s="16">
        <f>IF($K67="A",COUNTIF($K$57:$K67,"A"),"")</f>
        <v>3</v>
      </c>
      <c r="P67" s="16" t="str">
        <f>IF($K67="B",COUNTIF($K$57:$K67,"B"),"")</f>
        <v/>
      </c>
      <c r="Q67" s="16" t="str">
        <f>IF($K67="C",COUNTIF($K$57:$K67,"C"),"")</f>
        <v/>
      </c>
      <c r="R67" s="16" t="str">
        <f>IF($K67="D",COUNTIF($K$57:$K67,"D"),"")</f>
        <v/>
      </c>
    </row>
    <row r="68" spans="1:18" ht="24" customHeight="1" x14ac:dyDescent="0.25">
      <c r="A68" s="7">
        <v>12</v>
      </c>
      <c r="B68" s="7" t="s">
        <v>85</v>
      </c>
      <c r="C68" s="7" t="s">
        <v>71</v>
      </c>
      <c r="D68" s="7" t="s">
        <v>64</v>
      </c>
      <c r="E68" s="17">
        <v>46177</v>
      </c>
      <c r="F68" s="7" t="s">
        <v>69</v>
      </c>
      <c r="G68" s="7" t="s">
        <v>65</v>
      </c>
      <c r="H68" s="7" t="s">
        <v>34</v>
      </c>
      <c r="I68" s="10">
        <v>0.5</v>
      </c>
      <c r="J68" s="18">
        <v>0.75</v>
      </c>
      <c r="K68" s="7" t="str">
        <f t="shared" si="16"/>
        <v>C</v>
      </c>
      <c r="L68" s="7" t="str">
        <f t="shared" si="17"/>
        <v>Delegieren</v>
      </c>
      <c r="M68" s="19">
        <f t="shared" si="18"/>
        <v>3</v>
      </c>
      <c r="N68" s="7" t="str">
        <f t="shared" si="19"/>
        <v>Diese Woche</v>
      </c>
      <c r="O68" s="16" t="str">
        <f>IF($K68="A",COUNTIF($K$57:$K68,"A"),"")</f>
        <v/>
      </c>
      <c r="P68" s="16" t="str">
        <f>IF($K68="B",COUNTIF($K$57:$K68,"B"),"")</f>
        <v/>
      </c>
      <c r="Q68" s="16">
        <f>IF($K68="C",COUNTIF($K$57:$K68,"C"),"")</f>
        <v>3</v>
      </c>
      <c r="R68" s="16" t="str">
        <f>IF($K68="D",COUNTIF($K$57:$K68,"D"),"")</f>
        <v/>
      </c>
    </row>
    <row r="69" spans="1:18" ht="24" customHeight="1" x14ac:dyDescent="0.25">
      <c r="A69" s="7">
        <v>13</v>
      </c>
      <c r="B69" s="7" t="s">
        <v>86</v>
      </c>
      <c r="C69" s="7" t="s">
        <v>87</v>
      </c>
      <c r="D69" s="7" t="s">
        <v>68</v>
      </c>
      <c r="E69" s="17">
        <v>46190</v>
      </c>
      <c r="F69" s="7" t="s">
        <v>65</v>
      </c>
      <c r="G69" s="7" t="s">
        <v>69</v>
      </c>
      <c r="H69" s="7" t="s">
        <v>29</v>
      </c>
      <c r="I69" s="10">
        <v>0</v>
      </c>
      <c r="J69" s="18">
        <v>1.5</v>
      </c>
      <c r="K69" s="7" t="str">
        <f t="shared" si="16"/>
        <v>B</v>
      </c>
      <c r="L69" s="7" t="str">
        <f t="shared" si="17"/>
        <v>Terminieren</v>
      </c>
      <c r="M69" s="19">
        <f t="shared" si="18"/>
        <v>16</v>
      </c>
      <c r="N69" s="7" t="str">
        <f t="shared" si="19"/>
        <v>Geplant</v>
      </c>
      <c r="O69" s="16" t="str">
        <f>IF($K69="A",COUNTIF($K$57:$K69,"A"),"")</f>
        <v/>
      </c>
      <c r="P69" s="16">
        <f>IF($K69="B",COUNTIF($K$57:$K69,"B"),"")</f>
        <v>4</v>
      </c>
      <c r="Q69" s="16" t="str">
        <f>IF($K69="C",COUNTIF($K$57:$K69,"C"),"")</f>
        <v/>
      </c>
      <c r="R69" s="16" t="str">
        <f>IF($K69="D",COUNTIF($K$57:$K69,"D"),"")</f>
        <v/>
      </c>
    </row>
    <row r="70" spans="1:18" ht="24" customHeight="1" x14ac:dyDescent="0.25">
      <c r="A70" s="7">
        <v>14</v>
      </c>
      <c r="B70" s="7" t="s">
        <v>88</v>
      </c>
      <c r="C70" s="7" t="s">
        <v>73</v>
      </c>
      <c r="D70" s="7" t="s">
        <v>68</v>
      </c>
      <c r="E70" s="17">
        <v>46193</v>
      </c>
      <c r="F70" s="7" t="s">
        <v>69</v>
      </c>
      <c r="G70" s="7" t="s">
        <v>69</v>
      </c>
      <c r="H70" s="7" t="s">
        <v>45</v>
      </c>
      <c r="I70" s="10">
        <v>0</v>
      </c>
      <c r="J70" s="18">
        <v>0.25</v>
      </c>
      <c r="K70" s="7" t="str">
        <f t="shared" si="16"/>
        <v>D</v>
      </c>
      <c r="L70" s="7" t="str">
        <f t="shared" si="17"/>
        <v>Streichen / später prüfen</v>
      </c>
      <c r="M70" s="19">
        <f t="shared" si="18"/>
        <v>19</v>
      </c>
      <c r="N70" s="7" t="str">
        <f t="shared" si="19"/>
        <v>Nicht weiterverfolgen</v>
      </c>
      <c r="O70" s="16" t="str">
        <f>IF($K70="A",COUNTIF($K$57:$K70,"A"),"")</f>
        <v/>
      </c>
      <c r="P70" s="16" t="str">
        <f>IF($K70="B",COUNTIF($K$57:$K70,"B"),"")</f>
        <v/>
      </c>
      <c r="Q70" s="16" t="str">
        <f>IF($K70="C",COUNTIF($K$57:$K70,"C"),"")</f>
        <v/>
      </c>
      <c r="R70" s="16">
        <f>IF($K70="D",COUNTIF($K$57:$K70,"D"),"")</f>
        <v>4</v>
      </c>
    </row>
    <row r="71" spans="1:18" ht="24" customHeight="1" x14ac:dyDescent="0.25">
      <c r="A71" s="7">
        <v>15</v>
      </c>
      <c r="B71" s="7" t="s">
        <v>89</v>
      </c>
      <c r="C71" s="7" t="s">
        <v>90</v>
      </c>
      <c r="D71" s="7" t="s">
        <v>64</v>
      </c>
      <c r="E71" s="17">
        <v>46175</v>
      </c>
      <c r="F71" s="7" t="s">
        <v>65</v>
      </c>
      <c r="G71" s="7" t="s">
        <v>65</v>
      </c>
      <c r="H71" s="7" t="s">
        <v>29</v>
      </c>
      <c r="I71" s="10">
        <v>0</v>
      </c>
      <c r="J71" s="18">
        <v>0.5</v>
      </c>
      <c r="K71" s="7" t="str">
        <f t="shared" si="16"/>
        <v>A</v>
      </c>
      <c r="L71" s="7" t="str">
        <f t="shared" si="17"/>
        <v>Sofort erledigen</v>
      </c>
      <c r="M71" s="19">
        <f t="shared" si="18"/>
        <v>1</v>
      </c>
      <c r="N71" s="7" t="str">
        <f t="shared" si="19"/>
        <v>Diese Woche</v>
      </c>
      <c r="O71" s="16">
        <f>IF($K71="A",COUNTIF($K$57:$K71,"A"),"")</f>
        <v>4</v>
      </c>
      <c r="P71" s="16" t="str">
        <f>IF($K71="B",COUNTIF($K$57:$K71,"B"),"")</f>
        <v/>
      </c>
      <c r="Q71" s="16" t="str">
        <f>IF($K71="C",COUNTIF($K$57:$K71,"C"),"")</f>
        <v/>
      </c>
      <c r="R71" s="16" t="str">
        <f>IF($K71="D",COUNTIF($K$57:$K71,"D"),"")</f>
        <v/>
      </c>
    </row>
    <row r="72" spans="1:18" ht="24" customHeight="1" x14ac:dyDescent="0.25">
      <c r="A72" s="7">
        <v>16</v>
      </c>
      <c r="B72" s="7" t="s">
        <v>91</v>
      </c>
      <c r="C72" s="7" t="s">
        <v>92</v>
      </c>
      <c r="D72" s="7" t="s">
        <v>68</v>
      </c>
      <c r="E72" s="17">
        <v>46199</v>
      </c>
      <c r="F72" s="7" t="s">
        <v>65</v>
      </c>
      <c r="G72" s="7" t="s">
        <v>69</v>
      </c>
      <c r="H72" s="7" t="s">
        <v>29</v>
      </c>
      <c r="I72" s="10">
        <v>0</v>
      </c>
      <c r="J72" s="18">
        <v>2</v>
      </c>
      <c r="K72" s="7" t="str">
        <f t="shared" si="16"/>
        <v>B</v>
      </c>
      <c r="L72" s="7" t="str">
        <f t="shared" si="17"/>
        <v>Terminieren</v>
      </c>
      <c r="M72" s="19">
        <f t="shared" si="18"/>
        <v>25</v>
      </c>
      <c r="N72" s="7" t="str">
        <f t="shared" si="19"/>
        <v>Geplant</v>
      </c>
      <c r="O72" s="16" t="str">
        <f>IF($K72="A",COUNTIF($K$57:$K72,"A"),"")</f>
        <v/>
      </c>
      <c r="P72" s="16">
        <f>IF($K72="B",COUNTIF($K$57:$K72,"B"),"")</f>
        <v>5</v>
      </c>
      <c r="Q72" s="16" t="str">
        <f>IF($K72="C",COUNTIF($K$57:$K72,"C"),"")</f>
        <v/>
      </c>
      <c r="R72" s="16" t="str">
        <f>IF($K72="D",COUNTIF($K$57:$K72,"D"),"")</f>
        <v/>
      </c>
    </row>
    <row r="73" spans="1:18" ht="24" customHeight="1" x14ac:dyDescent="0.25">
      <c r="A73" s="7">
        <v>17</v>
      </c>
      <c r="B73" s="7" t="s">
        <v>93</v>
      </c>
      <c r="C73" s="7" t="s">
        <v>94</v>
      </c>
      <c r="D73" s="7" t="s">
        <v>64</v>
      </c>
      <c r="E73" s="17">
        <v>46179</v>
      </c>
      <c r="F73" s="7" t="s">
        <v>69</v>
      </c>
      <c r="G73" s="7" t="s">
        <v>65</v>
      </c>
      <c r="H73" s="7" t="s">
        <v>29</v>
      </c>
      <c r="I73" s="10">
        <v>0</v>
      </c>
      <c r="J73" s="18">
        <v>0.25</v>
      </c>
      <c r="K73" s="7" t="str">
        <f t="shared" si="16"/>
        <v>C</v>
      </c>
      <c r="L73" s="7" t="str">
        <f t="shared" si="17"/>
        <v>Delegieren</v>
      </c>
      <c r="M73" s="19">
        <f t="shared" si="18"/>
        <v>5</v>
      </c>
      <c r="N73" s="7" t="str">
        <f t="shared" si="19"/>
        <v>Diese Woche</v>
      </c>
      <c r="O73" s="16" t="str">
        <f>IF($K73="A",COUNTIF($K$57:$K73,"A"),"")</f>
        <v/>
      </c>
      <c r="P73" s="16" t="str">
        <f>IF($K73="B",COUNTIF($K$57:$K73,"B"),"")</f>
        <v/>
      </c>
      <c r="Q73" s="16">
        <f>IF($K73="C",COUNTIF($K$57:$K73,"C"),"")</f>
        <v>4</v>
      </c>
      <c r="R73" s="16" t="str">
        <f>IF($K73="D",COUNTIF($K$57:$K73,"D"),"")</f>
        <v/>
      </c>
    </row>
    <row r="74" spans="1:18" ht="24" customHeight="1" x14ac:dyDescent="0.25">
      <c r="A74" s="7">
        <v>18</v>
      </c>
      <c r="B74" s="7" t="s">
        <v>95</v>
      </c>
      <c r="C74" s="7" t="s">
        <v>96</v>
      </c>
      <c r="D74" s="7" t="s">
        <v>68</v>
      </c>
      <c r="E74" s="17">
        <v>46213</v>
      </c>
      <c r="F74" s="7" t="s">
        <v>69</v>
      </c>
      <c r="G74" s="7" t="s">
        <v>69</v>
      </c>
      <c r="H74" s="7" t="s">
        <v>29</v>
      </c>
      <c r="I74" s="10">
        <v>0</v>
      </c>
      <c r="J74" s="18">
        <v>0.75</v>
      </c>
      <c r="K74" s="7" t="str">
        <f t="shared" si="16"/>
        <v>D</v>
      </c>
      <c r="L74" s="7" t="str">
        <f t="shared" si="17"/>
        <v>Streichen / später prüfen</v>
      </c>
      <c r="M74" s="19">
        <f t="shared" si="18"/>
        <v>39</v>
      </c>
      <c r="N74" s="7" t="str">
        <f t="shared" si="19"/>
        <v>Geplant</v>
      </c>
      <c r="O74" s="16" t="str">
        <f>IF($K74="A",COUNTIF($K$57:$K74,"A"),"")</f>
        <v/>
      </c>
      <c r="P74" s="16" t="str">
        <f>IF($K74="B",COUNTIF($K$57:$K74,"B"),"")</f>
        <v/>
      </c>
      <c r="Q74" s="16" t="str">
        <f>IF($K74="C",COUNTIF($K$57:$K74,"C"),"")</f>
        <v/>
      </c>
      <c r="R74" s="16">
        <f>IF($K74="D",COUNTIF($K$57:$K74,"D"),"")</f>
        <v>5</v>
      </c>
    </row>
    <row r="75" spans="1:18" ht="24" customHeight="1" x14ac:dyDescent="0.25">
      <c r="A75" s="7"/>
      <c r="B75" s="7"/>
      <c r="C75" s="7"/>
      <c r="D75" s="7"/>
      <c r="E75" s="17"/>
      <c r="F75" s="7"/>
      <c r="G75" s="7"/>
      <c r="H75" s="7"/>
      <c r="I75" s="10"/>
      <c r="J75" s="18"/>
      <c r="K75" s="7" t="str">
        <f t="shared" si="16"/>
        <v/>
      </c>
      <c r="L75" s="7" t="str">
        <f t="shared" si="17"/>
        <v/>
      </c>
      <c r="M75" s="19" t="str">
        <f t="shared" si="18"/>
        <v/>
      </c>
      <c r="N75" s="7" t="str">
        <f t="shared" si="19"/>
        <v/>
      </c>
      <c r="O75" s="16" t="str">
        <f>IF($K75="A",COUNTIF($K$57:$K75,"A"),"")</f>
        <v/>
      </c>
      <c r="P75" s="16" t="str">
        <f>IF($K75="B",COUNTIF($K$57:$K75,"B"),"")</f>
        <v/>
      </c>
      <c r="Q75" s="16" t="str">
        <f>IF($K75="C",COUNTIF($K$57:$K75,"C"),"")</f>
        <v/>
      </c>
      <c r="R75" s="16" t="str">
        <f>IF($K75="D",COUNTIF($K$57:$K75,"D"),"")</f>
        <v/>
      </c>
    </row>
    <row r="76" spans="1:18" ht="24" customHeight="1" x14ac:dyDescent="0.25">
      <c r="A76" s="7"/>
      <c r="B76" s="7"/>
      <c r="C76" s="7"/>
      <c r="D76" s="7"/>
      <c r="E76" s="17"/>
      <c r="F76" s="7"/>
      <c r="G76" s="7"/>
      <c r="H76" s="7"/>
      <c r="I76" s="10"/>
      <c r="J76" s="18"/>
      <c r="K76" s="7" t="str">
        <f t="shared" si="16"/>
        <v/>
      </c>
      <c r="L76" s="7" t="str">
        <f t="shared" si="17"/>
        <v/>
      </c>
      <c r="M76" s="19" t="str">
        <f t="shared" si="18"/>
        <v/>
      </c>
      <c r="N76" s="7" t="str">
        <f t="shared" si="19"/>
        <v/>
      </c>
      <c r="O76" s="16" t="str">
        <f>IF($K76="A",COUNTIF($K$57:$K76,"A"),"")</f>
        <v/>
      </c>
      <c r="P76" s="16" t="str">
        <f>IF($K76="B",COUNTIF($K$57:$K76,"B"),"")</f>
        <v/>
      </c>
      <c r="Q76" s="16" t="str">
        <f>IF($K76="C",COUNTIF($K$57:$K76,"C"),"")</f>
        <v/>
      </c>
      <c r="R76" s="16" t="str">
        <f>IF($K76="D",COUNTIF($K$57:$K76,"D"),"")</f>
        <v/>
      </c>
    </row>
    <row r="77" spans="1:18" ht="24" customHeight="1" x14ac:dyDescent="0.25">
      <c r="A77" s="7"/>
      <c r="B77" s="7"/>
      <c r="C77" s="7"/>
      <c r="D77" s="7"/>
      <c r="E77" s="17"/>
      <c r="F77" s="7"/>
      <c r="G77" s="7"/>
      <c r="H77" s="7"/>
      <c r="I77" s="10"/>
      <c r="J77" s="18"/>
      <c r="K77" s="7" t="str">
        <f t="shared" si="16"/>
        <v/>
      </c>
      <c r="L77" s="7" t="str">
        <f t="shared" si="17"/>
        <v/>
      </c>
      <c r="M77" s="19" t="str">
        <f t="shared" si="18"/>
        <v/>
      </c>
      <c r="N77" s="7" t="str">
        <f t="shared" si="19"/>
        <v/>
      </c>
      <c r="O77" s="16" t="str">
        <f>IF($K77="A",COUNTIF($K$57:$K77,"A"),"")</f>
        <v/>
      </c>
      <c r="P77" s="16" t="str">
        <f>IF($K77="B",COUNTIF($K$57:$K77,"B"),"")</f>
        <v/>
      </c>
      <c r="Q77" s="16" t="str">
        <f>IF($K77="C",COUNTIF($K$57:$K77,"C"),"")</f>
        <v/>
      </c>
      <c r="R77" s="16" t="str">
        <f>IF($K77="D",COUNTIF($K$57:$K77,"D"),"")</f>
        <v/>
      </c>
    </row>
    <row r="78" spans="1:18" ht="24" customHeight="1" x14ac:dyDescent="0.25">
      <c r="A78" s="7"/>
      <c r="B78" s="7"/>
      <c r="C78" s="7"/>
      <c r="D78" s="7"/>
      <c r="E78" s="17"/>
      <c r="F78" s="7"/>
      <c r="G78" s="7"/>
      <c r="H78" s="7"/>
      <c r="I78" s="10"/>
      <c r="J78" s="18"/>
      <c r="K78" s="7" t="str">
        <f t="shared" si="16"/>
        <v/>
      </c>
      <c r="L78" s="7" t="str">
        <f t="shared" si="17"/>
        <v/>
      </c>
      <c r="M78" s="19" t="str">
        <f t="shared" si="18"/>
        <v/>
      </c>
      <c r="N78" s="7" t="str">
        <f t="shared" si="19"/>
        <v/>
      </c>
      <c r="O78" s="16" t="str">
        <f>IF($K78="A",COUNTIF($K$57:$K78,"A"),"")</f>
        <v/>
      </c>
      <c r="P78" s="16" t="str">
        <f>IF($K78="B",COUNTIF($K$57:$K78,"B"),"")</f>
        <v/>
      </c>
      <c r="Q78" s="16" t="str">
        <f>IF($K78="C",COUNTIF($K$57:$K78,"C"),"")</f>
        <v/>
      </c>
      <c r="R78" s="16" t="str">
        <f>IF($K78="D",COUNTIF($K$57:$K78,"D"),"")</f>
        <v/>
      </c>
    </row>
    <row r="79" spans="1:18" ht="24" customHeight="1" x14ac:dyDescent="0.25">
      <c r="A79" s="7"/>
      <c r="B79" s="7"/>
      <c r="C79" s="7"/>
      <c r="D79" s="7"/>
      <c r="E79" s="17"/>
      <c r="F79" s="7"/>
      <c r="G79" s="7"/>
      <c r="H79" s="7"/>
      <c r="I79" s="10"/>
      <c r="J79" s="18"/>
      <c r="K79" s="7" t="str">
        <f t="shared" si="16"/>
        <v/>
      </c>
      <c r="L79" s="7" t="str">
        <f t="shared" si="17"/>
        <v/>
      </c>
      <c r="M79" s="19" t="str">
        <f t="shared" si="18"/>
        <v/>
      </c>
      <c r="N79" s="7" t="str">
        <f t="shared" si="19"/>
        <v/>
      </c>
      <c r="O79" s="16" t="str">
        <f>IF($K79="A",COUNTIF($K$57:$K79,"A"),"")</f>
        <v/>
      </c>
      <c r="P79" s="16" t="str">
        <f>IF($K79="B",COUNTIF($K$57:$K79,"B"),"")</f>
        <v/>
      </c>
      <c r="Q79" s="16" t="str">
        <f>IF($K79="C",COUNTIF($K$57:$K79,"C"),"")</f>
        <v/>
      </c>
      <c r="R79" s="16" t="str">
        <f>IF($K79="D",COUNTIF($K$57:$K79,"D"),"")</f>
        <v/>
      </c>
    </row>
    <row r="80" spans="1:18" ht="24" customHeight="1" x14ac:dyDescent="0.25">
      <c r="A80" s="7"/>
      <c r="B80" s="7"/>
      <c r="C80" s="7"/>
      <c r="D80" s="7"/>
      <c r="E80" s="17"/>
      <c r="F80" s="7"/>
      <c r="G80" s="7"/>
      <c r="H80" s="7"/>
      <c r="I80" s="10"/>
      <c r="J80" s="18"/>
      <c r="K80" s="7" t="str">
        <f t="shared" si="16"/>
        <v/>
      </c>
      <c r="L80" s="7" t="str">
        <f t="shared" si="17"/>
        <v/>
      </c>
      <c r="M80" s="19" t="str">
        <f t="shared" si="18"/>
        <v/>
      </c>
      <c r="N80" s="7" t="str">
        <f t="shared" si="19"/>
        <v/>
      </c>
      <c r="O80" s="16" t="str">
        <f>IF($K80="A",COUNTIF($K$57:$K80,"A"),"")</f>
        <v/>
      </c>
      <c r="P80" s="16" t="str">
        <f>IF($K80="B",COUNTIF($K$57:$K80,"B"),"")</f>
        <v/>
      </c>
      <c r="Q80" s="16" t="str">
        <f>IF($K80="C",COUNTIF($K$57:$K80,"C"),"")</f>
        <v/>
      </c>
      <c r="R80" s="16" t="str">
        <f>IF($K80="D",COUNTIF($K$57:$K80,"D"),"")</f>
        <v/>
      </c>
    </row>
    <row r="81" spans="1:18" ht="24" customHeight="1" x14ac:dyDescent="0.25">
      <c r="A81" s="7"/>
      <c r="B81" s="7"/>
      <c r="C81" s="7"/>
      <c r="D81" s="7"/>
      <c r="E81" s="17"/>
      <c r="F81" s="7"/>
      <c r="G81" s="7"/>
      <c r="H81" s="7"/>
      <c r="I81" s="10"/>
      <c r="J81" s="18"/>
      <c r="K81" s="7" t="str">
        <f t="shared" si="16"/>
        <v/>
      </c>
      <c r="L81" s="7" t="str">
        <f t="shared" si="17"/>
        <v/>
      </c>
      <c r="M81" s="19" t="str">
        <f t="shared" si="18"/>
        <v/>
      </c>
      <c r="N81" s="7" t="str">
        <f t="shared" si="19"/>
        <v/>
      </c>
      <c r="O81" s="16" t="str">
        <f>IF($K81="A",COUNTIF($K$57:$K81,"A"),"")</f>
        <v/>
      </c>
      <c r="P81" s="16" t="str">
        <f>IF($K81="B",COUNTIF($K$57:$K81,"B"),"")</f>
        <v/>
      </c>
      <c r="Q81" s="16" t="str">
        <f>IF($K81="C",COUNTIF($K$57:$K81,"C"),"")</f>
        <v/>
      </c>
      <c r="R81" s="16" t="str">
        <f>IF($K81="D",COUNTIF($K$57:$K81,"D"),"")</f>
        <v/>
      </c>
    </row>
    <row r="82" spans="1:18" ht="24" customHeight="1" x14ac:dyDescent="0.25">
      <c r="A82" s="7"/>
      <c r="B82" s="7"/>
      <c r="C82" s="7"/>
      <c r="D82" s="7"/>
      <c r="E82" s="17"/>
      <c r="F82" s="7"/>
      <c r="G82" s="7"/>
      <c r="H82" s="7"/>
      <c r="I82" s="10"/>
      <c r="J82" s="18"/>
      <c r="K82" s="7" t="str">
        <f t="shared" si="16"/>
        <v/>
      </c>
      <c r="L82" s="7" t="str">
        <f t="shared" si="17"/>
        <v/>
      </c>
      <c r="M82" s="19" t="str">
        <f t="shared" si="18"/>
        <v/>
      </c>
      <c r="N82" s="7" t="str">
        <f t="shared" si="19"/>
        <v/>
      </c>
      <c r="O82" s="16" t="str">
        <f>IF($K82="A",COUNTIF($K$57:$K82,"A"),"")</f>
        <v/>
      </c>
      <c r="P82" s="16" t="str">
        <f>IF($K82="B",COUNTIF($K$57:$K82,"B"),"")</f>
        <v/>
      </c>
      <c r="Q82" s="16" t="str">
        <f>IF($K82="C",COUNTIF($K$57:$K82,"C"),"")</f>
        <v/>
      </c>
      <c r="R82" s="16" t="str">
        <f>IF($K82="D",COUNTIF($K$57:$K82,"D"),"")</f>
        <v/>
      </c>
    </row>
    <row r="83" spans="1:18" ht="24" customHeight="1" x14ac:dyDescent="0.25">
      <c r="A83" s="7"/>
      <c r="B83" s="7"/>
      <c r="C83" s="7"/>
      <c r="D83" s="7"/>
      <c r="E83" s="17"/>
      <c r="F83" s="7"/>
      <c r="G83" s="7"/>
      <c r="H83" s="7"/>
      <c r="I83" s="10"/>
      <c r="J83" s="18"/>
      <c r="K83" s="7" t="str">
        <f t="shared" si="16"/>
        <v/>
      </c>
      <c r="L83" s="7" t="str">
        <f t="shared" si="17"/>
        <v/>
      </c>
      <c r="M83" s="19" t="str">
        <f t="shared" si="18"/>
        <v/>
      </c>
      <c r="N83" s="7" t="str">
        <f t="shared" si="19"/>
        <v/>
      </c>
      <c r="O83" s="16" t="str">
        <f>IF($K83="A",COUNTIF($K$57:$K83,"A"),"")</f>
        <v/>
      </c>
      <c r="P83" s="16" t="str">
        <f>IF($K83="B",COUNTIF($K$57:$K83,"B"),"")</f>
        <v/>
      </c>
      <c r="Q83" s="16" t="str">
        <f>IF($K83="C",COUNTIF($K$57:$K83,"C"),"")</f>
        <v/>
      </c>
      <c r="R83" s="16" t="str">
        <f>IF($K83="D",COUNTIF($K$57:$K83,"D"),"")</f>
        <v/>
      </c>
    </row>
    <row r="84" spans="1:18" ht="24" customHeight="1" x14ac:dyDescent="0.25">
      <c r="A84" s="7"/>
      <c r="B84" s="7"/>
      <c r="C84" s="7"/>
      <c r="D84" s="7"/>
      <c r="E84" s="17"/>
      <c r="F84" s="7"/>
      <c r="G84" s="7"/>
      <c r="H84" s="7"/>
      <c r="I84" s="10"/>
      <c r="J84" s="18"/>
      <c r="K84" s="7" t="str">
        <f t="shared" si="16"/>
        <v/>
      </c>
      <c r="L84" s="7" t="str">
        <f t="shared" si="17"/>
        <v/>
      </c>
      <c r="M84" s="19" t="str">
        <f t="shared" si="18"/>
        <v/>
      </c>
      <c r="N84" s="7" t="str">
        <f t="shared" si="19"/>
        <v/>
      </c>
      <c r="O84" s="16" t="str">
        <f>IF($K84="A",COUNTIF($K$57:$K84,"A"),"")</f>
        <v/>
      </c>
      <c r="P84" s="16" t="str">
        <f>IF($K84="B",COUNTIF($K$57:$K84,"B"),"")</f>
        <v/>
      </c>
      <c r="Q84" s="16" t="str">
        <f>IF($K84="C",COUNTIF($K$57:$K84,"C"),"")</f>
        <v/>
      </c>
      <c r="R84" s="16" t="str">
        <f>IF($K84="D",COUNTIF($K$57:$K84,"D"),"")</f>
        <v/>
      </c>
    </row>
    <row r="85" spans="1:18" ht="24" customHeight="1" x14ac:dyDescent="0.25">
      <c r="A85" s="7"/>
      <c r="B85" s="7"/>
      <c r="C85" s="7"/>
      <c r="D85" s="7"/>
      <c r="E85" s="17"/>
      <c r="F85" s="7"/>
      <c r="G85" s="7"/>
      <c r="H85" s="7"/>
      <c r="I85" s="10"/>
      <c r="J85" s="18"/>
      <c r="K85" s="7" t="str">
        <f t="shared" si="16"/>
        <v/>
      </c>
      <c r="L85" s="7" t="str">
        <f t="shared" si="17"/>
        <v/>
      </c>
      <c r="M85" s="19" t="str">
        <f t="shared" si="18"/>
        <v/>
      </c>
      <c r="N85" s="7" t="str">
        <f t="shared" si="19"/>
        <v/>
      </c>
      <c r="O85" s="16" t="str">
        <f>IF($K85="A",COUNTIF($K$57:$K85,"A"),"")</f>
        <v/>
      </c>
      <c r="P85" s="16" t="str">
        <f>IF($K85="B",COUNTIF($K$57:$K85,"B"),"")</f>
        <v/>
      </c>
      <c r="Q85" s="16" t="str">
        <f>IF($K85="C",COUNTIF($K$57:$K85,"C"),"")</f>
        <v/>
      </c>
      <c r="R85" s="16" t="str">
        <f>IF($K85="D",COUNTIF($K$57:$K85,"D"),"")</f>
        <v/>
      </c>
    </row>
    <row r="86" spans="1:18" ht="24" customHeight="1" x14ac:dyDescent="0.25">
      <c r="A86" s="7"/>
      <c r="B86" s="7"/>
      <c r="C86" s="7"/>
      <c r="D86" s="7"/>
      <c r="E86" s="17"/>
      <c r="F86" s="7"/>
      <c r="G86" s="7"/>
      <c r="H86" s="7"/>
      <c r="I86" s="10"/>
      <c r="J86" s="18"/>
      <c r="K86" s="7" t="str">
        <f t="shared" si="16"/>
        <v/>
      </c>
      <c r="L86" s="7" t="str">
        <f t="shared" si="17"/>
        <v/>
      </c>
      <c r="M86" s="19" t="str">
        <f t="shared" si="18"/>
        <v/>
      </c>
      <c r="N86" s="7" t="str">
        <f t="shared" si="19"/>
        <v/>
      </c>
      <c r="O86" s="16" t="str">
        <f>IF($K86="A",COUNTIF($K$57:$K86,"A"),"")</f>
        <v/>
      </c>
      <c r="P86" s="16" t="str">
        <f>IF($K86="B",COUNTIF($K$57:$K86,"B"),"")</f>
        <v/>
      </c>
      <c r="Q86" s="16" t="str">
        <f>IF($K86="C",COUNTIF($K$57:$K86,"C"),"")</f>
        <v/>
      </c>
      <c r="R86" s="16" t="str">
        <f>IF($K86="D",COUNTIF($K$57:$K86,"D"),"")</f>
        <v/>
      </c>
    </row>
    <row r="87" spans="1:18" ht="24" customHeight="1" x14ac:dyDescent="0.25">
      <c r="A87" s="7"/>
      <c r="B87" s="7"/>
      <c r="C87" s="7"/>
      <c r="D87" s="7"/>
      <c r="E87" s="17"/>
      <c r="F87" s="7"/>
      <c r="G87" s="7"/>
      <c r="H87" s="7"/>
      <c r="I87" s="10"/>
      <c r="J87" s="18"/>
      <c r="K87" s="7" t="str">
        <f t="shared" si="16"/>
        <v/>
      </c>
      <c r="L87" s="7" t="str">
        <f t="shared" si="17"/>
        <v/>
      </c>
      <c r="M87" s="19" t="str">
        <f t="shared" si="18"/>
        <v/>
      </c>
      <c r="N87" s="7" t="str">
        <f t="shared" si="19"/>
        <v/>
      </c>
      <c r="O87" s="16" t="str">
        <f>IF($K87="A",COUNTIF($K$57:$K87,"A"),"")</f>
        <v/>
      </c>
      <c r="P87" s="16" t="str">
        <f>IF($K87="B",COUNTIF($K$57:$K87,"B"),"")</f>
        <v/>
      </c>
      <c r="Q87" s="16" t="str">
        <f>IF($K87="C",COUNTIF($K$57:$K87,"C"),"")</f>
        <v/>
      </c>
      <c r="R87" s="16" t="str">
        <f>IF($K87="D",COUNTIF($K$57:$K87,"D"),"")</f>
        <v/>
      </c>
    </row>
    <row r="88" spans="1:18" ht="24" customHeight="1" x14ac:dyDescent="0.25">
      <c r="A88" s="7"/>
      <c r="B88" s="7"/>
      <c r="C88" s="7"/>
      <c r="D88" s="7"/>
      <c r="E88" s="17"/>
      <c r="F88" s="7"/>
      <c r="G88" s="7"/>
      <c r="H88" s="7"/>
      <c r="I88" s="10"/>
      <c r="J88" s="18"/>
      <c r="K88" s="7" t="str">
        <f t="shared" si="16"/>
        <v/>
      </c>
      <c r="L88" s="7" t="str">
        <f t="shared" si="17"/>
        <v/>
      </c>
      <c r="M88" s="19" t="str">
        <f t="shared" si="18"/>
        <v/>
      </c>
      <c r="N88" s="7" t="str">
        <f t="shared" si="19"/>
        <v/>
      </c>
      <c r="O88" s="16" t="str">
        <f>IF($K88="A",COUNTIF($K$57:$K88,"A"),"")</f>
        <v/>
      </c>
      <c r="P88" s="16" t="str">
        <f>IF($K88="B",COUNTIF($K$57:$K88,"B"),"")</f>
        <v/>
      </c>
      <c r="Q88" s="16" t="str">
        <f>IF($K88="C",COUNTIF($K$57:$K88,"C"),"")</f>
        <v/>
      </c>
      <c r="R88" s="16" t="str">
        <f>IF($K88="D",COUNTIF($K$57:$K88,"D"),"")</f>
        <v/>
      </c>
    </row>
    <row r="89" spans="1:18" ht="24" customHeight="1" x14ac:dyDescent="0.25">
      <c r="A89" s="7"/>
      <c r="B89" s="7"/>
      <c r="C89" s="7"/>
      <c r="D89" s="7"/>
      <c r="E89" s="17"/>
      <c r="F89" s="7"/>
      <c r="G89" s="7"/>
      <c r="H89" s="7"/>
      <c r="I89" s="10"/>
      <c r="J89" s="18"/>
      <c r="K89" s="7" t="str">
        <f t="shared" ref="K89:K109" si="20">IF(AND($F89="Ja",$G89="Ja"),"A",IF(AND($F89="Ja",$G89="Nein"),"B",IF(AND($F89="Nein",$G89="Ja"),"C",IF(AND($F89="Nein",$G89="Nein"),"D",""))))</f>
        <v/>
      </c>
      <c r="L89" s="7" t="str">
        <f t="shared" ref="L89:L109" si="21">IF($K89="","",IF($K89="A","Sofort erledigen",IF($K89="B","Terminieren",IF($K89="C","Delegieren","Streichen / später prüfen"))))</f>
        <v/>
      </c>
      <c r="M89" s="19" t="str">
        <f t="shared" ref="M89:M109" si="22">IF($E89="","",$E89-$B$3)</f>
        <v/>
      </c>
      <c r="N89" s="7" t="str">
        <f t="shared" ref="N89:N109" si="23">IF($B89="","",IF($H89="Erledigt","Abgeschlossen",IF($H89="Abgebrochen","Nicht weiterverfolgen",IF($M89&lt;0,"Überfällig",IF($M89=0,"Heute fällig",IF($M89&lt;=7,"Diese Woche","Geplant"))))))</f>
        <v/>
      </c>
      <c r="O89" s="16" t="str">
        <f>IF($K89="A",COUNTIF($K$57:$K89,"A"),"")</f>
        <v/>
      </c>
      <c r="P89" s="16" t="str">
        <f>IF($K89="B",COUNTIF($K$57:$K89,"B"),"")</f>
        <v/>
      </c>
      <c r="Q89" s="16" t="str">
        <f>IF($K89="C",COUNTIF($K$57:$K89,"C"),"")</f>
        <v/>
      </c>
      <c r="R89" s="16" t="str">
        <f>IF($K89="D",COUNTIF($K$57:$K89,"D"),"")</f>
        <v/>
      </c>
    </row>
    <row r="90" spans="1:18" ht="24" customHeight="1" x14ac:dyDescent="0.25">
      <c r="A90" s="7"/>
      <c r="B90" s="7"/>
      <c r="C90" s="7"/>
      <c r="D90" s="7"/>
      <c r="E90" s="17"/>
      <c r="F90" s="7"/>
      <c r="G90" s="7"/>
      <c r="H90" s="7"/>
      <c r="I90" s="10"/>
      <c r="J90" s="18"/>
      <c r="K90" s="7" t="str">
        <f t="shared" si="20"/>
        <v/>
      </c>
      <c r="L90" s="7" t="str">
        <f t="shared" si="21"/>
        <v/>
      </c>
      <c r="M90" s="19" t="str">
        <f t="shared" si="22"/>
        <v/>
      </c>
      <c r="N90" s="7" t="str">
        <f t="shared" si="23"/>
        <v/>
      </c>
      <c r="O90" s="16" t="str">
        <f>IF($K90="A",COUNTIF($K$57:$K90,"A"),"")</f>
        <v/>
      </c>
      <c r="P90" s="16" t="str">
        <f>IF($K90="B",COUNTIF($K$57:$K90,"B"),"")</f>
        <v/>
      </c>
      <c r="Q90" s="16" t="str">
        <f>IF($K90="C",COUNTIF($K$57:$K90,"C"),"")</f>
        <v/>
      </c>
      <c r="R90" s="16" t="str">
        <f>IF($K90="D",COUNTIF($K$57:$K90,"D"),"")</f>
        <v/>
      </c>
    </row>
    <row r="91" spans="1:18" ht="24" customHeight="1" x14ac:dyDescent="0.25">
      <c r="A91" s="7"/>
      <c r="B91" s="7"/>
      <c r="C91" s="7"/>
      <c r="D91" s="7"/>
      <c r="E91" s="17"/>
      <c r="F91" s="7"/>
      <c r="G91" s="7"/>
      <c r="H91" s="7"/>
      <c r="I91" s="10"/>
      <c r="J91" s="18"/>
      <c r="K91" s="7" t="str">
        <f t="shared" si="20"/>
        <v/>
      </c>
      <c r="L91" s="7" t="str">
        <f t="shared" si="21"/>
        <v/>
      </c>
      <c r="M91" s="19" t="str">
        <f t="shared" si="22"/>
        <v/>
      </c>
      <c r="N91" s="7" t="str">
        <f t="shared" si="23"/>
        <v/>
      </c>
      <c r="O91" s="16" t="str">
        <f>IF($K91="A",COUNTIF($K$57:$K91,"A"),"")</f>
        <v/>
      </c>
      <c r="P91" s="16" t="str">
        <f>IF($K91="B",COUNTIF($K$57:$K91,"B"),"")</f>
        <v/>
      </c>
      <c r="Q91" s="16" t="str">
        <f>IF($K91="C",COUNTIF($K$57:$K91,"C"),"")</f>
        <v/>
      </c>
      <c r="R91" s="16" t="str">
        <f>IF($K91="D",COUNTIF($K$57:$K91,"D"),"")</f>
        <v/>
      </c>
    </row>
    <row r="92" spans="1:18" ht="24" customHeight="1" x14ac:dyDescent="0.25">
      <c r="A92" s="7"/>
      <c r="B92" s="7"/>
      <c r="C92" s="7"/>
      <c r="D92" s="7"/>
      <c r="E92" s="17"/>
      <c r="F92" s="7"/>
      <c r="G92" s="7"/>
      <c r="H92" s="7"/>
      <c r="I92" s="10"/>
      <c r="J92" s="18"/>
      <c r="K92" s="7" t="str">
        <f t="shared" si="20"/>
        <v/>
      </c>
      <c r="L92" s="7" t="str">
        <f t="shared" si="21"/>
        <v/>
      </c>
      <c r="M92" s="19" t="str">
        <f t="shared" si="22"/>
        <v/>
      </c>
      <c r="N92" s="7" t="str">
        <f t="shared" si="23"/>
        <v/>
      </c>
      <c r="O92" s="16" t="str">
        <f>IF($K92="A",COUNTIF($K$57:$K92,"A"),"")</f>
        <v/>
      </c>
      <c r="P92" s="16" t="str">
        <f>IF($K92="B",COUNTIF($K$57:$K92,"B"),"")</f>
        <v/>
      </c>
      <c r="Q92" s="16" t="str">
        <f>IF($K92="C",COUNTIF($K$57:$K92,"C"),"")</f>
        <v/>
      </c>
      <c r="R92" s="16" t="str">
        <f>IF($K92="D",COUNTIF($K$57:$K92,"D"),"")</f>
        <v/>
      </c>
    </row>
    <row r="93" spans="1:18" ht="24" customHeight="1" x14ac:dyDescent="0.25">
      <c r="A93" s="7"/>
      <c r="B93" s="7"/>
      <c r="C93" s="7"/>
      <c r="D93" s="7"/>
      <c r="E93" s="17"/>
      <c r="F93" s="7"/>
      <c r="G93" s="7"/>
      <c r="H93" s="7"/>
      <c r="I93" s="10"/>
      <c r="J93" s="18"/>
      <c r="K93" s="7" t="str">
        <f t="shared" si="20"/>
        <v/>
      </c>
      <c r="L93" s="7" t="str">
        <f t="shared" si="21"/>
        <v/>
      </c>
      <c r="M93" s="19" t="str">
        <f t="shared" si="22"/>
        <v/>
      </c>
      <c r="N93" s="7" t="str">
        <f t="shared" si="23"/>
        <v/>
      </c>
      <c r="O93" s="16" t="str">
        <f>IF($K93="A",COUNTIF($K$57:$K93,"A"),"")</f>
        <v/>
      </c>
      <c r="P93" s="16" t="str">
        <f>IF($K93="B",COUNTIF($K$57:$K93,"B"),"")</f>
        <v/>
      </c>
      <c r="Q93" s="16" t="str">
        <f>IF($K93="C",COUNTIF($K$57:$K93,"C"),"")</f>
        <v/>
      </c>
      <c r="R93" s="16" t="str">
        <f>IF($K93="D",COUNTIF($K$57:$K93,"D"),"")</f>
        <v/>
      </c>
    </row>
    <row r="94" spans="1:18" ht="24" customHeight="1" x14ac:dyDescent="0.25">
      <c r="A94" s="7"/>
      <c r="B94" s="7"/>
      <c r="C94" s="7"/>
      <c r="D94" s="7"/>
      <c r="E94" s="17"/>
      <c r="F94" s="7"/>
      <c r="G94" s="7"/>
      <c r="H94" s="7"/>
      <c r="I94" s="10"/>
      <c r="J94" s="18"/>
      <c r="K94" s="7" t="str">
        <f t="shared" si="20"/>
        <v/>
      </c>
      <c r="L94" s="7" t="str">
        <f t="shared" si="21"/>
        <v/>
      </c>
      <c r="M94" s="19" t="str">
        <f t="shared" si="22"/>
        <v/>
      </c>
      <c r="N94" s="7" t="str">
        <f t="shared" si="23"/>
        <v/>
      </c>
      <c r="O94" s="16" t="str">
        <f>IF($K94="A",COUNTIF($K$57:$K94,"A"),"")</f>
        <v/>
      </c>
      <c r="P94" s="16" t="str">
        <f>IF($K94="B",COUNTIF($K$57:$K94,"B"),"")</f>
        <v/>
      </c>
      <c r="Q94" s="16" t="str">
        <f>IF($K94="C",COUNTIF($K$57:$K94,"C"),"")</f>
        <v/>
      </c>
      <c r="R94" s="16" t="str">
        <f>IF($K94="D",COUNTIF($K$57:$K94,"D"),"")</f>
        <v/>
      </c>
    </row>
    <row r="95" spans="1:18" ht="24" customHeight="1" x14ac:dyDescent="0.25">
      <c r="A95" s="7"/>
      <c r="B95" s="7"/>
      <c r="C95" s="7"/>
      <c r="D95" s="7"/>
      <c r="E95" s="17"/>
      <c r="F95" s="7"/>
      <c r="G95" s="7"/>
      <c r="H95" s="7"/>
      <c r="I95" s="10"/>
      <c r="J95" s="18"/>
      <c r="K95" s="7" t="str">
        <f t="shared" si="20"/>
        <v/>
      </c>
      <c r="L95" s="7" t="str">
        <f t="shared" si="21"/>
        <v/>
      </c>
      <c r="M95" s="19" t="str">
        <f t="shared" si="22"/>
        <v/>
      </c>
      <c r="N95" s="7" t="str">
        <f t="shared" si="23"/>
        <v/>
      </c>
      <c r="O95" s="16" t="str">
        <f>IF($K95="A",COUNTIF($K$57:$K95,"A"),"")</f>
        <v/>
      </c>
      <c r="P95" s="16" t="str">
        <f>IF($K95="B",COUNTIF($K$57:$K95,"B"),"")</f>
        <v/>
      </c>
      <c r="Q95" s="16" t="str">
        <f>IF($K95="C",COUNTIF($K$57:$K95,"C"),"")</f>
        <v/>
      </c>
      <c r="R95" s="16" t="str">
        <f>IF($K95="D",COUNTIF($K$57:$K95,"D"),"")</f>
        <v/>
      </c>
    </row>
    <row r="96" spans="1:18" ht="24" customHeight="1" x14ac:dyDescent="0.25">
      <c r="A96" s="7"/>
      <c r="B96" s="7"/>
      <c r="C96" s="7"/>
      <c r="D96" s="7"/>
      <c r="E96" s="17"/>
      <c r="F96" s="7"/>
      <c r="G96" s="7"/>
      <c r="H96" s="7"/>
      <c r="I96" s="10"/>
      <c r="J96" s="18"/>
      <c r="K96" s="7" t="str">
        <f t="shared" si="20"/>
        <v/>
      </c>
      <c r="L96" s="7" t="str">
        <f t="shared" si="21"/>
        <v/>
      </c>
      <c r="M96" s="19" t="str">
        <f t="shared" si="22"/>
        <v/>
      </c>
      <c r="N96" s="7" t="str">
        <f t="shared" si="23"/>
        <v/>
      </c>
      <c r="O96" s="16" t="str">
        <f>IF($K96="A",COUNTIF($K$57:$K96,"A"),"")</f>
        <v/>
      </c>
      <c r="P96" s="16" t="str">
        <f>IF($K96="B",COUNTIF($K$57:$K96,"B"),"")</f>
        <v/>
      </c>
      <c r="Q96" s="16" t="str">
        <f>IF($K96="C",COUNTIF($K$57:$K96,"C"),"")</f>
        <v/>
      </c>
      <c r="R96" s="16" t="str">
        <f>IF($K96="D",COUNTIF($K$57:$K96,"D"),"")</f>
        <v/>
      </c>
    </row>
    <row r="97" spans="1:18" ht="24" customHeight="1" x14ac:dyDescent="0.25">
      <c r="A97" s="7"/>
      <c r="B97" s="7"/>
      <c r="C97" s="7"/>
      <c r="D97" s="7"/>
      <c r="E97" s="17"/>
      <c r="F97" s="7"/>
      <c r="G97" s="7"/>
      <c r="H97" s="7"/>
      <c r="I97" s="10"/>
      <c r="J97" s="18"/>
      <c r="K97" s="7" t="str">
        <f t="shared" si="20"/>
        <v/>
      </c>
      <c r="L97" s="7" t="str">
        <f t="shared" si="21"/>
        <v/>
      </c>
      <c r="M97" s="19" t="str">
        <f t="shared" si="22"/>
        <v/>
      </c>
      <c r="N97" s="7" t="str">
        <f t="shared" si="23"/>
        <v/>
      </c>
      <c r="O97" s="16" t="str">
        <f>IF($K97="A",COUNTIF($K$57:$K97,"A"),"")</f>
        <v/>
      </c>
      <c r="P97" s="16" t="str">
        <f>IF($K97="B",COUNTIF($K$57:$K97,"B"),"")</f>
        <v/>
      </c>
      <c r="Q97" s="16" t="str">
        <f>IF($K97="C",COUNTIF($K$57:$K97,"C"),"")</f>
        <v/>
      </c>
      <c r="R97" s="16" t="str">
        <f>IF($K97="D",COUNTIF($K$57:$K97,"D"),"")</f>
        <v/>
      </c>
    </row>
    <row r="98" spans="1:18" ht="24" customHeight="1" x14ac:dyDescent="0.25">
      <c r="A98" s="7"/>
      <c r="B98" s="7"/>
      <c r="C98" s="7"/>
      <c r="D98" s="7"/>
      <c r="E98" s="17"/>
      <c r="F98" s="7"/>
      <c r="G98" s="7"/>
      <c r="H98" s="7"/>
      <c r="I98" s="10"/>
      <c r="J98" s="18"/>
      <c r="K98" s="7" t="str">
        <f t="shared" si="20"/>
        <v/>
      </c>
      <c r="L98" s="7" t="str">
        <f t="shared" si="21"/>
        <v/>
      </c>
      <c r="M98" s="19" t="str">
        <f t="shared" si="22"/>
        <v/>
      </c>
      <c r="N98" s="7" t="str">
        <f t="shared" si="23"/>
        <v/>
      </c>
      <c r="O98" s="16" t="str">
        <f>IF($K98="A",COUNTIF($K$57:$K98,"A"),"")</f>
        <v/>
      </c>
      <c r="P98" s="16" t="str">
        <f>IF($K98="B",COUNTIF($K$57:$K98,"B"),"")</f>
        <v/>
      </c>
      <c r="Q98" s="16" t="str">
        <f>IF($K98="C",COUNTIF($K$57:$K98,"C"),"")</f>
        <v/>
      </c>
      <c r="R98" s="16" t="str">
        <f>IF($K98="D",COUNTIF($K$57:$K98,"D"),"")</f>
        <v/>
      </c>
    </row>
    <row r="99" spans="1:18" ht="24" customHeight="1" x14ac:dyDescent="0.25">
      <c r="A99" s="7"/>
      <c r="B99" s="7"/>
      <c r="C99" s="7"/>
      <c r="D99" s="7"/>
      <c r="E99" s="17"/>
      <c r="F99" s="7"/>
      <c r="G99" s="7"/>
      <c r="H99" s="7"/>
      <c r="I99" s="10"/>
      <c r="J99" s="18"/>
      <c r="K99" s="7" t="str">
        <f t="shared" si="20"/>
        <v/>
      </c>
      <c r="L99" s="7" t="str">
        <f t="shared" si="21"/>
        <v/>
      </c>
      <c r="M99" s="19" t="str">
        <f t="shared" si="22"/>
        <v/>
      </c>
      <c r="N99" s="7" t="str">
        <f t="shared" si="23"/>
        <v/>
      </c>
      <c r="O99" s="16" t="str">
        <f>IF($K99="A",COUNTIF($K$57:$K99,"A"),"")</f>
        <v/>
      </c>
      <c r="P99" s="16" t="str">
        <f>IF($K99="B",COUNTIF($K$57:$K99,"B"),"")</f>
        <v/>
      </c>
      <c r="Q99" s="16" t="str">
        <f>IF($K99="C",COUNTIF($K$57:$K99,"C"),"")</f>
        <v/>
      </c>
      <c r="R99" s="16" t="str">
        <f>IF($K99="D",COUNTIF($K$57:$K99,"D"),"")</f>
        <v/>
      </c>
    </row>
    <row r="100" spans="1:18" ht="24" customHeight="1" x14ac:dyDescent="0.25">
      <c r="A100" s="7"/>
      <c r="B100" s="7"/>
      <c r="C100" s="7"/>
      <c r="D100" s="7"/>
      <c r="E100" s="17"/>
      <c r="F100" s="7"/>
      <c r="G100" s="7"/>
      <c r="H100" s="7"/>
      <c r="I100" s="10"/>
      <c r="J100" s="18"/>
      <c r="K100" s="7" t="str">
        <f t="shared" si="20"/>
        <v/>
      </c>
      <c r="L100" s="7" t="str">
        <f t="shared" si="21"/>
        <v/>
      </c>
      <c r="M100" s="19" t="str">
        <f t="shared" si="22"/>
        <v/>
      </c>
      <c r="N100" s="7" t="str">
        <f t="shared" si="23"/>
        <v/>
      </c>
      <c r="O100" s="16" t="str">
        <f>IF($K100="A",COUNTIF($K$57:$K100,"A"),"")</f>
        <v/>
      </c>
      <c r="P100" s="16" t="str">
        <f>IF($K100="B",COUNTIF($K$57:$K100,"B"),"")</f>
        <v/>
      </c>
      <c r="Q100" s="16" t="str">
        <f>IF($K100="C",COUNTIF($K$57:$K100,"C"),"")</f>
        <v/>
      </c>
      <c r="R100" s="16" t="str">
        <f>IF($K100="D",COUNTIF($K$57:$K100,"D"),"")</f>
        <v/>
      </c>
    </row>
    <row r="101" spans="1:18" ht="24" customHeight="1" x14ac:dyDescent="0.25">
      <c r="A101" s="7"/>
      <c r="B101" s="7"/>
      <c r="C101" s="7"/>
      <c r="D101" s="7"/>
      <c r="E101" s="17"/>
      <c r="F101" s="7"/>
      <c r="G101" s="7"/>
      <c r="H101" s="7"/>
      <c r="I101" s="10"/>
      <c r="J101" s="18"/>
      <c r="K101" s="7" t="str">
        <f t="shared" si="20"/>
        <v/>
      </c>
      <c r="L101" s="7" t="str">
        <f t="shared" si="21"/>
        <v/>
      </c>
      <c r="M101" s="19" t="str">
        <f t="shared" si="22"/>
        <v/>
      </c>
      <c r="N101" s="7" t="str">
        <f t="shared" si="23"/>
        <v/>
      </c>
      <c r="O101" s="16" t="str">
        <f>IF($K101="A",COUNTIF($K$57:$K101,"A"),"")</f>
        <v/>
      </c>
      <c r="P101" s="16" t="str">
        <f>IF($K101="B",COUNTIF($K$57:$K101,"B"),"")</f>
        <v/>
      </c>
      <c r="Q101" s="16" t="str">
        <f>IF($K101="C",COUNTIF($K$57:$K101,"C"),"")</f>
        <v/>
      </c>
      <c r="R101" s="16" t="str">
        <f>IF($K101="D",COUNTIF($K$57:$K101,"D"),"")</f>
        <v/>
      </c>
    </row>
    <row r="102" spans="1:18" ht="24" customHeight="1" x14ac:dyDescent="0.25">
      <c r="A102" s="7"/>
      <c r="B102" s="7"/>
      <c r="C102" s="7"/>
      <c r="D102" s="7"/>
      <c r="E102" s="17"/>
      <c r="F102" s="7"/>
      <c r="G102" s="7"/>
      <c r="H102" s="7"/>
      <c r="I102" s="10"/>
      <c r="J102" s="18"/>
      <c r="K102" s="7" t="str">
        <f t="shared" si="20"/>
        <v/>
      </c>
      <c r="L102" s="7" t="str">
        <f t="shared" si="21"/>
        <v/>
      </c>
      <c r="M102" s="19" t="str">
        <f t="shared" si="22"/>
        <v/>
      </c>
      <c r="N102" s="7" t="str">
        <f t="shared" si="23"/>
        <v/>
      </c>
      <c r="O102" s="16" t="str">
        <f>IF($K102="A",COUNTIF($K$57:$K102,"A"),"")</f>
        <v/>
      </c>
      <c r="P102" s="16" t="str">
        <f>IF($K102="B",COUNTIF($K$57:$K102,"B"),"")</f>
        <v/>
      </c>
      <c r="Q102" s="16" t="str">
        <f>IF($K102="C",COUNTIF($K$57:$K102,"C"),"")</f>
        <v/>
      </c>
      <c r="R102" s="16" t="str">
        <f>IF($K102="D",COUNTIF($K$57:$K102,"D"),"")</f>
        <v/>
      </c>
    </row>
    <row r="103" spans="1:18" ht="24" customHeight="1" x14ac:dyDescent="0.25">
      <c r="A103" s="7"/>
      <c r="B103" s="7"/>
      <c r="C103" s="7"/>
      <c r="D103" s="7"/>
      <c r="E103" s="17"/>
      <c r="F103" s="7"/>
      <c r="G103" s="7"/>
      <c r="H103" s="7"/>
      <c r="I103" s="10"/>
      <c r="J103" s="18"/>
      <c r="K103" s="7" t="str">
        <f t="shared" si="20"/>
        <v/>
      </c>
      <c r="L103" s="7" t="str">
        <f t="shared" si="21"/>
        <v/>
      </c>
      <c r="M103" s="19" t="str">
        <f t="shared" si="22"/>
        <v/>
      </c>
      <c r="N103" s="7" t="str">
        <f t="shared" si="23"/>
        <v/>
      </c>
      <c r="O103" s="16" t="str">
        <f>IF($K103="A",COUNTIF($K$57:$K103,"A"),"")</f>
        <v/>
      </c>
      <c r="P103" s="16" t="str">
        <f>IF($K103="B",COUNTIF($K$57:$K103,"B"),"")</f>
        <v/>
      </c>
      <c r="Q103" s="16" t="str">
        <f>IF($K103="C",COUNTIF($K$57:$K103,"C"),"")</f>
        <v/>
      </c>
      <c r="R103" s="16" t="str">
        <f>IF($K103="D",COUNTIF($K$57:$K103,"D"),"")</f>
        <v/>
      </c>
    </row>
    <row r="104" spans="1:18" ht="24" customHeight="1" x14ac:dyDescent="0.25">
      <c r="A104" s="7"/>
      <c r="B104" s="7"/>
      <c r="C104" s="7"/>
      <c r="D104" s="7"/>
      <c r="E104" s="17"/>
      <c r="F104" s="7"/>
      <c r="G104" s="7"/>
      <c r="H104" s="7"/>
      <c r="I104" s="10"/>
      <c r="J104" s="18"/>
      <c r="K104" s="7" t="str">
        <f t="shared" si="20"/>
        <v/>
      </c>
      <c r="L104" s="7" t="str">
        <f t="shared" si="21"/>
        <v/>
      </c>
      <c r="M104" s="19" t="str">
        <f t="shared" si="22"/>
        <v/>
      </c>
      <c r="N104" s="7" t="str">
        <f t="shared" si="23"/>
        <v/>
      </c>
      <c r="O104" s="16" t="str">
        <f>IF($K104="A",COUNTIF($K$57:$K104,"A"),"")</f>
        <v/>
      </c>
      <c r="P104" s="16" t="str">
        <f>IF($K104="B",COUNTIF($K$57:$K104,"B"),"")</f>
        <v/>
      </c>
      <c r="Q104" s="16" t="str">
        <f>IF($K104="C",COUNTIF($K$57:$K104,"C"),"")</f>
        <v/>
      </c>
      <c r="R104" s="16" t="str">
        <f>IF($K104="D",COUNTIF($K$57:$K104,"D"),"")</f>
        <v/>
      </c>
    </row>
    <row r="105" spans="1:18" ht="24" customHeight="1" x14ac:dyDescent="0.25">
      <c r="A105" s="7"/>
      <c r="B105" s="7"/>
      <c r="C105" s="7"/>
      <c r="D105" s="7"/>
      <c r="E105" s="17"/>
      <c r="F105" s="7"/>
      <c r="G105" s="7"/>
      <c r="H105" s="7"/>
      <c r="I105" s="10"/>
      <c r="J105" s="18"/>
      <c r="K105" s="7" t="str">
        <f t="shared" si="20"/>
        <v/>
      </c>
      <c r="L105" s="7" t="str">
        <f t="shared" si="21"/>
        <v/>
      </c>
      <c r="M105" s="19" t="str">
        <f t="shared" si="22"/>
        <v/>
      </c>
      <c r="N105" s="7" t="str">
        <f t="shared" si="23"/>
        <v/>
      </c>
      <c r="O105" s="16" t="str">
        <f>IF($K105="A",COUNTIF($K$57:$K105,"A"),"")</f>
        <v/>
      </c>
      <c r="P105" s="16" t="str">
        <f>IF($K105="B",COUNTIF($K$57:$K105,"B"),"")</f>
        <v/>
      </c>
      <c r="Q105" s="16" t="str">
        <f>IF($K105="C",COUNTIF($K$57:$K105,"C"),"")</f>
        <v/>
      </c>
      <c r="R105" s="16" t="str">
        <f>IF($K105="D",COUNTIF($K$57:$K105,"D"),"")</f>
        <v/>
      </c>
    </row>
    <row r="106" spans="1:18" ht="24" customHeight="1" x14ac:dyDescent="0.25">
      <c r="A106" s="7"/>
      <c r="B106" s="7"/>
      <c r="C106" s="7"/>
      <c r="D106" s="7"/>
      <c r="E106" s="17"/>
      <c r="F106" s="7"/>
      <c r="G106" s="7"/>
      <c r="H106" s="7"/>
      <c r="I106" s="10"/>
      <c r="J106" s="18"/>
      <c r="K106" s="7" t="str">
        <f t="shared" si="20"/>
        <v/>
      </c>
      <c r="L106" s="7" t="str">
        <f t="shared" si="21"/>
        <v/>
      </c>
      <c r="M106" s="19" t="str">
        <f t="shared" si="22"/>
        <v/>
      </c>
      <c r="N106" s="7" t="str">
        <f t="shared" si="23"/>
        <v/>
      </c>
      <c r="O106" s="16" t="str">
        <f>IF($K106="A",COUNTIF($K$57:$K106,"A"),"")</f>
        <v/>
      </c>
      <c r="P106" s="16" t="str">
        <f>IF($K106="B",COUNTIF($K$57:$K106,"B"),"")</f>
        <v/>
      </c>
      <c r="Q106" s="16" t="str">
        <f>IF($K106="C",COUNTIF($K$57:$K106,"C"),"")</f>
        <v/>
      </c>
      <c r="R106" s="16" t="str">
        <f>IF($K106="D",COUNTIF($K$57:$K106,"D"),"")</f>
        <v/>
      </c>
    </row>
    <row r="107" spans="1:18" ht="24" customHeight="1" x14ac:dyDescent="0.25">
      <c r="A107" s="7"/>
      <c r="B107" s="7"/>
      <c r="C107" s="7"/>
      <c r="D107" s="7"/>
      <c r="E107" s="17"/>
      <c r="F107" s="7"/>
      <c r="G107" s="7"/>
      <c r="H107" s="7"/>
      <c r="I107" s="10"/>
      <c r="J107" s="18"/>
      <c r="K107" s="7" t="str">
        <f t="shared" si="20"/>
        <v/>
      </c>
      <c r="L107" s="7" t="str">
        <f t="shared" si="21"/>
        <v/>
      </c>
      <c r="M107" s="19" t="str">
        <f t="shared" si="22"/>
        <v/>
      </c>
      <c r="N107" s="7" t="str">
        <f t="shared" si="23"/>
        <v/>
      </c>
      <c r="O107" s="16" t="str">
        <f>IF($K107="A",COUNTIF($K$57:$K107,"A"),"")</f>
        <v/>
      </c>
      <c r="P107" s="16" t="str">
        <f>IF($K107="B",COUNTIF($K$57:$K107,"B"),"")</f>
        <v/>
      </c>
      <c r="Q107" s="16" t="str">
        <f>IF($K107="C",COUNTIF($K$57:$K107,"C"),"")</f>
        <v/>
      </c>
      <c r="R107" s="16" t="str">
        <f>IF($K107="D",COUNTIF($K$57:$K107,"D"),"")</f>
        <v/>
      </c>
    </row>
    <row r="108" spans="1:18" ht="24" customHeight="1" x14ac:dyDescent="0.25">
      <c r="A108" s="7"/>
      <c r="B108" s="7"/>
      <c r="C108" s="7"/>
      <c r="D108" s="7"/>
      <c r="E108" s="17"/>
      <c r="F108" s="7"/>
      <c r="G108" s="7"/>
      <c r="H108" s="7"/>
      <c r="I108" s="10"/>
      <c r="J108" s="18"/>
      <c r="K108" s="7" t="str">
        <f t="shared" si="20"/>
        <v/>
      </c>
      <c r="L108" s="7" t="str">
        <f t="shared" si="21"/>
        <v/>
      </c>
      <c r="M108" s="19" t="str">
        <f t="shared" si="22"/>
        <v/>
      </c>
      <c r="N108" s="7" t="str">
        <f t="shared" si="23"/>
        <v/>
      </c>
      <c r="O108" s="16" t="str">
        <f>IF($K108="A",COUNTIF($K$57:$K108,"A"),"")</f>
        <v/>
      </c>
      <c r="P108" s="16" t="str">
        <f>IF($K108="B",COUNTIF($K$57:$K108,"B"),"")</f>
        <v/>
      </c>
      <c r="Q108" s="16" t="str">
        <f>IF($K108="C",COUNTIF($K$57:$K108,"C"),"")</f>
        <v/>
      </c>
      <c r="R108" s="16" t="str">
        <f>IF($K108="D",COUNTIF($K$57:$K108,"D"),"")</f>
        <v/>
      </c>
    </row>
    <row r="109" spans="1:18" ht="24" customHeight="1" x14ac:dyDescent="0.25">
      <c r="A109" s="7"/>
      <c r="B109" s="7"/>
      <c r="C109" s="7"/>
      <c r="D109" s="7"/>
      <c r="E109" s="17"/>
      <c r="F109" s="7"/>
      <c r="G109" s="7"/>
      <c r="H109" s="7"/>
      <c r="I109" s="10"/>
      <c r="J109" s="18"/>
      <c r="K109" s="7" t="str">
        <f t="shared" si="20"/>
        <v/>
      </c>
      <c r="L109" s="7" t="str">
        <f t="shared" si="21"/>
        <v/>
      </c>
      <c r="M109" s="19" t="str">
        <f t="shared" si="22"/>
        <v/>
      </c>
      <c r="N109" s="7" t="str">
        <f t="shared" si="23"/>
        <v/>
      </c>
      <c r="O109" s="16" t="str">
        <f>IF($K109="A",COUNTIF($K$57:$K109,"A"),"")</f>
        <v/>
      </c>
      <c r="P109" s="16" t="str">
        <f>IF($K109="B",COUNTIF($K$57:$K109,"B"),"")</f>
        <v/>
      </c>
      <c r="Q109" s="16" t="str">
        <f>IF($K109="C",COUNTIF($K$57:$K109,"C"),"")</f>
        <v/>
      </c>
      <c r="R109" s="16" t="str">
        <f>IF($K109="D",COUNTIF($K$57:$K109,"D"),"")</f>
        <v/>
      </c>
    </row>
  </sheetData>
  <mergeCells count="92">
    <mergeCell ref="L37:N37"/>
    <mergeCell ref="L38:N38"/>
    <mergeCell ref="L39:N39"/>
    <mergeCell ref="L40:N40"/>
    <mergeCell ref="A55:N55"/>
    <mergeCell ref="A31:C31"/>
    <mergeCell ref="H31:J31"/>
    <mergeCell ref="L31:M31"/>
    <mergeCell ref="A34:N34"/>
    <mergeCell ref="K36:N36"/>
    <mergeCell ref="A29:C29"/>
    <mergeCell ref="H29:J29"/>
    <mergeCell ref="L29:M29"/>
    <mergeCell ref="A30:C30"/>
    <mergeCell ref="H30:J30"/>
    <mergeCell ref="L30:M30"/>
    <mergeCell ref="A27:C27"/>
    <mergeCell ref="H27:J27"/>
    <mergeCell ref="L27:M27"/>
    <mergeCell ref="A28:C28"/>
    <mergeCell ref="H28:J28"/>
    <mergeCell ref="L28:M28"/>
    <mergeCell ref="A25:C25"/>
    <mergeCell ref="H25:J25"/>
    <mergeCell ref="L25:M25"/>
    <mergeCell ref="A26:C26"/>
    <mergeCell ref="H26:J26"/>
    <mergeCell ref="L26:M26"/>
    <mergeCell ref="A23:C23"/>
    <mergeCell ref="H23:J23"/>
    <mergeCell ref="L23:M23"/>
    <mergeCell ref="A24:C24"/>
    <mergeCell ref="H24:J24"/>
    <mergeCell ref="L24:M24"/>
    <mergeCell ref="A18:C18"/>
    <mergeCell ref="H18:J18"/>
    <mergeCell ref="L18:M18"/>
    <mergeCell ref="A22:C22"/>
    <mergeCell ref="H22:J22"/>
    <mergeCell ref="L22:M22"/>
    <mergeCell ref="H16:J16"/>
    <mergeCell ref="L16:M16"/>
    <mergeCell ref="A17:C17"/>
    <mergeCell ref="H17:J17"/>
    <mergeCell ref="L17:M17"/>
    <mergeCell ref="L21:M21"/>
    <mergeCell ref="A21:C21"/>
    <mergeCell ref="H21:J21"/>
    <mergeCell ref="A9:C9"/>
    <mergeCell ref="H9:J9"/>
    <mergeCell ref="L9:M9"/>
    <mergeCell ref="A10:C10"/>
    <mergeCell ref="H10:J10"/>
    <mergeCell ref="L10:M10"/>
    <mergeCell ref="A11:C11"/>
    <mergeCell ref="H11:J11"/>
    <mergeCell ref="L11:M11"/>
    <mergeCell ref="A12:C12"/>
    <mergeCell ref="H12:J12"/>
    <mergeCell ref="L12:M12"/>
    <mergeCell ref="A13:C13"/>
    <mergeCell ref="A7:F7"/>
    <mergeCell ref="H7:N7"/>
    <mergeCell ref="A20:F20"/>
    <mergeCell ref="H20:N20"/>
    <mergeCell ref="A8:C8"/>
    <mergeCell ref="H8:J8"/>
    <mergeCell ref="L8:M8"/>
    <mergeCell ref="H13:J13"/>
    <mergeCell ref="L13:M13"/>
    <mergeCell ref="A14:C14"/>
    <mergeCell ref="H14:J14"/>
    <mergeCell ref="L14:M14"/>
    <mergeCell ref="A15:C15"/>
    <mergeCell ref="H15:J15"/>
    <mergeCell ref="L15:M15"/>
    <mergeCell ref="A16:C16"/>
    <mergeCell ref="A1:N1"/>
    <mergeCell ref="A2:N2"/>
    <mergeCell ref="F3:N3"/>
    <mergeCell ref="A5:B5"/>
    <mergeCell ref="A6:B6"/>
    <mergeCell ref="C5:D5"/>
    <mergeCell ref="C6:D6"/>
    <mergeCell ref="E5:F5"/>
    <mergeCell ref="E6:F6"/>
    <mergeCell ref="H5:I5"/>
    <mergeCell ref="H6:I6"/>
    <mergeCell ref="J5:K5"/>
    <mergeCell ref="J6:K6"/>
    <mergeCell ref="L5:M5"/>
    <mergeCell ref="L6:M6"/>
  </mergeCells>
  <conditionalFormatting sqref="A57:N109">
    <cfRule type="expression" dxfId="5" priority="1">
      <formula>AND($N57="Überfällig",$B57&lt;&gt;"")</formula>
    </cfRule>
    <cfRule type="expression" dxfId="4" priority="2">
      <formula>$H57="Erledigt"</formula>
    </cfRule>
  </conditionalFormatting>
  <conditionalFormatting sqref="I57:I109">
    <cfRule type="dataBar" priority="7">
      <dataBar>
        <cfvo type="min"/>
        <cfvo type="max"/>
        <color rgb="FF60A5FA"/>
      </dataBar>
    </cfRule>
    <cfRule type="dataBar" priority="8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{45629776-95DB-4172-8FAB-64302F4D7A43}</x14:id>
        </ext>
      </extLst>
    </cfRule>
  </conditionalFormatting>
  <conditionalFormatting sqref="K57:K109">
    <cfRule type="expression" dxfId="3" priority="3">
      <formula>$K57="A"</formula>
    </cfRule>
    <cfRule type="expression" dxfId="2" priority="4">
      <formula>$K57="B"</formula>
    </cfRule>
    <cfRule type="expression" dxfId="1" priority="5">
      <formula>$K57="C"</formula>
    </cfRule>
    <cfRule type="expression" dxfId="0" priority="6">
      <formula>$K57="D"</formula>
    </cfRule>
  </conditionalFormatting>
  <dataValidations count="3">
    <dataValidation type="list" sqref="F57:G109" xr:uid="{00000000-0002-0000-0000-000000000000}">
      <formula1>"Ja,Nein"</formula1>
    </dataValidation>
    <dataValidation type="list" sqref="H57:H109" xr:uid="{00000000-0002-0000-0000-000002000000}">
      <formula1>"Offen,In Bearbeitung,Wartet,Erledigt,Abgebrochen"</formula1>
    </dataValidation>
    <dataValidation type="decimal" sqref="I57:I109" xr:uid="{00000000-0002-0000-0000-000003000000}">
      <formula1>0</formula1>
      <formula2>1</formula2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629776-95DB-4172-8FAB-64302F4D7A43}">
            <x14:dataBar>
              <x14:cfvo type="min"/>
              <x14:cfvo type="max"/>
              <x14:negativeFillColor auto="1"/>
              <x14:axisColor auto="1"/>
            </x14:dataBar>
          </x14:cfRule>
          <xm:sqref>I57:I109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Eisenhower Matrix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2026-06-01T10:15:45Z</dcterms:modified>
</cp:coreProperties>
</file>