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sergi\Documents\SEO\SEO\AA_Webs\Excel Aleman\Generador\"/>
    </mc:Choice>
  </mc:AlternateContent>
  <xr:revisionPtr revIDLastSave="0" documentId="13_ncr:1_{D19E5A67-CE80-4FBD-B949-10274464DF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lgungspla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2" i="1" l="1"/>
  <c r="B22" i="1"/>
  <c r="K22" i="1" s="1"/>
  <c r="A22" i="1"/>
  <c r="G17" i="1"/>
  <c r="B14" i="1"/>
  <c r="G7" i="1"/>
  <c r="N6" i="1"/>
  <c r="G6" i="1"/>
  <c r="G22" i="1" l="1"/>
  <c r="E22" i="1"/>
  <c r="D22" i="1"/>
  <c r="I22" i="1"/>
  <c r="N7" i="1"/>
  <c r="G13" i="1"/>
  <c r="G14" i="1" s="1"/>
  <c r="N8" i="1" l="1"/>
  <c r="F22" i="1"/>
  <c r="N9" i="1" l="1"/>
  <c r="H22" i="1"/>
  <c r="J22" i="1"/>
  <c r="N10" i="1" l="1"/>
  <c r="L22" i="1"/>
  <c r="A23" i="1"/>
  <c r="N11" i="1" l="1"/>
  <c r="C23" i="1"/>
  <c r="B23" i="1"/>
  <c r="K23" i="1" s="1"/>
  <c r="N12" i="1" l="1"/>
  <c r="E23" i="1"/>
  <c r="G23" i="1"/>
  <c r="D23" i="1"/>
  <c r="N13" i="1" l="1"/>
  <c r="I23" i="1"/>
  <c r="F23" i="1"/>
  <c r="N14" i="1" l="1"/>
  <c r="H23" i="1"/>
  <c r="J23" i="1"/>
  <c r="N15" i="1" l="1"/>
  <c r="L23" i="1"/>
  <c r="A24" i="1"/>
  <c r="N16" i="1" l="1"/>
  <c r="C24" i="1"/>
  <c r="B24" i="1"/>
  <c r="K24" i="1" s="1"/>
  <c r="N17" i="1" l="1"/>
  <c r="E24" i="1"/>
  <c r="G24" i="1"/>
  <c r="D24" i="1"/>
  <c r="F24" i="1"/>
  <c r="J24" i="1" s="1"/>
  <c r="H24" i="1"/>
  <c r="N18" i="1" l="1"/>
  <c r="I24" i="1"/>
  <c r="A25" i="1"/>
  <c r="L24" i="1"/>
  <c r="N19" i="1" l="1"/>
  <c r="C25" i="1"/>
  <c r="B25" i="1"/>
  <c r="K25" i="1" s="1"/>
  <c r="N20" i="1" l="1"/>
  <c r="E25" i="1"/>
  <c r="D25" i="1" s="1"/>
  <c r="G25" i="1"/>
  <c r="N21" i="1" l="1"/>
  <c r="I25" i="1"/>
  <c r="F25" i="1"/>
  <c r="N22" i="1" l="1"/>
  <c r="H25" i="1"/>
  <c r="J25" i="1"/>
  <c r="N23" i="1" l="1"/>
  <c r="L25" i="1"/>
  <c r="A26" i="1"/>
  <c r="N24" i="1" l="1"/>
  <c r="C26" i="1"/>
  <c r="B26" i="1"/>
  <c r="K26" i="1" s="1"/>
  <c r="N25" i="1" l="1"/>
  <c r="E26" i="1"/>
  <c r="G26" i="1"/>
  <c r="N26" i="1" l="1"/>
  <c r="I26" i="1"/>
  <c r="D26" i="1"/>
  <c r="F26" i="1" s="1"/>
  <c r="N27" i="1" l="1"/>
  <c r="H26" i="1"/>
  <c r="J26" i="1"/>
  <c r="N28" i="1" l="1"/>
  <c r="L26" i="1"/>
  <c r="A27" i="1"/>
  <c r="N29" i="1" l="1"/>
  <c r="B27" i="1"/>
  <c r="K27" i="1" s="1"/>
  <c r="C27" i="1"/>
  <c r="N30" i="1" l="1"/>
  <c r="E27" i="1"/>
  <c r="I27" i="1" s="1"/>
  <c r="G27" i="1"/>
  <c r="D27" i="1"/>
  <c r="F27" i="1"/>
  <c r="J27" i="1" s="1"/>
  <c r="H27" i="1"/>
  <c r="A28" i="1" s="1"/>
  <c r="N31" i="1" l="1"/>
  <c r="B28" i="1"/>
  <c r="K28" i="1" s="1"/>
  <c r="C28" i="1"/>
  <c r="L27" i="1"/>
  <c r="N32" i="1" l="1"/>
  <c r="E28" i="1"/>
  <c r="I28" i="1" s="1"/>
  <c r="G28" i="1"/>
  <c r="D28" i="1"/>
  <c r="F28" i="1" s="1"/>
  <c r="N33" i="1" l="1"/>
  <c r="H28" i="1"/>
  <c r="J28" i="1"/>
  <c r="N34" i="1" l="1"/>
  <c r="L28" i="1"/>
  <c r="A29" i="1"/>
  <c r="N35" i="1" l="1"/>
  <c r="C29" i="1"/>
  <c r="B29" i="1"/>
  <c r="K29" i="1" s="1"/>
  <c r="N36" i="1" l="1"/>
  <c r="E29" i="1"/>
  <c r="G29" i="1"/>
  <c r="N37" i="1" l="1"/>
  <c r="I29" i="1"/>
  <c r="D29" i="1"/>
  <c r="F29" i="1" s="1"/>
  <c r="N38" i="1" l="1"/>
  <c r="H29" i="1"/>
  <c r="J29" i="1"/>
  <c r="N39" i="1" l="1"/>
  <c r="L29" i="1"/>
  <c r="A30" i="1"/>
  <c r="N40" i="1" l="1"/>
  <c r="B30" i="1"/>
  <c r="K30" i="1" s="1"/>
  <c r="C30" i="1"/>
  <c r="E30" i="1" l="1"/>
  <c r="G30" i="1"/>
  <c r="I30" i="1" l="1"/>
  <c r="D30" i="1"/>
  <c r="F30" i="1" s="1"/>
  <c r="H30" i="1" l="1"/>
  <c r="J30" i="1"/>
  <c r="L30" i="1" l="1"/>
  <c r="A31" i="1"/>
  <c r="B31" i="1" l="1"/>
  <c r="K31" i="1" s="1"/>
  <c r="C31" i="1"/>
  <c r="E31" i="1" l="1"/>
  <c r="I31" i="1" s="1"/>
  <c r="G31" i="1"/>
  <c r="D31" i="1"/>
  <c r="F31" i="1" s="1"/>
  <c r="H31" i="1" l="1"/>
  <c r="J31" i="1"/>
  <c r="L31" i="1" l="1"/>
  <c r="A32" i="1"/>
  <c r="C32" i="1" l="1"/>
  <c r="B32" i="1"/>
  <c r="K32" i="1" s="1"/>
  <c r="E32" i="1" l="1"/>
  <c r="I32" i="1" s="1"/>
  <c r="D32" i="1"/>
  <c r="F32" i="1"/>
  <c r="H32" i="1" s="1"/>
  <c r="G32" i="1"/>
  <c r="J32" i="1" l="1"/>
  <c r="L32" i="1"/>
  <c r="A33" i="1"/>
  <c r="B33" i="1" l="1"/>
  <c r="K33" i="1" s="1"/>
  <c r="C33" i="1"/>
  <c r="D33" i="1" l="1"/>
  <c r="F33" i="1" s="1"/>
  <c r="E33" i="1"/>
  <c r="I33" i="1" s="1"/>
  <c r="G33" i="1" l="1"/>
  <c r="L33" i="1" l="1"/>
  <c r="H33" i="1"/>
  <c r="A34" i="1" s="1"/>
  <c r="J33" i="1"/>
  <c r="B34" i="1" l="1"/>
  <c r="K34" i="1" s="1"/>
  <c r="C34" i="1"/>
  <c r="E34" i="1" l="1"/>
  <c r="I34" i="1" s="1"/>
  <c r="G34" i="1"/>
  <c r="D34" i="1"/>
  <c r="F34" i="1"/>
  <c r="J34" i="1" s="1"/>
  <c r="H34" i="1"/>
  <c r="A35" i="1" s="1"/>
  <c r="B35" i="1" l="1"/>
  <c r="K35" i="1" s="1"/>
  <c r="C35" i="1"/>
  <c r="L34" i="1"/>
  <c r="E35" i="1" l="1"/>
  <c r="I35" i="1" s="1"/>
  <c r="G35" i="1"/>
  <c r="D35" i="1"/>
  <c r="F35" i="1" s="1"/>
  <c r="H35" i="1" l="1"/>
  <c r="J35" i="1"/>
  <c r="L35" i="1" l="1"/>
  <c r="A36" i="1"/>
  <c r="B36" i="1" l="1"/>
  <c r="K36" i="1" s="1"/>
  <c r="C36" i="1"/>
  <c r="E36" i="1" l="1"/>
  <c r="G36" i="1"/>
  <c r="I36" i="1" l="1"/>
  <c r="D36" i="1"/>
  <c r="F36" i="1" s="1"/>
  <c r="H36" i="1" l="1"/>
  <c r="J36" i="1"/>
  <c r="L36" i="1" l="1"/>
  <c r="A37" i="1"/>
  <c r="C37" i="1" l="1"/>
  <c r="B37" i="1"/>
  <c r="K37" i="1" s="1"/>
  <c r="E37" i="1" l="1"/>
  <c r="G37" i="1"/>
  <c r="I37" i="1" l="1"/>
  <c r="D37" i="1"/>
  <c r="F37" i="1" s="1"/>
  <c r="H37" i="1" l="1"/>
  <c r="J37" i="1"/>
  <c r="L37" i="1" l="1"/>
  <c r="A38" i="1"/>
  <c r="C38" i="1" l="1"/>
  <c r="B38" i="1"/>
  <c r="K38" i="1" s="1"/>
  <c r="E38" i="1" l="1"/>
  <c r="G38" i="1"/>
  <c r="I38" i="1" l="1"/>
  <c r="D38" i="1"/>
  <c r="F38" i="1" s="1"/>
  <c r="H38" i="1" l="1"/>
  <c r="J38" i="1"/>
  <c r="L38" i="1" l="1"/>
  <c r="A39" i="1"/>
  <c r="C39" i="1" l="1"/>
  <c r="B39" i="1"/>
  <c r="K39" i="1" s="1"/>
  <c r="D39" i="1" l="1"/>
  <c r="F39" i="1" s="1"/>
  <c r="E39" i="1"/>
  <c r="I39" i="1" s="1"/>
  <c r="G39" i="1"/>
  <c r="H39" i="1" l="1"/>
  <c r="J39" i="1"/>
  <c r="L39" i="1" l="1"/>
  <c r="A40" i="1"/>
  <c r="C40" i="1" l="1"/>
  <c r="B40" i="1"/>
  <c r="K40" i="1" s="1"/>
  <c r="E40" i="1" l="1"/>
  <c r="G40" i="1"/>
  <c r="I40" i="1" l="1"/>
  <c r="D40" i="1"/>
  <c r="F40" i="1" s="1"/>
  <c r="H40" i="1" l="1"/>
  <c r="J40" i="1"/>
  <c r="L40" i="1" l="1"/>
  <c r="A41" i="1"/>
  <c r="C41" i="1" l="1"/>
  <c r="B41" i="1"/>
  <c r="K41" i="1" s="1"/>
  <c r="E41" i="1" l="1"/>
  <c r="G41" i="1"/>
  <c r="I41" i="1" l="1"/>
  <c r="D41" i="1"/>
  <c r="F41" i="1" s="1"/>
  <c r="H41" i="1" l="1"/>
  <c r="J41" i="1"/>
  <c r="L41" i="1" l="1"/>
  <c r="A42" i="1"/>
  <c r="C42" i="1" l="1"/>
  <c r="B42" i="1"/>
  <c r="K42" i="1" s="1"/>
  <c r="E42" i="1" l="1"/>
  <c r="G42" i="1"/>
  <c r="I42" i="1" l="1"/>
  <c r="D42" i="1"/>
  <c r="F42" i="1" s="1"/>
  <c r="H42" i="1" l="1"/>
  <c r="J42" i="1"/>
  <c r="L42" i="1" l="1"/>
  <c r="A43" i="1"/>
  <c r="C43" i="1" l="1"/>
  <c r="B43" i="1"/>
  <c r="K43" i="1" s="1"/>
  <c r="E43" i="1" l="1"/>
  <c r="G43" i="1"/>
  <c r="I43" i="1" l="1"/>
  <c r="D43" i="1"/>
  <c r="F43" i="1" s="1"/>
  <c r="H43" i="1" l="1"/>
  <c r="J43" i="1"/>
  <c r="L43" i="1" l="1"/>
  <c r="A44" i="1"/>
  <c r="C44" i="1" l="1"/>
  <c r="B44" i="1"/>
  <c r="K44" i="1" s="1"/>
  <c r="E44" i="1" l="1"/>
  <c r="G44" i="1"/>
  <c r="I44" i="1" l="1"/>
  <c r="D44" i="1"/>
  <c r="F44" i="1" s="1"/>
  <c r="H44" i="1" l="1"/>
  <c r="J44" i="1"/>
  <c r="L44" i="1" l="1"/>
  <c r="A45" i="1"/>
  <c r="C45" i="1" l="1"/>
  <c r="B45" i="1"/>
  <c r="K45" i="1" s="1"/>
  <c r="E45" i="1" l="1"/>
  <c r="I45" i="1" l="1"/>
  <c r="D45" i="1"/>
  <c r="F45" i="1" s="1"/>
  <c r="G45" i="1" l="1"/>
  <c r="L45" i="1" l="1"/>
  <c r="H45" i="1"/>
  <c r="A46" i="1" s="1"/>
  <c r="J45" i="1"/>
  <c r="B46" i="1" l="1"/>
  <c r="K46" i="1" s="1"/>
  <c r="C46" i="1"/>
  <c r="E46" i="1" l="1"/>
  <c r="G46" i="1"/>
  <c r="I46" i="1" l="1"/>
  <c r="D46" i="1"/>
  <c r="F46" i="1" s="1"/>
  <c r="H46" i="1" l="1"/>
  <c r="J46" i="1"/>
  <c r="L46" i="1" l="1"/>
  <c r="A47" i="1"/>
  <c r="C47" i="1" l="1"/>
  <c r="B47" i="1"/>
  <c r="K47" i="1" s="1"/>
  <c r="E47" i="1" l="1"/>
  <c r="G47" i="1"/>
  <c r="I47" i="1" l="1"/>
  <c r="D47" i="1"/>
  <c r="F47" i="1" s="1"/>
  <c r="H47" i="1" l="1"/>
  <c r="J47" i="1"/>
  <c r="L47" i="1" l="1"/>
  <c r="A48" i="1"/>
  <c r="C48" i="1" l="1"/>
  <c r="B48" i="1"/>
  <c r="K48" i="1" s="1"/>
  <c r="E48" i="1" l="1"/>
  <c r="G48" i="1"/>
  <c r="I48" i="1" l="1"/>
  <c r="D48" i="1"/>
  <c r="F48" i="1" s="1"/>
  <c r="H48" i="1" l="1"/>
  <c r="J48" i="1"/>
  <c r="L48" i="1" l="1"/>
  <c r="A49" i="1"/>
  <c r="C49" i="1" l="1"/>
  <c r="B49" i="1"/>
  <c r="K49" i="1" s="1"/>
  <c r="E49" i="1" l="1"/>
  <c r="G49" i="1"/>
  <c r="I49" i="1" l="1"/>
  <c r="D49" i="1"/>
  <c r="F49" i="1" s="1"/>
  <c r="H49" i="1" l="1"/>
  <c r="J49" i="1"/>
  <c r="L49" i="1" l="1"/>
  <c r="A50" i="1"/>
  <c r="C50" i="1" l="1"/>
  <c r="B50" i="1"/>
  <c r="K50" i="1" s="1"/>
  <c r="E50" i="1" l="1"/>
  <c r="G50" i="1"/>
  <c r="I50" i="1" l="1"/>
  <c r="D50" i="1"/>
  <c r="F50" i="1" s="1"/>
  <c r="H50" i="1" l="1"/>
  <c r="J50" i="1"/>
  <c r="L50" i="1" l="1"/>
  <c r="A51" i="1"/>
  <c r="C51" i="1" l="1"/>
  <c r="B51" i="1"/>
  <c r="K51" i="1" s="1"/>
  <c r="D51" i="1" l="1"/>
  <c r="F51" i="1" s="1"/>
  <c r="E51" i="1"/>
  <c r="I51" i="1" s="1"/>
  <c r="G51" i="1"/>
  <c r="H51" i="1" l="1"/>
  <c r="J51" i="1"/>
  <c r="L51" i="1" l="1"/>
  <c r="A52" i="1"/>
  <c r="C52" i="1" l="1"/>
  <c r="B52" i="1"/>
  <c r="K52" i="1" s="1"/>
  <c r="E52" i="1" l="1"/>
  <c r="G52" i="1"/>
  <c r="I52" i="1" l="1"/>
  <c r="D52" i="1"/>
  <c r="F52" i="1" s="1"/>
  <c r="H52" i="1" l="1"/>
  <c r="J52" i="1"/>
  <c r="L52" i="1" l="1"/>
  <c r="A53" i="1"/>
  <c r="C53" i="1" l="1"/>
  <c r="B53" i="1"/>
  <c r="K53" i="1" s="1"/>
  <c r="E53" i="1" l="1"/>
  <c r="G53" i="1"/>
  <c r="I53" i="1" l="1"/>
  <c r="D53" i="1"/>
  <c r="F53" i="1" s="1"/>
  <c r="H53" i="1" l="1"/>
  <c r="J53" i="1"/>
  <c r="L53" i="1" l="1"/>
  <c r="A54" i="1"/>
  <c r="C54" i="1" l="1"/>
  <c r="B54" i="1"/>
  <c r="K54" i="1" s="1"/>
  <c r="E54" i="1" l="1"/>
  <c r="G54" i="1"/>
  <c r="I54" i="1" l="1"/>
  <c r="D54" i="1"/>
  <c r="F54" i="1" s="1"/>
  <c r="H54" i="1" l="1"/>
  <c r="J54" i="1"/>
  <c r="L54" i="1" l="1"/>
  <c r="A55" i="1"/>
  <c r="C55" i="1" l="1"/>
  <c r="B55" i="1"/>
  <c r="K55" i="1" s="1"/>
  <c r="E55" i="1" l="1"/>
  <c r="G55" i="1"/>
  <c r="I55" i="1" l="1"/>
  <c r="D55" i="1"/>
  <c r="F55" i="1" s="1"/>
  <c r="H55" i="1" l="1"/>
  <c r="J55" i="1"/>
  <c r="L55" i="1" l="1"/>
  <c r="A56" i="1"/>
  <c r="C56" i="1" l="1"/>
  <c r="B56" i="1"/>
  <c r="K56" i="1" s="1"/>
  <c r="E56" i="1" l="1"/>
  <c r="G56" i="1"/>
  <c r="I56" i="1" l="1"/>
  <c r="D56" i="1"/>
  <c r="F56" i="1" s="1"/>
  <c r="H56" i="1" l="1"/>
  <c r="J56" i="1"/>
  <c r="L56" i="1" l="1"/>
  <c r="A57" i="1"/>
  <c r="C57" i="1" l="1"/>
  <c r="B57" i="1"/>
  <c r="K57" i="1" s="1"/>
  <c r="E57" i="1" l="1"/>
  <c r="I57" i="1" l="1"/>
  <c r="D57" i="1"/>
  <c r="F57" i="1" s="1"/>
  <c r="H57" i="1" l="1"/>
  <c r="A58" i="1" s="1"/>
  <c r="G57" i="1"/>
  <c r="L57" i="1" s="1"/>
  <c r="J57" i="1"/>
  <c r="C58" i="1" l="1"/>
  <c r="B58" i="1"/>
  <c r="K58" i="1" s="1"/>
  <c r="E58" i="1" l="1"/>
  <c r="G58" i="1"/>
  <c r="I58" i="1" l="1"/>
  <c r="D58" i="1"/>
  <c r="F58" i="1" s="1"/>
  <c r="H58" i="1" l="1"/>
  <c r="J58" i="1"/>
  <c r="L58" i="1" l="1"/>
  <c r="A59" i="1"/>
  <c r="C59" i="1" l="1"/>
  <c r="B59" i="1"/>
  <c r="K59" i="1" s="1"/>
  <c r="E59" i="1" l="1"/>
  <c r="G59" i="1"/>
  <c r="I59" i="1" l="1"/>
  <c r="D59" i="1"/>
  <c r="F59" i="1" s="1"/>
  <c r="H59" i="1" l="1"/>
  <c r="J59" i="1"/>
  <c r="L59" i="1" l="1"/>
  <c r="A60" i="1"/>
  <c r="C60" i="1" l="1"/>
  <c r="B60" i="1"/>
  <c r="K60" i="1" s="1"/>
  <c r="E60" i="1" l="1"/>
  <c r="G60" i="1"/>
  <c r="I60" i="1" l="1"/>
  <c r="D60" i="1"/>
  <c r="F60" i="1" s="1"/>
  <c r="H60" i="1" l="1"/>
  <c r="J60" i="1"/>
  <c r="L60" i="1" l="1"/>
  <c r="A61" i="1"/>
  <c r="C61" i="1" l="1"/>
  <c r="B61" i="1"/>
  <c r="K61" i="1" s="1"/>
  <c r="E61" i="1" l="1"/>
  <c r="G61" i="1"/>
  <c r="I61" i="1" l="1"/>
  <c r="D61" i="1"/>
  <c r="F61" i="1" s="1"/>
  <c r="H61" i="1" l="1"/>
  <c r="J61" i="1"/>
  <c r="L61" i="1" l="1"/>
  <c r="A62" i="1"/>
  <c r="C62" i="1" l="1"/>
  <c r="B62" i="1"/>
  <c r="K62" i="1" s="1"/>
  <c r="E62" i="1" l="1"/>
  <c r="G62" i="1"/>
  <c r="I62" i="1" l="1"/>
  <c r="D62" i="1"/>
  <c r="F62" i="1" s="1"/>
  <c r="H62" i="1" l="1"/>
  <c r="J62" i="1"/>
  <c r="L62" i="1" l="1"/>
  <c r="A63" i="1"/>
  <c r="C63" i="1" l="1"/>
  <c r="B63" i="1"/>
  <c r="K63" i="1" s="1"/>
  <c r="E63" i="1" l="1"/>
  <c r="G63" i="1"/>
  <c r="I63" i="1" l="1"/>
  <c r="D63" i="1"/>
  <c r="F63" i="1" s="1"/>
  <c r="H63" i="1" l="1"/>
  <c r="J63" i="1"/>
  <c r="L63" i="1" l="1"/>
  <c r="A64" i="1"/>
  <c r="C64" i="1" l="1"/>
  <c r="B64" i="1"/>
  <c r="K64" i="1" s="1"/>
  <c r="E64" i="1" l="1"/>
  <c r="G64" i="1"/>
  <c r="I64" i="1" l="1"/>
  <c r="D64" i="1"/>
  <c r="F64" i="1" s="1"/>
  <c r="H64" i="1" l="1"/>
  <c r="J64" i="1"/>
  <c r="L64" i="1" l="1"/>
  <c r="A65" i="1"/>
  <c r="C65" i="1" l="1"/>
  <c r="B65" i="1"/>
  <c r="K65" i="1" s="1"/>
  <c r="E65" i="1" l="1"/>
  <c r="G65" i="1"/>
  <c r="I65" i="1" l="1"/>
  <c r="D65" i="1"/>
  <c r="F65" i="1" s="1"/>
  <c r="H65" i="1" l="1"/>
  <c r="J65" i="1"/>
  <c r="L65" i="1" l="1"/>
  <c r="A66" i="1"/>
  <c r="C66" i="1" l="1"/>
  <c r="B66" i="1"/>
  <c r="K66" i="1" s="1"/>
  <c r="E66" i="1" l="1"/>
  <c r="G66" i="1"/>
  <c r="I66" i="1" l="1"/>
  <c r="D66" i="1"/>
  <c r="F66" i="1" s="1"/>
  <c r="H66" i="1" l="1"/>
  <c r="J66" i="1"/>
  <c r="L66" i="1" l="1"/>
  <c r="A67" i="1"/>
  <c r="C67" i="1" l="1"/>
  <c r="B67" i="1"/>
  <c r="K67" i="1" s="1"/>
  <c r="E67" i="1" l="1"/>
  <c r="G67" i="1"/>
  <c r="I67" i="1" l="1"/>
  <c r="D67" i="1"/>
  <c r="F67" i="1" s="1"/>
  <c r="H67" i="1" l="1"/>
  <c r="J67" i="1"/>
  <c r="L67" i="1" l="1"/>
  <c r="A68" i="1"/>
  <c r="C68" i="1" l="1"/>
  <c r="B68" i="1"/>
  <c r="K68" i="1" s="1"/>
  <c r="E68" i="1" l="1"/>
  <c r="G68" i="1"/>
  <c r="I68" i="1" l="1"/>
  <c r="D68" i="1"/>
  <c r="F68" i="1" s="1"/>
  <c r="H68" i="1" l="1"/>
  <c r="J68" i="1"/>
  <c r="L68" i="1" l="1"/>
  <c r="A69" i="1"/>
  <c r="C69" i="1" l="1"/>
  <c r="B69" i="1"/>
  <c r="K69" i="1" s="1"/>
  <c r="E69" i="1" l="1"/>
  <c r="I69" i="1" l="1"/>
  <c r="D69" i="1"/>
  <c r="F69" i="1" s="1"/>
  <c r="G69" i="1" l="1"/>
  <c r="L69" i="1" l="1"/>
  <c r="H69" i="1"/>
  <c r="A70" i="1" s="1"/>
  <c r="J69" i="1"/>
  <c r="B70" i="1" l="1"/>
  <c r="K70" i="1" s="1"/>
  <c r="C70" i="1"/>
  <c r="E70" i="1" l="1"/>
  <c r="G70" i="1"/>
  <c r="I70" i="1" l="1"/>
  <c r="D70" i="1"/>
  <c r="F70" i="1" s="1"/>
  <c r="H70" i="1" l="1"/>
  <c r="J70" i="1"/>
  <c r="L70" i="1" l="1"/>
  <c r="A71" i="1"/>
  <c r="C71" i="1" l="1"/>
  <c r="B71" i="1"/>
  <c r="K71" i="1" s="1"/>
  <c r="E71" i="1" l="1"/>
  <c r="G71" i="1"/>
  <c r="I71" i="1" l="1"/>
  <c r="D71" i="1"/>
  <c r="F71" i="1" s="1"/>
  <c r="H71" i="1" l="1"/>
  <c r="J71" i="1"/>
  <c r="L71" i="1" l="1"/>
  <c r="A72" i="1"/>
  <c r="C72" i="1" l="1"/>
  <c r="B72" i="1"/>
  <c r="K72" i="1" s="1"/>
  <c r="E72" i="1" l="1"/>
  <c r="G72" i="1"/>
  <c r="I72" i="1" l="1"/>
  <c r="D72" i="1"/>
  <c r="F72" i="1" s="1"/>
  <c r="H72" i="1" l="1"/>
  <c r="J72" i="1"/>
  <c r="L72" i="1" l="1"/>
  <c r="A73" i="1"/>
  <c r="C73" i="1" l="1"/>
  <c r="B73" i="1"/>
  <c r="K73" i="1" s="1"/>
  <c r="E73" i="1" l="1"/>
  <c r="G73" i="1"/>
  <c r="I73" i="1" l="1"/>
  <c r="D73" i="1"/>
  <c r="F73" i="1" s="1"/>
  <c r="H73" i="1" l="1"/>
  <c r="J73" i="1"/>
  <c r="L73" i="1" l="1"/>
  <c r="A74" i="1"/>
  <c r="C74" i="1" l="1"/>
  <c r="B74" i="1"/>
  <c r="K74" i="1" s="1"/>
  <c r="E74" i="1" l="1"/>
  <c r="G74" i="1"/>
  <c r="I74" i="1" l="1"/>
  <c r="D74" i="1"/>
  <c r="F74" i="1" s="1"/>
  <c r="H74" i="1" l="1"/>
  <c r="J74" i="1"/>
  <c r="L74" i="1" l="1"/>
  <c r="A75" i="1"/>
  <c r="C75" i="1" l="1"/>
  <c r="B75" i="1"/>
  <c r="K75" i="1" s="1"/>
  <c r="E75" i="1" l="1"/>
  <c r="G75" i="1"/>
  <c r="I75" i="1" l="1"/>
  <c r="D75" i="1"/>
  <c r="F75" i="1" s="1"/>
  <c r="H75" i="1" l="1"/>
  <c r="J75" i="1"/>
  <c r="L75" i="1" l="1"/>
  <c r="A76" i="1"/>
  <c r="C76" i="1" l="1"/>
  <c r="B76" i="1"/>
  <c r="K76" i="1" s="1"/>
  <c r="D76" i="1" l="1"/>
  <c r="F76" i="1" s="1"/>
  <c r="E76" i="1"/>
  <c r="I76" i="1" s="1"/>
  <c r="G76" i="1"/>
  <c r="H76" i="1" l="1"/>
  <c r="J76" i="1"/>
  <c r="L76" i="1" l="1"/>
  <c r="A77" i="1"/>
  <c r="C77" i="1" l="1"/>
  <c r="B77" i="1"/>
  <c r="K77" i="1" s="1"/>
  <c r="D77" i="1" l="1"/>
  <c r="F77" i="1" s="1"/>
  <c r="E77" i="1"/>
  <c r="I77" i="1" s="1"/>
  <c r="G77" i="1"/>
  <c r="H77" i="1" l="1"/>
  <c r="J77" i="1"/>
  <c r="L77" i="1" l="1"/>
  <c r="A78" i="1"/>
  <c r="C78" i="1" l="1"/>
  <c r="B78" i="1"/>
  <c r="K78" i="1" s="1"/>
  <c r="E78" i="1" l="1"/>
  <c r="G78" i="1"/>
  <c r="I78" i="1" l="1"/>
  <c r="D78" i="1"/>
  <c r="F78" i="1" s="1"/>
  <c r="H78" i="1" l="1"/>
  <c r="J78" i="1"/>
  <c r="L78" i="1" l="1"/>
  <c r="A79" i="1"/>
  <c r="C79" i="1" l="1"/>
  <c r="B79" i="1"/>
  <c r="K79" i="1" s="1"/>
  <c r="D79" i="1" l="1"/>
  <c r="F79" i="1" s="1"/>
  <c r="E79" i="1"/>
  <c r="I79" i="1" s="1"/>
  <c r="G79" i="1"/>
  <c r="H79" i="1" l="1"/>
  <c r="J79" i="1"/>
  <c r="L79" i="1" l="1"/>
  <c r="A80" i="1"/>
  <c r="C80" i="1" l="1"/>
  <c r="B80" i="1"/>
  <c r="K80" i="1" s="1"/>
  <c r="E80" i="1" l="1"/>
  <c r="G80" i="1"/>
  <c r="I80" i="1" l="1"/>
  <c r="D80" i="1"/>
  <c r="F80" i="1" s="1"/>
  <c r="H80" i="1" l="1"/>
  <c r="J80" i="1"/>
  <c r="L80" i="1" l="1"/>
  <c r="A81" i="1"/>
  <c r="C81" i="1" l="1"/>
  <c r="B81" i="1"/>
  <c r="K81" i="1" s="1"/>
  <c r="E81" i="1" l="1"/>
  <c r="I81" i="1" l="1"/>
  <c r="D81" i="1"/>
  <c r="F81" i="1" s="1"/>
  <c r="G81" i="1" l="1"/>
  <c r="L81" i="1" l="1"/>
  <c r="H81" i="1"/>
  <c r="A82" i="1" s="1"/>
  <c r="J81" i="1"/>
  <c r="B82" i="1" l="1"/>
  <c r="K82" i="1" s="1"/>
  <c r="C82" i="1"/>
  <c r="D82" i="1" l="1"/>
  <c r="F82" i="1" s="1"/>
  <c r="E82" i="1"/>
  <c r="I82" i="1" s="1"/>
  <c r="G82" i="1"/>
  <c r="H82" i="1" l="1"/>
  <c r="J82" i="1"/>
  <c r="L82" i="1" l="1"/>
  <c r="A83" i="1"/>
  <c r="C83" i="1" l="1"/>
  <c r="B83" i="1"/>
  <c r="K83" i="1" s="1"/>
  <c r="E83" i="1" l="1"/>
  <c r="G83" i="1"/>
  <c r="I83" i="1" l="1"/>
  <c r="D83" i="1"/>
  <c r="F83" i="1" s="1"/>
  <c r="H83" i="1" l="1"/>
  <c r="J83" i="1"/>
  <c r="L83" i="1" l="1"/>
  <c r="A84" i="1"/>
  <c r="C84" i="1" l="1"/>
  <c r="B84" i="1"/>
  <c r="K84" i="1" s="1"/>
  <c r="E84" i="1" l="1"/>
  <c r="G84" i="1"/>
  <c r="I84" i="1" l="1"/>
  <c r="D84" i="1"/>
  <c r="F84" i="1" s="1"/>
  <c r="H84" i="1" l="1"/>
  <c r="J84" i="1"/>
  <c r="L84" i="1" l="1"/>
  <c r="A85" i="1"/>
  <c r="C85" i="1" l="1"/>
  <c r="B85" i="1"/>
  <c r="K85" i="1" s="1"/>
  <c r="D85" i="1" l="1"/>
  <c r="F85" i="1" s="1"/>
  <c r="E85" i="1"/>
  <c r="I85" i="1" s="1"/>
  <c r="G85" i="1"/>
  <c r="H85" i="1" l="1"/>
  <c r="J85" i="1"/>
  <c r="L85" i="1" l="1"/>
  <c r="A86" i="1"/>
  <c r="C86" i="1" l="1"/>
  <c r="B86" i="1"/>
  <c r="K86" i="1" s="1"/>
  <c r="D86" i="1" l="1"/>
  <c r="F86" i="1" s="1"/>
  <c r="E86" i="1"/>
  <c r="I86" i="1" s="1"/>
  <c r="G86" i="1"/>
  <c r="H86" i="1" l="1"/>
  <c r="J86" i="1"/>
  <c r="L86" i="1" l="1"/>
  <c r="A87" i="1"/>
  <c r="C87" i="1" l="1"/>
  <c r="B87" i="1"/>
  <c r="K87" i="1" s="1"/>
  <c r="E87" i="1" l="1"/>
  <c r="G87" i="1"/>
  <c r="I87" i="1" l="1"/>
  <c r="D87" i="1"/>
  <c r="F87" i="1" s="1"/>
  <c r="H87" i="1" l="1"/>
  <c r="J87" i="1"/>
  <c r="L87" i="1" l="1"/>
  <c r="A88" i="1"/>
  <c r="C88" i="1" l="1"/>
  <c r="B88" i="1"/>
  <c r="K88" i="1" s="1"/>
  <c r="D88" i="1" l="1"/>
  <c r="F88" i="1" s="1"/>
  <c r="E88" i="1"/>
  <c r="I88" i="1" s="1"/>
  <c r="G88" i="1"/>
  <c r="H88" i="1" l="1"/>
  <c r="J88" i="1"/>
  <c r="L88" i="1" l="1"/>
  <c r="A89" i="1"/>
  <c r="C89" i="1" l="1"/>
  <c r="B89" i="1"/>
  <c r="K89" i="1" s="1"/>
  <c r="E89" i="1" l="1"/>
  <c r="G89" i="1"/>
  <c r="I89" i="1" l="1"/>
  <c r="D89" i="1"/>
  <c r="F89" i="1" s="1"/>
  <c r="H89" i="1" l="1"/>
  <c r="J89" i="1"/>
  <c r="L89" i="1" l="1"/>
  <c r="A90" i="1"/>
  <c r="C90" i="1" l="1"/>
  <c r="B90" i="1"/>
  <c r="K90" i="1" s="1"/>
  <c r="D90" i="1" l="1"/>
  <c r="F90" i="1" s="1"/>
  <c r="E90" i="1"/>
  <c r="I90" i="1" s="1"/>
  <c r="G90" i="1"/>
  <c r="H90" i="1" l="1"/>
  <c r="J90" i="1"/>
  <c r="L90" i="1" l="1"/>
  <c r="A91" i="1"/>
  <c r="C91" i="1" l="1"/>
  <c r="B91" i="1"/>
  <c r="K91" i="1" s="1"/>
  <c r="D91" i="1" l="1"/>
  <c r="F91" i="1" s="1"/>
  <c r="E91" i="1"/>
  <c r="I91" i="1" s="1"/>
  <c r="G91" i="1"/>
  <c r="H91" i="1" l="1"/>
  <c r="J91" i="1"/>
  <c r="L91" i="1" l="1"/>
  <c r="A92" i="1"/>
  <c r="C92" i="1" l="1"/>
  <c r="B92" i="1"/>
  <c r="K92" i="1" s="1"/>
  <c r="E92" i="1" l="1"/>
  <c r="G92" i="1"/>
  <c r="I92" i="1" l="1"/>
  <c r="D92" i="1"/>
  <c r="F92" i="1" s="1"/>
  <c r="H92" i="1" l="1"/>
  <c r="J92" i="1"/>
  <c r="L92" i="1" l="1"/>
  <c r="A93" i="1"/>
  <c r="C93" i="1" l="1"/>
  <c r="B93" i="1"/>
  <c r="K93" i="1" s="1"/>
  <c r="E93" i="1" l="1"/>
  <c r="I93" i="1" l="1"/>
  <c r="D93" i="1"/>
  <c r="F93" i="1" s="1"/>
  <c r="G93" i="1" l="1"/>
  <c r="L93" i="1" l="1"/>
  <c r="J93" i="1"/>
  <c r="H93" i="1"/>
  <c r="A94" i="1" s="1"/>
  <c r="B94" i="1" l="1"/>
  <c r="K94" i="1" s="1"/>
  <c r="C94" i="1"/>
  <c r="D94" i="1" l="1"/>
  <c r="F94" i="1" s="1"/>
  <c r="E94" i="1"/>
  <c r="I94" i="1" s="1"/>
  <c r="G94" i="1"/>
  <c r="H94" i="1" l="1"/>
  <c r="J94" i="1"/>
  <c r="L94" i="1" l="1"/>
  <c r="A95" i="1"/>
  <c r="C95" i="1" l="1"/>
  <c r="B95" i="1"/>
  <c r="K95" i="1" s="1"/>
  <c r="E95" i="1" l="1"/>
  <c r="G95" i="1"/>
  <c r="I95" i="1" l="1"/>
  <c r="D95" i="1"/>
  <c r="F95" i="1" s="1"/>
  <c r="H95" i="1" l="1"/>
  <c r="J95" i="1"/>
  <c r="L95" i="1" l="1"/>
  <c r="A96" i="1"/>
  <c r="C96" i="1" l="1"/>
  <c r="B96" i="1"/>
  <c r="K96" i="1" s="1"/>
  <c r="E96" i="1" l="1"/>
  <c r="G96" i="1"/>
  <c r="I96" i="1" l="1"/>
  <c r="D96" i="1"/>
  <c r="F96" i="1" s="1"/>
  <c r="H96" i="1" l="1"/>
  <c r="J96" i="1"/>
  <c r="L96" i="1" l="1"/>
  <c r="A97" i="1"/>
  <c r="C97" i="1" l="1"/>
  <c r="B97" i="1"/>
  <c r="K97" i="1" s="1"/>
  <c r="E97" i="1" l="1"/>
  <c r="G97" i="1"/>
  <c r="I97" i="1" l="1"/>
  <c r="D97" i="1"/>
  <c r="F97" i="1" s="1"/>
  <c r="H97" i="1" l="1"/>
  <c r="J97" i="1"/>
  <c r="L97" i="1" l="1"/>
  <c r="A98" i="1"/>
  <c r="C98" i="1" l="1"/>
  <c r="B98" i="1"/>
  <c r="K98" i="1" s="1"/>
  <c r="E98" i="1" l="1"/>
  <c r="G98" i="1"/>
  <c r="I98" i="1" l="1"/>
  <c r="D98" i="1"/>
  <c r="F98" i="1" s="1"/>
  <c r="H98" i="1" l="1"/>
  <c r="J98" i="1"/>
  <c r="L98" i="1" l="1"/>
  <c r="A99" i="1"/>
  <c r="C99" i="1" l="1"/>
  <c r="B99" i="1"/>
  <c r="K99" i="1" s="1"/>
  <c r="E99" i="1" l="1"/>
  <c r="G99" i="1"/>
  <c r="I99" i="1" l="1"/>
  <c r="D99" i="1"/>
  <c r="F99" i="1" s="1"/>
  <c r="H99" i="1" l="1"/>
  <c r="J99" i="1"/>
  <c r="L99" i="1" l="1"/>
  <c r="A100" i="1"/>
  <c r="C100" i="1" l="1"/>
  <c r="B100" i="1"/>
  <c r="K100" i="1" s="1"/>
  <c r="E100" i="1" l="1"/>
  <c r="G100" i="1"/>
  <c r="I100" i="1" l="1"/>
  <c r="D100" i="1"/>
  <c r="F100" i="1" s="1"/>
  <c r="H100" i="1" l="1"/>
  <c r="J100" i="1"/>
  <c r="L100" i="1" l="1"/>
  <c r="A101" i="1"/>
  <c r="C101" i="1" l="1"/>
  <c r="B101" i="1"/>
  <c r="K101" i="1" s="1"/>
  <c r="E101" i="1" l="1"/>
  <c r="G101" i="1"/>
  <c r="I101" i="1" l="1"/>
  <c r="D101" i="1"/>
  <c r="F101" i="1" s="1"/>
  <c r="H101" i="1" l="1"/>
  <c r="J101" i="1"/>
  <c r="L101" i="1" l="1"/>
  <c r="A102" i="1"/>
  <c r="C102" i="1" l="1"/>
  <c r="B102" i="1"/>
  <c r="K102" i="1" s="1"/>
  <c r="D102" i="1" l="1"/>
  <c r="F102" i="1" s="1"/>
  <c r="E102" i="1"/>
  <c r="I102" i="1" s="1"/>
  <c r="G102" i="1"/>
  <c r="H102" i="1" l="1"/>
  <c r="J102" i="1"/>
  <c r="L102" i="1" l="1"/>
  <c r="A103" i="1"/>
  <c r="C103" i="1" l="1"/>
  <c r="B103" i="1"/>
  <c r="K103" i="1" s="1"/>
  <c r="E103" i="1" l="1"/>
  <c r="G103" i="1"/>
  <c r="I103" i="1" l="1"/>
  <c r="D103" i="1"/>
  <c r="F103" i="1" s="1"/>
  <c r="H103" i="1" l="1"/>
  <c r="J103" i="1"/>
  <c r="L103" i="1" l="1"/>
  <c r="A104" i="1"/>
  <c r="C104" i="1" l="1"/>
  <c r="B104" i="1"/>
  <c r="K104" i="1" s="1"/>
  <c r="E104" i="1" l="1"/>
  <c r="G104" i="1"/>
  <c r="I104" i="1" l="1"/>
  <c r="D104" i="1"/>
  <c r="F104" i="1" s="1"/>
  <c r="H104" i="1" l="1"/>
  <c r="J104" i="1"/>
  <c r="L104" i="1" l="1"/>
  <c r="A105" i="1"/>
  <c r="C105" i="1" l="1"/>
  <c r="B105" i="1"/>
  <c r="K105" i="1" s="1"/>
  <c r="E105" i="1" l="1"/>
  <c r="I105" i="1" l="1"/>
  <c r="D105" i="1"/>
  <c r="F105" i="1" s="1"/>
  <c r="H105" i="1" l="1"/>
  <c r="A106" i="1" s="1"/>
  <c r="G105" i="1"/>
  <c r="L105" i="1" s="1"/>
  <c r="J105" i="1"/>
  <c r="C106" i="1" l="1"/>
  <c r="B106" i="1"/>
  <c r="K106" i="1" s="1"/>
  <c r="E106" i="1" l="1"/>
  <c r="G106" i="1"/>
  <c r="I106" i="1" l="1"/>
  <c r="D106" i="1"/>
  <c r="F106" i="1" s="1"/>
  <c r="H106" i="1" l="1"/>
  <c r="J106" i="1"/>
  <c r="L106" i="1" l="1"/>
  <c r="A107" i="1"/>
  <c r="C107" i="1" l="1"/>
  <c r="B107" i="1"/>
  <c r="K107" i="1" s="1"/>
  <c r="E107" i="1" l="1"/>
  <c r="G107" i="1"/>
  <c r="I107" i="1" l="1"/>
  <c r="D107" i="1"/>
  <c r="F107" i="1" s="1"/>
  <c r="H107" i="1" l="1"/>
  <c r="J107" i="1"/>
  <c r="L107" i="1" l="1"/>
  <c r="A108" i="1"/>
  <c r="C108" i="1" l="1"/>
  <c r="B108" i="1"/>
  <c r="K108" i="1" s="1"/>
  <c r="E108" i="1" l="1"/>
  <c r="G108" i="1"/>
  <c r="I108" i="1" l="1"/>
  <c r="D108" i="1"/>
  <c r="F108" i="1" s="1"/>
  <c r="H108" i="1" l="1"/>
  <c r="J108" i="1"/>
  <c r="L108" i="1" l="1"/>
  <c r="A109" i="1"/>
  <c r="B109" i="1" l="1"/>
  <c r="K109" i="1" s="1"/>
  <c r="C109" i="1"/>
  <c r="G109" i="1" l="1"/>
  <c r="E109" i="1"/>
  <c r="I109" i="1" l="1"/>
  <c r="D109" i="1"/>
  <c r="F109" i="1" s="1"/>
  <c r="H109" i="1" l="1"/>
  <c r="J109" i="1"/>
  <c r="L109" i="1" l="1"/>
  <c r="A110" i="1"/>
  <c r="B110" i="1" l="1"/>
  <c r="K110" i="1" s="1"/>
  <c r="C110" i="1"/>
  <c r="G110" i="1" l="1"/>
  <c r="H110" i="1"/>
  <c r="A111" i="1" s="1"/>
  <c r="D110" i="1"/>
  <c r="F110" i="1"/>
  <c r="J110" i="1" s="1"/>
  <c r="E110" i="1"/>
  <c r="I110" i="1" s="1"/>
  <c r="B111" i="1" l="1"/>
  <c r="K111" i="1" s="1"/>
  <c r="C111" i="1"/>
  <c r="L110" i="1"/>
  <c r="G111" i="1" l="1"/>
  <c r="E111" i="1"/>
  <c r="I111" i="1" l="1"/>
  <c r="D111" i="1"/>
  <c r="F111" i="1" s="1"/>
  <c r="H111" i="1" l="1"/>
  <c r="J111" i="1"/>
  <c r="L111" i="1" l="1"/>
  <c r="A112" i="1"/>
  <c r="B112" i="1" l="1"/>
  <c r="K112" i="1" s="1"/>
  <c r="C112" i="1"/>
  <c r="E112" i="1" l="1"/>
  <c r="I112" i="1" s="1"/>
  <c r="G112" i="1"/>
  <c r="D112" i="1"/>
  <c r="F112" i="1" s="1"/>
  <c r="H112" i="1" l="1"/>
  <c r="J112" i="1"/>
  <c r="L112" i="1" l="1"/>
  <c r="A113" i="1"/>
  <c r="B113" i="1" l="1"/>
  <c r="K113" i="1" s="1"/>
  <c r="C113" i="1"/>
  <c r="E113" i="1" l="1"/>
  <c r="G113" i="1"/>
  <c r="I113" i="1" l="1"/>
  <c r="D113" i="1"/>
  <c r="F113" i="1" s="1"/>
  <c r="H113" i="1" l="1"/>
  <c r="J113" i="1"/>
  <c r="L113" i="1" l="1"/>
  <c r="A114" i="1"/>
  <c r="B114" i="1" l="1"/>
  <c r="K114" i="1" s="1"/>
  <c r="C114" i="1"/>
  <c r="G114" i="1" l="1"/>
  <c r="E114" i="1"/>
  <c r="I114" i="1" s="1"/>
  <c r="D114" i="1"/>
  <c r="F114" i="1" s="1"/>
  <c r="H114" i="1" l="1"/>
  <c r="J114" i="1"/>
  <c r="L114" i="1" l="1"/>
  <c r="A115" i="1"/>
  <c r="C115" i="1" l="1"/>
  <c r="B115" i="1"/>
  <c r="K115" i="1" s="1"/>
  <c r="E115" i="1" l="1"/>
  <c r="I115" i="1" s="1"/>
  <c r="G115" i="1"/>
  <c r="D115" i="1"/>
  <c r="F115" i="1" s="1"/>
  <c r="H115" i="1" l="1"/>
  <c r="J115" i="1"/>
  <c r="L115" i="1" l="1"/>
  <c r="A116" i="1"/>
  <c r="B116" i="1" l="1"/>
  <c r="K116" i="1" s="1"/>
  <c r="C116" i="1"/>
  <c r="E116" i="1" l="1"/>
  <c r="I116" i="1" s="1"/>
  <c r="D116" i="1"/>
  <c r="F116" i="1" s="1"/>
  <c r="G116" i="1"/>
  <c r="H116" i="1" l="1"/>
  <c r="J116" i="1"/>
  <c r="L116" i="1" l="1"/>
  <c r="A117" i="1"/>
  <c r="C117" i="1" l="1"/>
  <c r="B117" i="1"/>
  <c r="K117" i="1" s="1"/>
  <c r="E117" i="1" l="1"/>
  <c r="I117" i="1" s="1"/>
  <c r="D117" i="1"/>
  <c r="F117" i="1" s="1"/>
  <c r="G117" i="1" l="1"/>
  <c r="L117" i="1" l="1"/>
  <c r="J117" i="1"/>
  <c r="H117" i="1"/>
  <c r="A118" i="1" s="1"/>
  <c r="C118" i="1" l="1"/>
  <c r="B118" i="1"/>
  <c r="K118" i="1" s="1"/>
  <c r="E118" i="1" l="1"/>
  <c r="I118" i="1" s="1"/>
  <c r="D118" i="1"/>
  <c r="F118" i="1"/>
  <c r="G118" i="1"/>
  <c r="J118" i="1" l="1"/>
  <c r="H118" i="1"/>
  <c r="L118" i="1" l="1"/>
  <c r="A119" i="1"/>
  <c r="B119" i="1" l="1"/>
  <c r="K119" i="1" s="1"/>
  <c r="C119" i="1"/>
  <c r="G119" i="1" l="1"/>
  <c r="E119" i="1"/>
  <c r="I119" i="1" l="1"/>
  <c r="D119" i="1"/>
  <c r="F119" i="1" s="1"/>
  <c r="H119" i="1" l="1"/>
  <c r="J119" i="1"/>
  <c r="L119" i="1" l="1"/>
  <c r="A120" i="1"/>
  <c r="C120" i="1" l="1"/>
  <c r="B120" i="1"/>
  <c r="K120" i="1" s="1"/>
  <c r="E120" i="1" l="1"/>
  <c r="G120" i="1"/>
  <c r="I120" i="1" l="1"/>
  <c r="D120" i="1"/>
  <c r="F120" i="1" s="1"/>
  <c r="H120" i="1" l="1"/>
  <c r="J120" i="1"/>
  <c r="L120" i="1" l="1"/>
  <c r="A121" i="1"/>
  <c r="C121" i="1" l="1"/>
  <c r="B121" i="1"/>
  <c r="K121" i="1" s="1"/>
  <c r="G121" i="1" l="1"/>
  <c r="E121" i="1"/>
  <c r="I121" i="1" l="1"/>
  <c r="D121" i="1"/>
  <c r="F121" i="1" s="1"/>
  <c r="H121" i="1" l="1"/>
  <c r="J121" i="1"/>
  <c r="L121" i="1" l="1"/>
  <c r="A122" i="1"/>
  <c r="C122" i="1" l="1"/>
  <c r="B122" i="1"/>
  <c r="K122" i="1" s="1"/>
  <c r="G122" i="1" l="1"/>
  <c r="D122" i="1"/>
  <c r="F122" i="1" s="1"/>
  <c r="E122" i="1"/>
  <c r="I122" i="1" s="1"/>
  <c r="H122" i="1" l="1"/>
  <c r="J122" i="1"/>
  <c r="L122" i="1" l="1"/>
  <c r="A123" i="1"/>
  <c r="C123" i="1" l="1"/>
  <c r="B123" i="1"/>
  <c r="K123" i="1" s="1"/>
  <c r="E123" i="1" l="1"/>
  <c r="G123" i="1"/>
  <c r="I123" i="1" l="1"/>
  <c r="D123" i="1"/>
  <c r="F123" i="1" s="1"/>
  <c r="H123" i="1" l="1"/>
  <c r="J123" i="1"/>
  <c r="L123" i="1" l="1"/>
  <c r="A124" i="1"/>
  <c r="B124" i="1" l="1"/>
  <c r="K124" i="1" s="1"/>
  <c r="C124" i="1"/>
  <c r="G124" i="1" l="1"/>
  <c r="E124" i="1"/>
  <c r="I124" i="1" l="1"/>
  <c r="D124" i="1"/>
  <c r="F124" i="1" s="1"/>
  <c r="H124" i="1" l="1"/>
  <c r="J124" i="1"/>
  <c r="L124" i="1" l="1"/>
  <c r="A125" i="1"/>
  <c r="C125" i="1" l="1"/>
  <c r="B125" i="1"/>
  <c r="K125" i="1" s="1"/>
  <c r="E125" i="1" l="1"/>
  <c r="G125" i="1"/>
  <c r="I125" i="1" l="1"/>
  <c r="D125" i="1"/>
  <c r="F125" i="1" s="1"/>
  <c r="H125" i="1" l="1"/>
  <c r="J125" i="1"/>
  <c r="L125" i="1" l="1"/>
  <c r="A126" i="1"/>
  <c r="C126" i="1" l="1"/>
  <c r="B126" i="1"/>
  <c r="K126" i="1" s="1"/>
  <c r="E126" i="1" l="1"/>
  <c r="I126" i="1" s="1"/>
  <c r="D126" i="1"/>
  <c r="F126" i="1"/>
  <c r="G126" i="1"/>
  <c r="J126" i="1" l="1"/>
  <c r="H126" i="1"/>
  <c r="L126" i="1" l="1"/>
  <c r="A127" i="1"/>
  <c r="C127" i="1" l="1"/>
  <c r="B127" i="1"/>
  <c r="K127" i="1" s="1"/>
  <c r="E127" i="1" l="1"/>
  <c r="I127" i="1" s="1"/>
  <c r="G127" i="1"/>
  <c r="D127" i="1"/>
  <c r="F127" i="1" s="1"/>
  <c r="H127" i="1" l="1"/>
  <c r="J127" i="1"/>
  <c r="L127" i="1" l="1"/>
  <c r="A128" i="1"/>
  <c r="B128" i="1" l="1"/>
  <c r="K128" i="1" s="1"/>
  <c r="C128" i="1"/>
  <c r="E128" i="1" l="1"/>
  <c r="G128" i="1"/>
  <c r="I128" i="1" l="1"/>
  <c r="D128" i="1"/>
  <c r="F128" i="1" s="1"/>
  <c r="H128" i="1" l="1"/>
  <c r="J128" i="1"/>
  <c r="L128" i="1" l="1"/>
  <c r="A129" i="1"/>
  <c r="B129" i="1" l="1"/>
  <c r="K129" i="1" s="1"/>
  <c r="C129" i="1"/>
  <c r="E129" i="1" l="1"/>
  <c r="I129" i="1" l="1"/>
  <c r="D129" i="1"/>
  <c r="F129" i="1" s="1"/>
  <c r="G129" i="1" l="1"/>
  <c r="L129" i="1" l="1"/>
  <c r="H129" i="1"/>
  <c r="A130" i="1" s="1"/>
  <c r="J129" i="1"/>
  <c r="B130" i="1" l="1"/>
  <c r="K130" i="1" s="1"/>
  <c r="C130" i="1"/>
  <c r="E130" i="1" l="1"/>
  <c r="G130" i="1"/>
  <c r="I130" i="1" l="1"/>
  <c r="D130" i="1"/>
  <c r="F130" i="1" s="1"/>
  <c r="H130" i="1" l="1"/>
  <c r="J130" i="1"/>
  <c r="L130" i="1" l="1"/>
  <c r="A131" i="1"/>
  <c r="C131" i="1" l="1"/>
  <c r="B131" i="1"/>
  <c r="K131" i="1" s="1"/>
  <c r="E131" i="1" l="1"/>
  <c r="G131" i="1"/>
  <c r="I131" i="1" l="1"/>
  <c r="D131" i="1"/>
  <c r="F131" i="1" s="1"/>
  <c r="H131" i="1" l="1"/>
  <c r="J131" i="1"/>
  <c r="L131" i="1" l="1"/>
  <c r="A132" i="1"/>
  <c r="C132" i="1" l="1"/>
  <c r="B132" i="1"/>
  <c r="K132" i="1" s="1"/>
  <c r="E132" i="1" l="1"/>
  <c r="G132" i="1"/>
  <c r="I132" i="1" l="1"/>
  <c r="D132" i="1"/>
  <c r="F132" i="1" s="1"/>
  <c r="H132" i="1" l="1"/>
  <c r="J132" i="1"/>
  <c r="L132" i="1" l="1"/>
  <c r="A133" i="1"/>
  <c r="C133" i="1" l="1"/>
  <c r="B133" i="1"/>
  <c r="K133" i="1" s="1"/>
  <c r="E133" i="1" l="1"/>
  <c r="G133" i="1"/>
  <c r="I133" i="1" l="1"/>
  <c r="D133" i="1"/>
  <c r="F133" i="1" s="1"/>
  <c r="H133" i="1" l="1"/>
  <c r="J133" i="1"/>
  <c r="L133" i="1" l="1"/>
  <c r="A134" i="1"/>
  <c r="C134" i="1" l="1"/>
  <c r="B134" i="1"/>
  <c r="K134" i="1" s="1"/>
  <c r="E134" i="1" l="1"/>
  <c r="G134" i="1"/>
  <c r="I134" i="1" l="1"/>
  <c r="D134" i="1"/>
  <c r="F134" i="1" s="1"/>
  <c r="H134" i="1" l="1"/>
  <c r="J134" i="1"/>
  <c r="L134" i="1" l="1"/>
  <c r="A135" i="1"/>
  <c r="C135" i="1" l="1"/>
  <c r="B135" i="1"/>
  <c r="K135" i="1" s="1"/>
  <c r="E135" i="1" l="1"/>
  <c r="G135" i="1"/>
  <c r="I135" i="1" l="1"/>
  <c r="D135" i="1"/>
  <c r="F135" i="1" s="1"/>
  <c r="H135" i="1" l="1"/>
  <c r="J135" i="1"/>
  <c r="L135" i="1" l="1"/>
  <c r="A136" i="1"/>
  <c r="C136" i="1" l="1"/>
  <c r="B136" i="1"/>
  <c r="K136" i="1" s="1"/>
  <c r="E136" i="1" l="1"/>
  <c r="G136" i="1"/>
  <c r="I136" i="1" l="1"/>
  <c r="D136" i="1"/>
  <c r="F136" i="1" s="1"/>
  <c r="H136" i="1" l="1"/>
  <c r="J136" i="1"/>
  <c r="L136" i="1" l="1"/>
  <c r="A137" i="1"/>
  <c r="C137" i="1" l="1"/>
  <c r="B137" i="1"/>
  <c r="K137" i="1" s="1"/>
  <c r="E137" i="1" l="1"/>
  <c r="G137" i="1"/>
  <c r="I137" i="1" l="1"/>
  <c r="D137" i="1"/>
  <c r="F137" i="1" s="1"/>
  <c r="H137" i="1" l="1"/>
  <c r="J137" i="1"/>
  <c r="L137" i="1" l="1"/>
  <c r="A138" i="1"/>
  <c r="C138" i="1" l="1"/>
  <c r="B138" i="1"/>
  <c r="K138" i="1" s="1"/>
  <c r="E138" i="1" l="1"/>
  <c r="G138" i="1"/>
  <c r="I138" i="1" l="1"/>
  <c r="D138" i="1"/>
  <c r="F138" i="1" s="1"/>
  <c r="H138" i="1" l="1"/>
  <c r="J138" i="1"/>
  <c r="L138" i="1" l="1"/>
  <c r="A139" i="1"/>
  <c r="C139" i="1" l="1"/>
  <c r="B139" i="1"/>
  <c r="K139" i="1" s="1"/>
  <c r="E139" i="1" l="1"/>
  <c r="G139" i="1"/>
  <c r="I139" i="1" l="1"/>
  <c r="D139" i="1"/>
  <c r="F139" i="1" s="1"/>
  <c r="H139" i="1" l="1"/>
  <c r="J139" i="1"/>
  <c r="L139" i="1" l="1"/>
  <c r="A140" i="1"/>
  <c r="C140" i="1" l="1"/>
  <c r="B140" i="1"/>
  <c r="K140" i="1" s="1"/>
  <c r="E140" i="1" l="1"/>
  <c r="G140" i="1"/>
  <c r="I140" i="1" l="1"/>
  <c r="D140" i="1"/>
  <c r="F140" i="1" s="1"/>
  <c r="H140" i="1" l="1"/>
  <c r="J140" i="1"/>
  <c r="L140" i="1" l="1"/>
  <c r="A141" i="1"/>
  <c r="C141" i="1" l="1"/>
  <c r="B141" i="1"/>
  <c r="K141" i="1" s="1"/>
  <c r="E141" i="1" l="1"/>
  <c r="I141" i="1" l="1"/>
  <c r="D141" i="1"/>
  <c r="F141" i="1" s="1"/>
  <c r="G141" i="1" l="1"/>
  <c r="L141" i="1" l="1"/>
  <c r="J141" i="1"/>
  <c r="H141" i="1"/>
  <c r="A142" i="1" s="1"/>
  <c r="B142" i="1" l="1"/>
  <c r="K142" i="1" s="1"/>
  <c r="C142" i="1"/>
  <c r="E142" i="1" l="1"/>
  <c r="G142" i="1"/>
  <c r="I142" i="1" l="1"/>
  <c r="D142" i="1"/>
  <c r="F142" i="1" s="1"/>
  <c r="H142" i="1" l="1"/>
  <c r="J142" i="1"/>
  <c r="L142" i="1" l="1"/>
  <c r="A143" i="1"/>
  <c r="C143" i="1" l="1"/>
  <c r="B143" i="1"/>
  <c r="K143" i="1" s="1"/>
  <c r="E143" i="1" l="1"/>
  <c r="G143" i="1"/>
  <c r="I143" i="1" l="1"/>
  <c r="D143" i="1"/>
  <c r="F143" i="1" s="1"/>
  <c r="H143" i="1" l="1"/>
  <c r="J143" i="1"/>
  <c r="L143" i="1" l="1"/>
  <c r="A144" i="1"/>
  <c r="C144" i="1" l="1"/>
  <c r="B144" i="1"/>
  <c r="K144" i="1" s="1"/>
  <c r="E144" i="1" l="1"/>
  <c r="G144" i="1"/>
  <c r="I144" i="1" l="1"/>
  <c r="D144" i="1"/>
  <c r="F144" i="1" s="1"/>
  <c r="H144" i="1" l="1"/>
  <c r="J144" i="1"/>
  <c r="L144" i="1" l="1"/>
  <c r="A145" i="1"/>
  <c r="C145" i="1" l="1"/>
  <c r="B145" i="1"/>
  <c r="K145" i="1" s="1"/>
  <c r="E145" i="1" l="1"/>
  <c r="G145" i="1"/>
  <c r="I145" i="1" l="1"/>
  <c r="D145" i="1"/>
  <c r="F145" i="1" s="1"/>
  <c r="H145" i="1" l="1"/>
  <c r="J145" i="1"/>
  <c r="L145" i="1" l="1"/>
  <c r="A146" i="1"/>
  <c r="C146" i="1" l="1"/>
  <c r="B146" i="1"/>
  <c r="K146" i="1" s="1"/>
  <c r="E146" i="1" l="1"/>
  <c r="G146" i="1"/>
  <c r="I146" i="1" l="1"/>
  <c r="D146" i="1"/>
  <c r="F146" i="1" s="1"/>
  <c r="H146" i="1" l="1"/>
  <c r="J146" i="1"/>
  <c r="L146" i="1" l="1"/>
  <c r="A147" i="1"/>
  <c r="C147" i="1" l="1"/>
  <c r="B147" i="1"/>
  <c r="K147" i="1" s="1"/>
  <c r="E147" i="1" l="1"/>
  <c r="G147" i="1"/>
  <c r="I147" i="1" l="1"/>
  <c r="D147" i="1"/>
  <c r="F147" i="1" s="1"/>
  <c r="H147" i="1" l="1"/>
  <c r="J147" i="1"/>
  <c r="L147" i="1" l="1"/>
  <c r="A148" i="1"/>
  <c r="C148" i="1" l="1"/>
  <c r="B148" i="1"/>
  <c r="K148" i="1" s="1"/>
  <c r="E148" i="1" l="1"/>
  <c r="G148" i="1"/>
  <c r="I148" i="1" l="1"/>
  <c r="D148" i="1"/>
  <c r="F148" i="1" s="1"/>
  <c r="H148" i="1" l="1"/>
  <c r="J148" i="1"/>
  <c r="L148" i="1" l="1"/>
  <c r="A149" i="1"/>
  <c r="C149" i="1" l="1"/>
  <c r="B149" i="1"/>
  <c r="K149" i="1" s="1"/>
  <c r="E149" i="1" l="1"/>
  <c r="G149" i="1"/>
  <c r="I149" i="1" l="1"/>
  <c r="D149" i="1"/>
  <c r="F149" i="1" s="1"/>
  <c r="H149" i="1" l="1"/>
  <c r="J149" i="1"/>
  <c r="L149" i="1" l="1"/>
  <c r="A150" i="1"/>
  <c r="C150" i="1" l="1"/>
  <c r="B150" i="1"/>
  <c r="K150" i="1" s="1"/>
  <c r="E150" i="1" l="1"/>
  <c r="G150" i="1"/>
  <c r="I150" i="1" l="1"/>
  <c r="D150" i="1"/>
  <c r="F150" i="1" s="1"/>
  <c r="H150" i="1" l="1"/>
  <c r="J150" i="1"/>
  <c r="L150" i="1" l="1"/>
  <c r="A151" i="1"/>
  <c r="C151" i="1" l="1"/>
  <c r="B151" i="1"/>
  <c r="K151" i="1" s="1"/>
  <c r="E151" i="1" l="1"/>
  <c r="G151" i="1"/>
  <c r="I151" i="1" l="1"/>
  <c r="D151" i="1"/>
  <c r="F151" i="1" s="1"/>
  <c r="H151" i="1" l="1"/>
  <c r="J151" i="1"/>
  <c r="L151" i="1" l="1"/>
  <c r="A152" i="1"/>
  <c r="C152" i="1" l="1"/>
  <c r="B152" i="1"/>
  <c r="K152" i="1" s="1"/>
  <c r="E152" i="1" l="1"/>
  <c r="G152" i="1"/>
  <c r="I152" i="1" l="1"/>
  <c r="D152" i="1"/>
  <c r="F152" i="1" s="1"/>
  <c r="H152" i="1" l="1"/>
  <c r="J152" i="1"/>
  <c r="L152" i="1" l="1"/>
  <c r="A153" i="1"/>
  <c r="C153" i="1" l="1"/>
  <c r="B153" i="1"/>
  <c r="K153" i="1" s="1"/>
  <c r="E153" i="1" l="1"/>
  <c r="I153" i="1" l="1"/>
  <c r="D153" i="1"/>
  <c r="F153" i="1" s="1"/>
  <c r="G153" i="1" l="1"/>
  <c r="L153" i="1" l="1"/>
  <c r="H153" i="1"/>
  <c r="A154" i="1" s="1"/>
  <c r="J153" i="1"/>
  <c r="B154" i="1" l="1"/>
  <c r="K154" i="1" s="1"/>
  <c r="C154" i="1"/>
  <c r="D154" i="1" l="1"/>
  <c r="F154" i="1" s="1"/>
  <c r="E154" i="1"/>
  <c r="I154" i="1" s="1"/>
  <c r="G154" i="1"/>
  <c r="H154" i="1" l="1"/>
  <c r="J154" i="1"/>
  <c r="L154" i="1" l="1"/>
  <c r="A155" i="1"/>
  <c r="C155" i="1" l="1"/>
  <c r="B155" i="1"/>
  <c r="K155" i="1" s="1"/>
  <c r="E155" i="1" l="1"/>
  <c r="G155" i="1"/>
  <c r="I155" i="1" l="1"/>
  <c r="D155" i="1"/>
  <c r="F155" i="1" s="1"/>
  <c r="H155" i="1" l="1"/>
  <c r="J155" i="1"/>
  <c r="L155" i="1" l="1"/>
  <c r="A156" i="1"/>
  <c r="C156" i="1" l="1"/>
  <c r="B156" i="1"/>
  <c r="K156" i="1" s="1"/>
  <c r="E156" i="1" l="1"/>
  <c r="G156" i="1"/>
  <c r="I156" i="1" l="1"/>
  <c r="D156" i="1"/>
  <c r="F156" i="1" s="1"/>
  <c r="H156" i="1" l="1"/>
  <c r="J156" i="1"/>
  <c r="L156" i="1" l="1"/>
  <c r="A157" i="1"/>
  <c r="C157" i="1" l="1"/>
  <c r="B157" i="1"/>
  <c r="K157" i="1" s="1"/>
  <c r="E157" i="1" l="1"/>
  <c r="G157" i="1"/>
  <c r="I157" i="1" l="1"/>
  <c r="D157" i="1"/>
  <c r="F157" i="1" s="1"/>
  <c r="H157" i="1" l="1"/>
  <c r="J157" i="1"/>
  <c r="L157" i="1" l="1"/>
  <c r="A158" i="1"/>
  <c r="C158" i="1" l="1"/>
  <c r="B158" i="1"/>
  <c r="K158" i="1" s="1"/>
  <c r="E158" i="1" l="1"/>
  <c r="G158" i="1"/>
  <c r="I158" i="1" l="1"/>
  <c r="D158" i="1"/>
  <c r="F158" i="1" s="1"/>
  <c r="H158" i="1" l="1"/>
  <c r="J158" i="1"/>
  <c r="L158" i="1" l="1"/>
  <c r="A159" i="1"/>
  <c r="C159" i="1" l="1"/>
  <c r="B159" i="1"/>
  <c r="K159" i="1" s="1"/>
  <c r="E159" i="1" l="1"/>
  <c r="G159" i="1"/>
  <c r="I159" i="1" l="1"/>
  <c r="D159" i="1"/>
  <c r="F159" i="1" s="1"/>
  <c r="H159" i="1" l="1"/>
  <c r="J159" i="1"/>
  <c r="L159" i="1" l="1"/>
  <c r="A160" i="1"/>
  <c r="C160" i="1" l="1"/>
  <c r="B160" i="1"/>
  <c r="K160" i="1" s="1"/>
  <c r="D160" i="1" l="1"/>
  <c r="F160" i="1" s="1"/>
  <c r="E160" i="1"/>
  <c r="I160" i="1" s="1"/>
  <c r="G160" i="1"/>
  <c r="H160" i="1" l="1"/>
  <c r="J160" i="1"/>
  <c r="L160" i="1" l="1"/>
  <c r="A161" i="1"/>
  <c r="C161" i="1" l="1"/>
  <c r="B161" i="1"/>
  <c r="K161" i="1" s="1"/>
  <c r="E161" i="1" l="1"/>
  <c r="G161" i="1"/>
  <c r="I161" i="1" l="1"/>
  <c r="D161" i="1"/>
  <c r="F161" i="1" s="1"/>
  <c r="H161" i="1" l="1"/>
  <c r="J161" i="1"/>
  <c r="L161" i="1" l="1"/>
  <c r="A162" i="1"/>
  <c r="C162" i="1" l="1"/>
  <c r="B162" i="1"/>
  <c r="K162" i="1" s="1"/>
  <c r="E162" i="1" l="1"/>
  <c r="G162" i="1"/>
  <c r="I162" i="1" l="1"/>
  <c r="D162" i="1"/>
  <c r="F162" i="1" s="1"/>
  <c r="H162" i="1" l="1"/>
  <c r="J162" i="1"/>
  <c r="L162" i="1" l="1"/>
  <c r="A163" i="1"/>
  <c r="C163" i="1" l="1"/>
  <c r="B163" i="1"/>
  <c r="K163" i="1" s="1"/>
  <c r="E163" i="1" l="1"/>
  <c r="G163" i="1"/>
  <c r="I163" i="1" l="1"/>
  <c r="D163" i="1"/>
  <c r="F163" i="1" s="1"/>
  <c r="H163" i="1" l="1"/>
  <c r="J163" i="1"/>
  <c r="L163" i="1" l="1"/>
  <c r="A164" i="1"/>
  <c r="C164" i="1" l="1"/>
  <c r="B164" i="1"/>
  <c r="K164" i="1" s="1"/>
  <c r="E164" i="1" l="1"/>
  <c r="G164" i="1"/>
  <c r="I164" i="1" l="1"/>
  <c r="D164" i="1"/>
  <c r="F164" i="1" s="1"/>
  <c r="H164" i="1" l="1"/>
  <c r="J164" i="1"/>
  <c r="L164" i="1" l="1"/>
  <c r="A165" i="1"/>
  <c r="C165" i="1" l="1"/>
  <c r="B165" i="1"/>
  <c r="K165" i="1" s="1"/>
  <c r="D165" i="1" l="1"/>
  <c r="F165" i="1" s="1"/>
  <c r="E165" i="1"/>
  <c r="I165" i="1" s="1"/>
  <c r="H165" i="1" l="1"/>
  <c r="A166" i="1" s="1"/>
  <c r="G165" i="1"/>
  <c r="L165" i="1" s="1"/>
  <c r="J165" i="1"/>
  <c r="C166" i="1" l="1"/>
  <c r="B166" i="1"/>
  <c r="K166" i="1" s="1"/>
  <c r="E166" i="1" l="1"/>
  <c r="G166" i="1"/>
  <c r="I166" i="1" l="1"/>
  <c r="D166" i="1"/>
  <c r="F166" i="1" s="1"/>
  <c r="H166" i="1" l="1"/>
  <c r="J166" i="1"/>
  <c r="L166" i="1" l="1"/>
  <c r="A167" i="1"/>
  <c r="C167" i="1" l="1"/>
  <c r="B167" i="1"/>
  <c r="K167" i="1" s="1"/>
  <c r="D167" i="1" l="1"/>
  <c r="F167" i="1" s="1"/>
  <c r="E167" i="1"/>
  <c r="I167" i="1" s="1"/>
  <c r="G167" i="1"/>
  <c r="H167" i="1" l="1"/>
  <c r="J167" i="1"/>
  <c r="L167" i="1" l="1"/>
  <c r="A168" i="1"/>
  <c r="C168" i="1" l="1"/>
  <c r="B168" i="1"/>
  <c r="K168" i="1" s="1"/>
  <c r="D168" i="1" l="1"/>
  <c r="F168" i="1" s="1"/>
  <c r="E168" i="1"/>
  <c r="I168" i="1" s="1"/>
  <c r="G168" i="1"/>
  <c r="H168" i="1" l="1"/>
  <c r="J168" i="1"/>
  <c r="L168" i="1" l="1"/>
  <c r="A169" i="1"/>
  <c r="C169" i="1" l="1"/>
  <c r="B169" i="1"/>
  <c r="K169" i="1" s="1"/>
  <c r="E169" i="1" l="1"/>
  <c r="G169" i="1"/>
  <c r="I169" i="1" l="1"/>
  <c r="D169" i="1"/>
  <c r="F169" i="1" s="1"/>
  <c r="H169" i="1" l="1"/>
  <c r="J169" i="1"/>
  <c r="L169" i="1" l="1"/>
  <c r="A170" i="1"/>
  <c r="C170" i="1" l="1"/>
  <c r="B170" i="1"/>
  <c r="K170" i="1" s="1"/>
  <c r="E170" i="1" l="1"/>
  <c r="G170" i="1"/>
  <c r="I170" i="1" l="1"/>
  <c r="D170" i="1"/>
  <c r="F170" i="1" s="1"/>
  <c r="H170" i="1" l="1"/>
  <c r="J170" i="1"/>
  <c r="L170" i="1" l="1"/>
  <c r="A171" i="1"/>
  <c r="C171" i="1" l="1"/>
  <c r="B171" i="1"/>
  <c r="K171" i="1" s="1"/>
  <c r="E171" i="1" l="1"/>
  <c r="G171" i="1"/>
  <c r="I171" i="1" l="1"/>
  <c r="D171" i="1"/>
  <c r="F171" i="1" s="1"/>
  <c r="H171" i="1" l="1"/>
  <c r="J171" i="1"/>
  <c r="L171" i="1" l="1"/>
  <c r="A172" i="1"/>
  <c r="C172" i="1" l="1"/>
  <c r="B172" i="1"/>
  <c r="K172" i="1" s="1"/>
  <c r="E172" i="1" l="1"/>
  <c r="G172" i="1"/>
  <c r="I172" i="1" l="1"/>
  <c r="D172" i="1"/>
  <c r="F172" i="1" s="1"/>
  <c r="H172" i="1" l="1"/>
  <c r="J172" i="1"/>
  <c r="L172" i="1" l="1"/>
  <c r="A173" i="1"/>
  <c r="C173" i="1" l="1"/>
  <c r="B173" i="1"/>
  <c r="K173" i="1" s="1"/>
  <c r="D173" i="1" l="1"/>
  <c r="F173" i="1" s="1"/>
  <c r="E173" i="1"/>
  <c r="I173" i="1" s="1"/>
  <c r="G173" i="1"/>
  <c r="H173" i="1" l="1"/>
  <c r="J173" i="1"/>
  <c r="L173" i="1" l="1"/>
  <c r="A174" i="1"/>
  <c r="C174" i="1" l="1"/>
  <c r="B174" i="1"/>
  <c r="K174" i="1" s="1"/>
  <c r="E174" i="1" l="1"/>
  <c r="G174" i="1"/>
  <c r="I174" i="1" l="1"/>
  <c r="D174" i="1"/>
  <c r="F174" i="1" s="1"/>
  <c r="H174" i="1" l="1"/>
  <c r="J174" i="1"/>
  <c r="L174" i="1" l="1"/>
  <c r="A175" i="1"/>
  <c r="C175" i="1" l="1"/>
  <c r="B175" i="1"/>
  <c r="K175" i="1" s="1"/>
  <c r="E175" i="1" l="1"/>
  <c r="G175" i="1"/>
  <c r="I175" i="1" l="1"/>
  <c r="D175" i="1"/>
  <c r="F175" i="1" s="1"/>
  <c r="H175" i="1" l="1"/>
  <c r="J175" i="1"/>
  <c r="L175" i="1" l="1"/>
  <c r="A176" i="1"/>
  <c r="C176" i="1" l="1"/>
  <c r="B176" i="1"/>
  <c r="K176" i="1" s="1"/>
  <c r="E176" i="1" l="1"/>
  <c r="G176" i="1"/>
  <c r="I176" i="1" l="1"/>
  <c r="D176" i="1"/>
  <c r="F176" i="1" s="1"/>
  <c r="H176" i="1" l="1"/>
  <c r="J176" i="1"/>
  <c r="L176" i="1" l="1"/>
  <c r="A177" i="1"/>
  <c r="C177" i="1" l="1"/>
  <c r="B177" i="1"/>
  <c r="K177" i="1" s="1"/>
  <c r="E177" i="1" l="1"/>
  <c r="I177" i="1" l="1"/>
  <c r="D177" i="1"/>
  <c r="F177" i="1" s="1"/>
  <c r="G177" i="1" l="1"/>
  <c r="L177" i="1" l="1"/>
  <c r="J177" i="1"/>
  <c r="H177" i="1"/>
  <c r="A178" i="1" s="1"/>
  <c r="B178" i="1" l="1"/>
  <c r="K178" i="1" s="1"/>
  <c r="C178" i="1"/>
  <c r="E178" i="1" l="1"/>
  <c r="G178" i="1"/>
  <c r="I178" i="1" l="1"/>
  <c r="D178" i="1"/>
  <c r="F178" i="1" s="1"/>
  <c r="H178" i="1" l="1"/>
  <c r="J178" i="1"/>
  <c r="L178" i="1" l="1"/>
  <c r="A179" i="1"/>
  <c r="C179" i="1" l="1"/>
  <c r="B179" i="1"/>
  <c r="K179" i="1" s="1"/>
  <c r="E179" i="1" l="1"/>
  <c r="G179" i="1"/>
  <c r="I179" i="1" l="1"/>
  <c r="D179" i="1"/>
  <c r="F179" i="1" s="1"/>
  <c r="H179" i="1" l="1"/>
  <c r="J179" i="1"/>
  <c r="L179" i="1" l="1"/>
  <c r="A180" i="1"/>
  <c r="C180" i="1" l="1"/>
  <c r="B180" i="1"/>
  <c r="K180" i="1" s="1"/>
  <c r="E180" i="1" l="1"/>
  <c r="G180" i="1"/>
  <c r="I180" i="1" l="1"/>
  <c r="D180" i="1"/>
  <c r="F180" i="1" s="1"/>
  <c r="H180" i="1" l="1"/>
  <c r="J180" i="1"/>
  <c r="L180" i="1" l="1"/>
  <c r="A181" i="1"/>
  <c r="C181" i="1" l="1"/>
  <c r="B181" i="1"/>
  <c r="K181" i="1" s="1"/>
  <c r="E181" i="1" l="1"/>
  <c r="G181" i="1"/>
  <c r="I181" i="1" l="1"/>
  <c r="D181" i="1"/>
  <c r="F181" i="1" s="1"/>
  <c r="H181" i="1" l="1"/>
  <c r="J181" i="1"/>
  <c r="L181" i="1" l="1"/>
  <c r="A182" i="1"/>
  <c r="C182" i="1" l="1"/>
  <c r="B182" i="1"/>
  <c r="K182" i="1" s="1"/>
  <c r="E182" i="1" l="1"/>
  <c r="G182" i="1"/>
  <c r="I182" i="1" l="1"/>
  <c r="D182" i="1"/>
  <c r="F182" i="1" s="1"/>
  <c r="H182" i="1" l="1"/>
  <c r="J182" i="1"/>
  <c r="L182" i="1" l="1"/>
  <c r="A183" i="1"/>
  <c r="C183" i="1" l="1"/>
  <c r="B183" i="1"/>
  <c r="K183" i="1" s="1"/>
  <c r="E183" i="1" l="1"/>
  <c r="G183" i="1"/>
  <c r="I183" i="1" l="1"/>
  <c r="D183" i="1"/>
  <c r="F183" i="1" s="1"/>
  <c r="H183" i="1" l="1"/>
  <c r="J183" i="1"/>
  <c r="L183" i="1" l="1"/>
  <c r="A184" i="1"/>
  <c r="C184" i="1" l="1"/>
  <c r="B184" i="1"/>
  <c r="K184" i="1" s="1"/>
  <c r="E184" i="1" l="1"/>
  <c r="G184" i="1"/>
  <c r="I184" i="1" l="1"/>
  <c r="D184" i="1"/>
  <c r="F184" i="1" s="1"/>
  <c r="H184" i="1" l="1"/>
  <c r="J184" i="1"/>
  <c r="L184" i="1" l="1"/>
  <c r="A185" i="1"/>
  <c r="C185" i="1" l="1"/>
  <c r="B185" i="1"/>
  <c r="K185" i="1" s="1"/>
  <c r="D185" i="1" l="1"/>
  <c r="F185" i="1" s="1"/>
  <c r="E185" i="1"/>
  <c r="I185" i="1" s="1"/>
  <c r="G185" i="1"/>
  <c r="H185" i="1" l="1"/>
  <c r="J185" i="1"/>
  <c r="L185" i="1" l="1"/>
  <c r="A186" i="1"/>
  <c r="C186" i="1" l="1"/>
  <c r="B186" i="1"/>
  <c r="K186" i="1" s="1"/>
  <c r="E186" i="1" l="1"/>
  <c r="G186" i="1"/>
  <c r="I186" i="1" l="1"/>
  <c r="D186" i="1"/>
  <c r="F186" i="1" s="1"/>
  <c r="H186" i="1" l="1"/>
  <c r="J186" i="1"/>
  <c r="L186" i="1" l="1"/>
  <c r="A187" i="1"/>
  <c r="C187" i="1" l="1"/>
  <c r="B187" i="1"/>
  <c r="K187" i="1" s="1"/>
  <c r="E187" i="1" l="1"/>
  <c r="G187" i="1"/>
  <c r="I187" i="1" l="1"/>
  <c r="D187" i="1"/>
  <c r="F187" i="1" s="1"/>
  <c r="H187" i="1" l="1"/>
  <c r="J187" i="1"/>
  <c r="L187" i="1" l="1"/>
  <c r="A188" i="1"/>
  <c r="C188" i="1" l="1"/>
  <c r="B188" i="1"/>
  <c r="K188" i="1" s="1"/>
  <c r="E188" i="1" l="1"/>
  <c r="G188" i="1"/>
  <c r="I188" i="1" l="1"/>
  <c r="D188" i="1"/>
  <c r="F188" i="1" s="1"/>
  <c r="H188" i="1" l="1"/>
  <c r="J188" i="1"/>
  <c r="L188" i="1" l="1"/>
  <c r="A189" i="1"/>
  <c r="C189" i="1" l="1"/>
  <c r="B189" i="1"/>
  <c r="K189" i="1" s="1"/>
  <c r="E189" i="1" l="1"/>
  <c r="I189" i="1" l="1"/>
  <c r="D189" i="1"/>
  <c r="F189" i="1" s="1"/>
  <c r="G189" i="1" l="1"/>
  <c r="L189" i="1" l="1"/>
  <c r="J189" i="1"/>
  <c r="H189" i="1"/>
  <c r="A190" i="1" s="1"/>
  <c r="B190" i="1" l="1"/>
  <c r="K190" i="1" s="1"/>
  <c r="C190" i="1"/>
  <c r="E190" i="1" l="1"/>
  <c r="G190" i="1"/>
  <c r="I190" i="1" l="1"/>
  <c r="D190" i="1"/>
  <c r="F190" i="1" s="1"/>
  <c r="H190" i="1" l="1"/>
  <c r="J190" i="1"/>
  <c r="L190" i="1" l="1"/>
  <c r="A191" i="1"/>
  <c r="C191" i="1" l="1"/>
  <c r="B191" i="1"/>
  <c r="K191" i="1" s="1"/>
  <c r="E191" i="1" l="1"/>
  <c r="G191" i="1"/>
  <c r="I191" i="1" l="1"/>
  <c r="D191" i="1"/>
  <c r="F191" i="1" s="1"/>
  <c r="H191" i="1" l="1"/>
  <c r="J191" i="1"/>
  <c r="L191" i="1" l="1"/>
  <c r="A192" i="1"/>
  <c r="C192" i="1" l="1"/>
  <c r="B192" i="1"/>
  <c r="K192" i="1" s="1"/>
  <c r="E192" i="1" l="1"/>
  <c r="G192" i="1"/>
  <c r="I192" i="1" l="1"/>
  <c r="D192" i="1"/>
  <c r="F192" i="1" s="1"/>
  <c r="H192" i="1" l="1"/>
  <c r="J192" i="1"/>
  <c r="L192" i="1" l="1"/>
  <c r="A193" i="1"/>
  <c r="C193" i="1" l="1"/>
  <c r="B193" i="1"/>
  <c r="K193" i="1" s="1"/>
  <c r="E193" i="1" l="1"/>
  <c r="G193" i="1"/>
  <c r="I193" i="1" l="1"/>
  <c r="D193" i="1"/>
  <c r="F193" i="1" s="1"/>
  <c r="H193" i="1" l="1"/>
  <c r="J193" i="1"/>
  <c r="L193" i="1" l="1"/>
  <c r="A194" i="1"/>
  <c r="C194" i="1" l="1"/>
  <c r="B194" i="1"/>
  <c r="K194" i="1" s="1"/>
  <c r="E194" i="1" l="1"/>
  <c r="G194" i="1"/>
  <c r="I194" i="1" l="1"/>
  <c r="D194" i="1"/>
  <c r="F194" i="1" s="1"/>
  <c r="H194" i="1" l="1"/>
  <c r="J194" i="1"/>
  <c r="L194" i="1" l="1"/>
  <c r="A195" i="1"/>
  <c r="C195" i="1" l="1"/>
  <c r="B195" i="1"/>
  <c r="K195" i="1" s="1"/>
  <c r="E195" i="1" l="1"/>
  <c r="G195" i="1"/>
  <c r="I195" i="1" l="1"/>
  <c r="D195" i="1"/>
  <c r="F195" i="1" s="1"/>
  <c r="H195" i="1" l="1"/>
  <c r="J195" i="1"/>
  <c r="L195" i="1" l="1"/>
  <c r="A196" i="1"/>
  <c r="C196" i="1" l="1"/>
  <c r="B196" i="1"/>
  <c r="K196" i="1" s="1"/>
  <c r="E196" i="1" l="1"/>
  <c r="G196" i="1"/>
  <c r="I196" i="1" l="1"/>
  <c r="D196" i="1"/>
  <c r="F196" i="1" s="1"/>
  <c r="H196" i="1" l="1"/>
  <c r="J196" i="1"/>
  <c r="L196" i="1" l="1"/>
  <c r="A197" i="1"/>
  <c r="C197" i="1" l="1"/>
  <c r="B197" i="1"/>
  <c r="K197" i="1" s="1"/>
  <c r="E197" i="1" l="1"/>
  <c r="G197" i="1"/>
  <c r="I197" i="1" l="1"/>
  <c r="D197" i="1"/>
  <c r="F197" i="1" s="1"/>
  <c r="H197" i="1" l="1"/>
  <c r="J197" i="1"/>
  <c r="L197" i="1" l="1"/>
  <c r="A198" i="1"/>
  <c r="C198" i="1" l="1"/>
  <c r="B198" i="1"/>
  <c r="K198" i="1" s="1"/>
  <c r="E198" i="1" l="1"/>
  <c r="G198" i="1"/>
  <c r="I198" i="1" l="1"/>
  <c r="D198" i="1"/>
  <c r="F198" i="1" s="1"/>
  <c r="H198" i="1" l="1"/>
  <c r="J198" i="1"/>
  <c r="L198" i="1" l="1"/>
  <c r="A199" i="1"/>
  <c r="C199" i="1" l="1"/>
  <c r="B199" i="1"/>
  <c r="K199" i="1" s="1"/>
  <c r="E199" i="1" l="1"/>
  <c r="G199" i="1"/>
  <c r="I199" i="1" l="1"/>
  <c r="D199" i="1"/>
  <c r="F199" i="1" s="1"/>
  <c r="H199" i="1" l="1"/>
  <c r="J199" i="1"/>
  <c r="L199" i="1" l="1"/>
  <c r="A200" i="1"/>
  <c r="C200" i="1" l="1"/>
  <c r="B200" i="1"/>
  <c r="K200" i="1" s="1"/>
  <c r="E200" i="1" l="1"/>
  <c r="G200" i="1"/>
  <c r="I200" i="1" l="1"/>
  <c r="D200" i="1"/>
  <c r="F200" i="1" s="1"/>
  <c r="H200" i="1" l="1"/>
  <c r="J200" i="1"/>
  <c r="L200" i="1" l="1"/>
  <c r="A201" i="1"/>
  <c r="C201" i="1" l="1"/>
  <c r="B201" i="1"/>
  <c r="K201" i="1" s="1"/>
  <c r="E201" i="1" l="1"/>
  <c r="I201" i="1" l="1"/>
  <c r="D201" i="1"/>
  <c r="F201" i="1" s="1"/>
  <c r="H201" i="1" l="1"/>
  <c r="A202" i="1" s="1"/>
  <c r="G201" i="1"/>
  <c r="L201" i="1" s="1"/>
  <c r="J201" i="1"/>
  <c r="C202" i="1" l="1"/>
  <c r="B202" i="1"/>
  <c r="K202" i="1" s="1"/>
  <c r="D202" i="1" l="1"/>
  <c r="F202" i="1" s="1"/>
  <c r="E202" i="1"/>
  <c r="I202" i="1" s="1"/>
  <c r="G202" i="1"/>
  <c r="H202" i="1" l="1"/>
  <c r="J202" i="1"/>
  <c r="L202" i="1" l="1"/>
  <c r="A203" i="1"/>
  <c r="C203" i="1" l="1"/>
  <c r="B203" i="1"/>
  <c r="K203" i="1" s="1"/>
  <c r="E203" i="1" l="1"/>
  <c r="G203" i="1"/>
  <c r="I203" i="1" l="1"/>
  <c r="D203" i="1"/>
  <c r="F203" i="1" s="1"/>
  <c r="H203" i="1" l="1"/>
  <c r="J203" i="1"/>
  <c r="L203" i="1" l="1"/>
  <c r="A204" i="1"/>
  <c r="C204" i="1" l="1"/>
  <c r="B204" i="1"/>
  <c r="K204" i="1" s="1"/>
  <c r="E204" i="1" l="1"/>
  <c r="G204" i="1"/>
  <c r="I204" i="1" l="1"/>
  <c r="D204" i="1"/>
  <c r="F204" i="1" s="1"/>
  <c r="H204" i="1" l="1"/>
  <c r="J204" i="1"/>
  <c r="L204" i="1" l="1"/>
  <c r="A205" i="1"/>
  <c r="C205" i="1" l="1"/>
  <c r="B205" i="1"/>
  <c r="K205" i="1" s="1"/>
  <c r="E205" i="1" l="1"/>
  <c r="G205" i="1"/>
  <c r="I205" i="1" l="1"/>
  <c r="D205" i="1"/>
  <c r="F205" i="1" s="1"/>
  <c r="H205" i="1" l="1"/>
  <c r="J205" i="1"/>
  <c r="L205" i="1" l="1"/>
  <c r="A206" i="1"/>
  <c r="C206" i="1" l="1"/>
  <c r="B206" i="1"/>
  <c r="K206" i="1" s="1"/>
  <c r="E206" i="1" l="1"/>
  <c r="G206" i="1"/>
  <c r="I206" i="1" l="1"/>
  <c r="D206" i="1"/>
  <c r="F206" i="1" s="1"/>
  <c r="H206" i="1" l="1"/>
  <c r="J206" i="1"/>
  <c r="L206" i="1" l="1"/>
  <c r="A207" i="1"/>
  <c r="C207" i="1" l="1"/>
  <c r="B207" i="1"/>
  <c r="K207" i="1" s="1"/>
  <c r="E207" i="1" l="1"/>
  <c r="G207" i="1"/>
  <c r="I207" i="1" l="1"/>
  <c r="D207" i="1"/>
  <c r="F207" i="1" s="1"/>
  <c r="H207" i="1" l="1"/>
  <c r="J207" i="1"/>
  <c r="L207" i="1" l="1"/>
  <c r="A208" i="1"/>
  <c r="C208" i="1" l="1"/>
  <c r="B208" i="1"/>
  <c r="K208" i="1" s="1"/>
  <c r="E208" i="1" l="1"/>
  <c r="G208" i="1"/>
  <c r="I208" i="1" l="1"/>
  <c r="D208" i="1"/>
  <c r="F208" i="1" s="1"/>
  <c r="H208" i="1" l="1"/>
  <c r="J208" i="1"/>
  <c r="L208" i="1" l="1"/>
  <c r="A209" i="1"/>
  <c r="C209" i="1" l="1"/>
  <c r="B209" i="1"/>
  <c r="K209" i="1" s="1"/>
  <c r="E209" i="1" l="1"/>
  <c r="G209" i="1"/>
  <c r="I209" i="1" l="1"/>
  <c r="D209" i="1"/>
  <c r="F209" i="1" s="1"/>
  <c r="H209" i="1" l="1"/>
  <c r="J209" i="1"/>
  <c r="L209" i="1" l="1"/>
  <c r="A210" i="1"/>
  <c r="C210" i="1" l="1"/>
  <c r="B210" i="1"/>
  <c r="K210" i="1" s="1"/>
  <c r="E210" i="1" l="1"/>
  <c r="G210" i="1"/>
  <c r="I210" i="1" l="1"/>
  <c r="D210" i="1"/>
  <c r="F210" i="1" s="1"/>
  <c r="H210" i="1" l="1"/>
  <c r="J210" i="1"/>
  <c r="L210" i="1" l="1"/>
  <c r="A211" i="1"/>
  <c r="C211" i="1" l="1"/>
  <c r="B211" i="1"/>
  <c r="K211" i="1" s="1"/>
  <c r="E211" i="1" l="1"/>
  <c r="G211" i="1"/>
  <c r="I211" i="1" l="1"/>
  <c r="D211" i="1"/>
  <c r="F211" i="1" s="1"/>
  <c r="H211" i="1" l="1"/>
  <c r="J211" i="1"/>
  <c r="L211" i="1" l="1"/>
  <c r="A212" i="1"/>
  <c r="C212" i="1" l="1"/>
  <c r="B212" i="1"/>
  <c r="K212" i="1" s="1"/>
  <c r="E212" i="1" l="1"/>
  <c r="G212" i="1"/>
  <c r="I212" i="1" l="1"/>
  <c r="D212" i="1"/>
  <c r="F212" i="1" s="1"/>
  <c r="H212" i="1" l="1"/>
  <c r="J212" i="1"/>
  <c r="L212" i="1" l="1"/>
  <c r="A213" i="1"/>
  <c r="C213" i="1" l="1"/>
  <c r="B213" i="1"/>
  <c r="K213" i="1" s="1"/>
  <c r="E213" i="1" l="1"/>
  <c r="I213" i="1" l="1"/>
  <c r="D213" i="1"/>
  <c r="F213" i="1" s="1"/>
  <c r="G213" i="1" l="1"/>
  <c r="L213" i="1" l="1"/>
  <c r="J213" i="1"/>
  <c r="H213" i="1"/>
  <c r="A214" i="1" s="1"/>
  <c r="B214" i="1" l="1"/>
  <c r="K214" i="1" s="1"/>
  <c r="C214" i="1"/>
  <c r="E214" i="1" l="1"/>
  <c r="G214" i="1"/>
  <c r="I214" i="1" l="1"/>
  <c r="D214" i="1"/>
  <c r="F214" i="1" s="1"/>
  <c r="H214" i="1" l="1"/>
  <c r="J214" i="1"/>
  <c r="L214" i="1" l="1"/>
  <c r="A215" i="1"/>
  <c r="C215" i="1" l="1"/>
  <c r="B215" i="1"/>
  <c r="K215" i="1" s="1"/>
  <c r="D215" i="1" l="1"/>
  <c r="F215" i="1" s="1"/>
  <c r="E215" i="1"/>
  <c r="I215" i="1" s="1"/>
  <c r="G215" i="1"/>
  <c r="H215" i="1" l="1"/>
  <c r="J215" i="1"/>
  <c r="L215" i="1" l="1"/>
  <c r="A216" i="1"/>
  <c r="C216" i="1" l="1"/>
  <c r="B216" i="1"/>
  <c r="K216" i="1" s="1"/>
  <c r="E216" i="1" l="1"/>
  <c r="G216" i="1"/>
  <c r="I216" i="1" l="1"/>
  <c r="D216" i="1"/>
  <c r="F216" i="1" s="1"/>
  <c r="H216" i="1" l="1"/>
  <c r="J216" i="1"/>
  <c r="L216" i="1" l="1"/>
  <c r="A217" i="1"/>
  <c r="C217" i="1" l="1"/>
  <c r="B217" i="1"/>
  <c r="K217" i="1" s="1"/>
  <c r="E217" i="1" l="1"/>
  <c r="G217" i="1"/>
  <c r="I217" i="1" l="1"/>
  <c r="D217" i="1"/>
  <c r="F217" i="1" s="1"/>
  <c r="H217" i="1" l="1"/>
  <c r="J217" i="1"/>
  <c r="L217" i="1" l="1"/>
  <c r="A218" i="1"/>
  <c r="C218" i="1" l="1"/>
  <c r="B218" i="1"/>
  <c r="K218" i="1" s="1"/>
  <c r="E218" i="1" l="1"/>
  <c r="G218" i="1"/>
  <c r="I218" i="1" l="1"/>
  <c r="D218" i="1"/>
  <c r="F218" i="1" s="1"/>
  <c r="H218" i="1" l="1"/>
  <c r="J218" i="1"/>
  <c r="L218" i="1" l="1"/>
  <c r="A219" i="1"/>
  <c r="C219" i="1" l="1"/>
  <c r="B219" i="1"/>
  <c r="K219" i="1" s="1"/>
  <c r="E219" i="1" l="1"/>
  <c r="G219" i="1"/>
  <c r="I219" i="1" l="1"/>
  <c r="D219" i="1"/>
  <c r="F219" i="1" s="1"/>
  <c r="H219" i="1" l="1"/>
  <c r="J219" i="1"/>
  <c r="L219" i="1" l="1"/>
  <c r="A220" i="1"/>
  <c r="B220" i="1" l="1"/>
  <c r="K220" i="1" s="1"/>
  <c r="C220" i="1"/>
  <c r="E220" i="1" l="1"/>
  <c r="G220" i="1"/>
  <c r="I220" i="1" l="1"/>
  <c r="D220" i="1"/>
  <c r="F220" i="1" s="1"/>
  <c r="H220" i="1" l="1"/>
  <c r="J220" i="1"/>
  <c r="L220" i="1" l="1"/>
  <c r="A221" i="1"/>
  <c r="C221" i="1" l="1"/>
  <c r="B221" i="1"/>
  <c r="K221" i="1" s="1"/>
  <c r="E221" i="1" l="1"/>
  <c r="G221" i="1"/>
  <c r="I221" i="1" l="1"/>
  <c r="D221" i="1"/>
  <c r="F221" i="1" s="1"/>
  <c r="H221" i="1" l="1"/>
  <c r="J221" i="1"/>
  <c r="L221" i="1" l="1"/>
  <c r="A222" i="1"/>
  <c r="C222" i="1" l="1"/>
  <c r="B222" i="1"/>
  <c r="K222" i="1" s="1"/>
  <c r="D222" i="1" l="1"/>
  <c r="F222" i="1" s="1"/>
  <c r="E222" i="1"/>
  <c r="I222" i="1" s="1"/>
  <c r="G222" i="1"/>
  <c r="H222" i="1" l="1"/>
  <c r="J222" i="1"/>
  <c r="L222" i="1" l="1"/>
  <c r="A223" i="1"/>
  <c r="B223" i="1" l="1"/>
  <c r="K223" i="1" s="1"/>
  <c r="C223" i="1"/>
  <c r="E223" i="1" l="1"/>
  <c r="G223" i="1"/>
  <c r="I223" i="1" l="1"/>
  <c r="D223" i="1"/>
  <c r="F223" i="1" s="1"/>
  <c r="H223" i="1" l="1"/>
  <c r="J223" i="1"/>
  <c r="L223" i="1" l="1"/>
  <c r="A224" i="1"/>
  <c r="B224" i="1" l="1"/>
  <c r="K224" i="1" s="1"/>
  <c r="C224" i="1"/>
  <c r="G224" i="1" l="1"/>
  <c r="E224" i="1"/>
  <c r="I224" i="1" s="1"/>
  <c r="D224" i="1"/>
  <c r="F224" i="1"/>
  <c r="H224" i="1" s="1"/>
  <c r="J224" i="1" l="1"/>
  <c r="L224" i="1"/>
  <c r="A225" i="1"/>
  <c r="C225" i="1" l="1"/>
  <c r="B225" i="1"/>
  <c r="K225" i="1" s="1"/>
  <c r="E225" i="1" l="1"/>
  <c r="I225" i="1" s="1"/>
  <c r="D225" i="1"/>
  <c r="F225" i="1" s="1"/>
  <c r="G225" i="1" l="1"/>
  <c r="L225" i="1" l="1"/>
  <c r="H225" i="1"/>
  <c r="A226" i="1" s="1"/>
  <c r="J225" i="1"/>
  <c r="C226" i="1" l="1"/>
  <c r="B226" i="1"/>
  <c r="K226" i="1" s="1"/>
  <c r="G226" i="1" l="1"/>
  <c r="E226" i="1"/>
  <c r="I226" i="1" l="1"/>
  <c r="D226" i="1"/>
  <c r="F226" i="1" s="1"/>
  <c r="H226" i="1" l="1"/>
  <c r="J226" i="1"/>
  <c r="L226" i="1" l="1"/>
  <c r="A227" i="1"/>
  <c r="B227" i="1" l="1"/>
  <c r="K227" i="1" s="1"/>
  <c r="C227" i="1"/>
  <c r="E227" i="1" l="1"/>
  <c r="G227" i="1"/>
  <c r="I227" i="1" l="1"/>
  <c r="D227" i="1"/>
  <c r="F227" i="1" s="1"/>
  <c r="H227" i="1" l="1"/>
  <c r="J227" i="1"/>
  <c r="L227" i="1" l="1"/>
  <c r="A228" i="1"/>
  <c r="C228" i="1" l="1"/>
  <c r="B228" i="1"/>
  <c r="K228" i="1" s="1"/>
  <c r="G228" i="1" l="1"/>
  <c r="E228" i="1"/>
  <c r="I228" i="1" s="1"/>
  <c r="D228" i="1"/>
  <c r="F228" i="1" s="1"/>
  <c r="H228" i="1" l="1"/>
  <c r="J228" i="1"/>
  <c r="L228" i="1" l="1"/>
  <c r="A229" i="1"/>
  <c r="B229" i="1" l="1"/>
  <c r="K229" i="1" s="1"/>
  <c r="C229" i="1"/>
  <c r="G229" i="1" l="1"/>
  <c r="D229" i="1"/>
  <c r="F229" i="1" s="1"/>
  <c r="E229" i="1"/>
  <c r="I229" i="1" s="1"/>
  <c r="H229" i="1" l="1"/>
  <c r="J229" i="1"/>
  <c r="L229" i="1" l="1"/>
  <c r="A230" i="1"/>
  <c r="B230" i="1" l="1"/>
  <c r="K230" i="1" s="1"/>
  <c r="C230" i="1"/>
  <c r="E230" i="1" l="1"/>
  <c r="I230" i="1" s="1"/>
  <c r="D230" i="1"/>
  <c r="F230" i="1" s="1"/>
  <c r="G230" i="1"/>
  <c r="H230" i="1" l="1"/>
  <c r="J230" i="1"/>
  <c r="L230" i="1" l="1"/>
  <c r="A231" i="1"/>
  <c r="C231" i="1" l="1"/>
  <c r="B231" i="1"/>
  <c r="K231" i="1" s="1"/>
  <c r="E231" i="1" l="1"/>
  <c r="G231" i="1"/>
  <c r="I231" i="1" l="1"/>
  <c r="D231" i="1"/>
  <c r="F231" i="1" s="1"/>
  <c r="H231" i="1" l="1"/>
  <c r="J231" i="1"/>
  <c r="L231" i="1" l="1"/>
  <c r="A232" i="1"/>
  <c r="B232" i="1" l="1"/>
  <c r="K232" i="1" s="1"/>
  <c r="C232" i="1"/>
  <c r="G232" i="1" l="1"/>
  <c r="E232" i="1"/>
  <c r="I232" i="1" l="1"/>
  <c r="D232" i="1"/>
  <c r="F232" i="1" s="1"/>
  <c r="H232" i="1" l="1"/>
  <c r="J232" i="1"/>
  <c r="L232" i="1" l="1"/>
  <c r="A233" i="1"/>
  <c r="B233" i="1" l="1"/>
  <c r="K233" i="1" s="1"/>
  <c r="C233" i="1"/>
  <c r="E233" i="1" l="1"/>
  <c r="I233" i="1" s="1"/>
  <c r="D233" i="1"/>
  <c r="F233" i="1" s="1"/>
  <c r="G233" i="1"/>
  <c r="H233" i="1" l="1"/>
  <c r="J233" i="1"/>
  <c r="L233" i="1" l="1"/>
  <c r="A234" i="1"/>
  <c r="B234" i="1" l="1"/>
  <c r="K234" i="1" s="1"/>
  <c r="C234" i="1"/>
  <c r="G234" i="1" l="1"/>
  <c r="E234" i="1"/>
  <c r="I234" i="1" l="1"/>
  <c r="D234" i="1"/>
  <c r="F234" i="1" s="1"/>
  <c r="H234" i="1" l="1"/>
  <c r="J234" i="1"/>
  <c r="L234" i="1" l="1"/>
  <c r="A235" i="1"/>
  <c r="C235" i="1" l="1"/>
  <c r="B235" i="1"/>
  <c r="K235" i="1" s="1"/>
  <c r="E235" i="1" l="1"/>
  <c r="I235" i="1" s="1"/>
  <c r="D235" i="1"/>
  <c r="F235" i="1" s="1"/>
  <c r="G235" i="1"/>
  <c r="H235" i="1" l="1"/>
  <c r="J235" i="1"/>
  <c r="L235" i="1" l="1"/>
  <c r="A236" i="1"/>
  <c r="C236" i="1" l="1"/>
  <c r="B236" i="1"/>
  <c r="K236" i="1" s="1"/>
  <c r="E236" i="1" l="1"/>
  <c r="G236" i="1"/>
  <c r="I236" i="1" l="1"/>
  <c r="D236" i="1"/>
  <c r="F236" i="1" s="1"/>
  <c r="H236" i="1" l="1"/>
  <c r="J236" i="1"/>
  <c r="L236" i="1" l="1"/>
  <c r="A237" i="1"/>
  <c r="C237" i="1" l="1"/>
  <c r="B237" i="1"/>
  <c r="K237" i="1" s="1"/>
  <c r="E237" i="1" l="1"/>
  <c r="I237" i="1" s="1"/>
  <c r="D237" i="1"/>
  <c r="F237" i="1" s="1"/>
  <c r="G237" i="1" l="1"/>
  <c r="L237" i="1" l="1"/>
  <c r="H237" i="1"/>
  <c r="A238" i="1" s="1"/>
  <c r="J237" i="1"/>
  <c r="C238" i="1" l="1"/>
  <c r="B238" i="1"/>
  <c r="K238" i="1" s="1"/>
  <c r="E238" i="1" l="1"/>
  <c r="G238" i="1"/>
  <c r="I238" i="1" l="1"/>
  <c r="D238" i="1"/>
  <c r="F238" i="1" s="1"/>
  <c r="H238" i="1" l="1"/>
  <c r="J238" i="1"/>
  <c r="L238" i="1" l="1"/>
  <c r="A239" i="1"/>
  <c r="C239" i="1" l="1"/>
  <c r="B239" i="1"/>
  <c r="K239" i="1" s="1"/>
  <c r="E239" i="1" l="1"/>
  <c r="G239" i="1"/>
  <c r="I239" i="1" l="1"/>
  <c r="D239" i="1"/>
  <c r="F239" i="1" s="1"/>
  <c r="H239" i="1" l="1"/>
  <c r="J239" i="1"/>
  <c r="L239" i="1" l="1"/>
  <c r="A240" i="1"/>
  <c r="C240" i="1" l="1"/>
  <c r="B240" i="1"/>
  <c r="K240" i="1" s="1"/>
  <c r="G240" i="1" l="1"/>
  <c r="E240" i="1"/>
  <c r="I240" i="1" s="1"/>
  <c r="D240" i="1"/>
  <c r="F240" i="1" s="1"/>
  <c r="H240" i="1" l="1"/>
  <c r="J240" i="1"/>
  <c r="L240" i="1" l="1"/>
  <c r="A241" i="1"/>
  <c r="B241" i="1" l="1"/>
  <c r="K241" i="1" s="1"/>
  <c r="C241" i="1"/>
  <c r="E241" i="1" l="1"/>
  <c r="I241" i="1" s="1"/>
  <c r="G241" i="1"/>
  <c r="D241" i="1"/>
  <c r="F241" i="1" s="1"/>
  <c r="H241" i="1" l="1"/>
  <c r="J241" i="1"/>
  <c r="L241" i="1" l="1"/>
  <c r="A242" i="1"/>
  <c r="C242" i="1" l="1"/>
  <c r="B242" i="1"/>
  <c r="K242" i="1" s="1"/>
  <c r="E242" i="1" l="1"/>
  <c r="G242" i="1"/>
  <c r="I242" i="1" l="1"/>
  <c r="D242" i="1"/>
  <c r="F242" i="1" s="1"/>
  <c r="H242" i="1" l="1"/>
  <c r="J242" i="1"/>
  <c r="L242" i="1" l="1"/>
  <c r="A243" i="1"/>
  <c r="C243" i="1" l="1"/>
  <c r="B243" i="1"/>
  <c r="K243" i="1" s="1"/>
  <c r="E243" i="1" l="1"/>
  <c r="I243" i="1" s="1"/>
  <c r="D243" i="1"/>
  <c r="G243" i="1"/>
  <c r="F243" i="1"/>
  <c r="J243" i="1" l="1"/>
  <c r="H243" i="1"/>
  <c r="L243" i="1" l="1"/>
  <c r="A244" i="1"/>
  <c r="C244" i="1" l="1"/>
  <c r="B244" i="1"/>
  <c r="K244" i="1" s="1"/>
  <c r="D244" i="1" l="1"/>
  <c r="G244" i="1"/>
  <c r="F244" i="1"/>
  <c r="J244" i="1" s="1"/>
  <c r="H244" i="1"/>
  <c r="A245" i="1" s="1"/>
  <c r="E244" i="1"/>
  <c r="I244" i="1" s="1"/>
  <c r="B245" i="1" l="1"/>
  <c r="K245" i="1" s="1"/>
  <c r="C245" i="1"/>
  <c r="L244" i="1"/>
  <c r="E245" i="1" l="1"/>
  <c r="G245" i="1"/>
  <c r="I245" i="1" l="1"/>
  <c r="D245" i="1"/>
  <c r="F245" i="1" s="1"/>
  <c r="H245" i="1" l="1"/>
  <c r="J245" i="1"/>
  <c r="L245" i="1" l="1"/>
  <c r="A246" i="1"/>
  <c r="C246" i="1" l="1"/>
  <c r="B246" i="1"/>
  <c r="K246" i="1" s="1"/>
  <c r="E246" i="1" l="1"/>
  <c r="I246" i="1" s="1"/>
  <c r="G246" i="1"/>
  <c r="D246" i="1"/>
  <c r="F246" i="1" s="1"/>
  <c r="H246" i="1" l="1"/>
  <c r="J246" i="1"/>
  <c r="L246" i="1" l="1"/>
  <c r="A247" i="1"/>
  <c r="C247" i="1" l="1"/>
  <c r="B247" i="1"/>
  <c r="K247" i="1" s="1"/>
  <c r="G247" i="1" l="1"/>
  <c r="E247" i="1"/>
  <c r="I247" i="1" l="1"/>
  <c r="D247" i="1"/>
  <c r="F247" i="1" s="1"/>
  <c r="H247" i="1" l="1"/>
  <c r="J247" i="1"/>
  <c r="L247" i="1" l="1"/>
  <c r="A248" i="1"/>
  <c r="B248" i="1" l="1"/>
  <c r="K248" i="1" s="1"/>
  <c r="C248" i="1"/>
  <c r="G248" i="1" l="1"/>
  <c r="E248" i="1"/>
  <c r="I248" i="1" l="1"/>
  <c r="D248" i="1"/>
  <c r="F248" i="1" s="1"/>
  <c r="H248" i="1" l="1"/>
  <c r="J248" i="1"/>
  <c r="L248" i="1" l="1"/>
  <c r="A249" i="1"/>
  <c r="B249" i="1" l="1"/>
  <c r="K249" i="1" s="1"/>
  <c r="C249" i="1"/>
  <c r="F249" i="1" l="1"/>
  <c r="E249" i="1"/>
  <c r="I249" i="1" s="1"/>
  <c r="D249" i="1"/>
  <c r="G249" i="1" l="1"/>
  <c r="H249" i="1"/>
  <c r="A250" i="1" s="1"/>
  <c r="J249" i="1" l="1"/>
  <c r="L249" i="1"/>
  <c r="C250" i="1"/>
  <c r="B250" i="1"/>
  <c r="K250" i="1" s="1"/>
  <c r="F250" i="1" l="1"/>
  <c r="G250" i="1"/>
  <c r="E250" i="1"/>
  <c r="I250" i="1" s="1"/>
  <c r="D250" i="1"/>
  <c r="J250" i="1" l="1"/>
  <c r="H250" i="1"/>
  <c r="L250" i="1" l="1"/>
  <c r="A251" i="1"/>
  <c r="B251" i="1" l="1"/>
  <c r="K251" i="1" s="1"/>
  <c r="C251" i="1"/>
  <c r="G251" i="1" l="1"/>
  <c r="E251" i="1"/>
  <c r="I251" i="1" l="1"/>
  <c r="D251" i="1"/>
  <c r="F251" i="1" s="1"/>
  <c r="H251" i="1" l="1"/>
  <c r="J251" i="1"/>
  <c r="L251" i="1" l="1"/>
  <c r="A252" i="1"/>
  <c r="J252" i="1" l="1"/>
  <c r="B252" i="1"/>
  <c r="K252" i="1" s="1"/>
  <c r="C252" i="1"/>
  <c r="L252" i="1"/>
  <c r="I252" i="1"/>
  <c r="F252" i="1" l="1"/>
  <c r="E252" i="1"/>
  <c r="H252" i="1"/>
  <c r="A253" i="1" s="1"/>
  <c r="G252" i="1"/>
  <c r="D252" i="1"/>
  <c r="I253" i="1" l="1"/>
  <c r="C253" i="1"/>
  <c r="B253" i="1"/>
  <c r="K253" i="1" s="1"/>
  <c r="L253" i="1"/>
  <c r="J253" i="1"/>
  <c r="E253" i="1" l="1"/>
  <c r="D253" i="1"/>
  <c r="H253" i="1"/>
  <c r="A254" i="1" s="1"/>
  <c r="G253" i="1"/>
  <c r="F253" i="1"/>
  <c r="B254" i="1" l="1"/>
  <c r="K254" i="1" s="1"/>
  <c r="I254" i="1"/>
  <c r="J254" i="1"/>
  <c r="C254" i="1"/>
  <c r="L254" i="1"/>
  <c r="H254" i="1" l="1"/>
  <c r="A255" i="1" s="1"/>
  <c r="F254" i="1"/>
  <c r="D254" i="1"/>
  <c r="G254" i="1"/>
  <c r="E254" i="1"/>
  <c r="C255" i="1" l="1"/>
  <c r="J255" i="1"/>
  <c r="I255" i="1"/>
  <c r="L255" i="1"/>
  <c r="B255" i="1"/>
  <c r="K255" i="1" s="1"/>
  <c r="G255" i="1" l="1"/>
  <c r="D255" i="1"/>
  <c r="F255" i="1"/>
  <c r="H255" i="1"/>
  <c r="A256" i="1" s="1"/>
  <c r="E255" i="1"/>
  <c r="L256" i="1" l="1"/>
  <c r="B256" i="1"/>
  <c r="K256" i="1" s="1"/>
  <c r="C256" i="1"/>
  <c r="I256" i="1"/>
  <c r="J256" i="1"/>
  <c r="H256" i="1" l="1"/>
  <c r="A257" i="1" s="1"/>
  <c r="G256" i="1"/>
  <c r="D256" i="1"/>
  <c r="F256" i="1"/>
  <c r="E256" i="1"/>
  <c r="B257" i="1" l="1"/>
  <c r="K257" i="1" s="1"/>
  <c r="L257" i="1"/>
  <c r="I257" i="1"/>
  <c r="J257" i="1"/>
  <c r="C257" i="1"/>
  <c r="G257" i="1" l="1"/>
  <c r="F257" i="1"/>
  <c r="E257" i="1"/>
  <c r="D257" i="1"/>
  <c r="H257" i="1"/>
  <c r="A258" i="1" s="1"/>
  <c r="L258" i="1" l="1"/>
  <c r="I258" i="1"/>
  <c r="C258" i="1"/>
  <c r="J258" i="1"/>
  <c r="B258" i="1"/>
  <c r="K258" i="1" s="1"/>
  <c r="D258" i="1" l="1"/>
  <c r="G258" i="1"/>
  <c r="F258" i="1"/>
  <c r="H258" i="1"/>
  <c r="A259" i="1" s="1"/>
  <c r="E258" i="1"/>
  <c r="J259" i="1" l="1"/>
  <c r="L259" i="1"/>
  <c r="C259" i="1"/>
  <c r="B259" i="1"/>
  <c r="K259" i="1" s="1"/>
  <c r="I259" i="1"/>
  <c r="F259" i="1" l="1"/>
  <c r="D259" i="1"/>
  <c r="G259" i="1"/>
  <c r="E259" i="1"/>
  <c r="H259" i="1"/>
  <c r="A260" i="1" s="1"/>
  <c r="C260" i="1" l="1"/>
  <c r="I260" i="1"/>
  <c r="L260" i="1"/>
  <c r="J260" i="1"/>
  <c r="B260" i="1"/>
  <c r="K260" i="1" s="1"/>
  <c r="F260" i="1" l="1"/>
  <c r="E260" i="1"/>
  <c r="G260" i="1"/>
  <c r="D260" i="1"/>
  <c r="H260" i="1"/>
  <c r="A261" i="1" s="1"/>
  <c r="I261" i="1" l="1"/>
  <c r="B261" i="1"/>
  <c r="K261" i="1" s="1"/>
  <c r="C261" i="1"/>
  <c r="L261" i="1"/>
  <c r="J261" i="1"/>
  <c r="D261" i="1" l="1"/>
  <c r="G261" i="1"/>
  <c r="E261" i="1"/>
  <c r="F261" i="1"/>
  <c r="H261" i="1"/>
  <c r="A262" i="1" s="1"/>
  <c r="J262" i="1" l="1"/>
  <c r="L262" i="1"/>
  <c r="I262" i="1"/>
  <c r="B262" i="1"/>
  <c r="K262" i="1" s="1"/>
  <c r="C262" i="1"/>
  <c r="G262" i="1" l="1"/>
  <c r="H262" i="1"/>
  <c r="A263" i="1" s="1"/>
  <c r="F262" i="1"/>
  <c r="D262" i="1"/>
  <c r="E262" i="1"/>
  <c r="L263" i="1" l="1"/>
  <c r="J263" i="1"/>
  <c r="B263" i="1"/>
  <c r="K263" i="1" s="1"/>
  <c r="C263" i="1"/>
  <c r="I263" i="1"/>
  <c r="D263" i="1" l="1"/>
  <c r="H263" i="1"/>
  <c r="A264" i="1" s="1"/>
  <c r="E263" i="1"/>
  <c r="G263" i="1"/>
  <c r="F263" i="1"/>
  <c r="L264" i="1" l="1"/>
  <c r="J264" i="1"/>
  <c r="B264" i="1"/>
  <c r="K264" i="1" s="1"/>
  <c r="I264" i="1"/>
  <c r="C264" i="1"/>
  <c r="E264" i="1" l="1"/>
  <c r="D264" i="1"/>
  <c r="G264" i="1"/>
  <c r="H264" i="1"/>
  <c r="A265" i="1" s="1"/>
  <c r="F264" i="1"/>
  <c r="I265" i="1" l="1"/>
  <c r="J265" i="1"/>
  <c r="C265" i="1"/>
  <c r="L265" i="1"/>
  <c r="B265" i="1"/>
  <c r="K265" i="1" s="1"/>
  <c r="G265" i="1" l="1"/>
  <c r="E265" i="1"/>
  <c r="H265" i="1"/>
  <c r="A266" i="1" s="1"/>
  <c r="D265" i="1"/>
  <c r="F265" i="1"/>
  <c r="L266" i="1" l="1"/>
  <c r="B266" i="1"/>
  <c r="K266" i="1" s="1"/>
  <c r="C266" i="1"/>
  <c r="I266" i="1"/>
  <c r="J266" i="1"/>
  <c r="G266" i="1" l="1"/>
  <c r="D266" i="1"/>
  <c r="F266" i="1"/>
  <c r="H266" i="1"/>
  <c r="A267" i="1" s="1"/>
  <c r="E266" i="1"/>
  <c r="J267" i="1" l="1"/>
  <c r="B267" i="1"/>
  <c r="K267" i="1" s="1"/>
  <c r="L267" i="1"/>
  <c r="C267" i="1"/>
  <c r="I267" i="1"/>
  <c r="F267" i="1" l="1"/>
  <c r="H267" i="1"/>
  <c r="A268" i="1" s="1"/>
  <c r="E267" i="1"/>
  <c r="D267" i="1"/>
  <c r="G267" i="1"/>
  <c r="I268" i="1" l="1"/>
  <c r="B268" i="1"/>
  <c r="K268" i="1" s="1"/>
  <c r="J268" i="1"/>
  <c r="L268" i="1"/>
  <c r="C268" i="1"/>
  <c r="H268" i="1" l="1"/>
  <c r="A269" i="1" s="1"/>
  <c r="G268" i="1"/>
  <c r="F268" i="1"/>
  <c r="D268" i="1"/>
  <c r="E268" i="1"/>
  <c r="L269" i="1" l="1"/>
  <c r="B269" i="1"/>
  <c r="K269" i="1" s="1"/>
  <c r="J269" i="1"/>
  <c r="I269" i="1"/>
  <c r="C269" i="1"/>
  <c r="G269" i="1" l="1"/>
  <c r="F269" i="1"/>
  <c r="E269" i="1"/>
  <c r="H269" i="1"/>
  <c r="A270" i="1" s="1"/>
  <c r="D269" i="1"/>
  <c r="L270" i="1" l="1"/>
  <c r="I270" i="1"/>
  <c r="C270" i="1"/>
  <c r="J270" i="1"/>
  <c r="B270" i="1"/>
  <c r="K270" i="1" s="1"/>
  <c r="G270" i="1" l="1"/>
  <c r="F270" i="1"/>
  <c r="D270" i="1"/>
  <c r="H270" i="1"/>
  <c r="A271" i="1" s="1"/>
  <c r="E270" i="1"/>
  <c r="C271" i="1" l="1"/>
  <c r="I271" i="1"/>
  <c r="B271" i="1"/>
  <c r="K271" i="1" s="1"/>
  <c r="L271" i="1"/>
  <c r="J271" i="1"/>
  <c r="F271" i="1" l="1"/>
  <c r="D271" i="1"/>
  <c r="E271" i="1"/>
  <c r="G271" i="1"/>
  <c r="H271" i="1"/>
  <c r="A272" i="1" s="1"/>
  <c r="L272" i="1" l="1"/>
  <c r="C272" i="1"/>
  <c r="I272" i="1"/>
  <c r="J272" i="1"/>
  <c r="B272" i="1"/>
  <c r="K272" i="1" s="1"/>
  <c r="E272" i="1" l="1"/>
  <c r="G272" i="1"/>
  <c r="H272" i="1"/>
  <c r="A273" i="1" s="1"/>
  <c r="F272" i="1"/>
  <c r="D272" i="1"/>
  <c r="C273" i="1" l="1"/>
  <c r="J273" i="1"/>
  <c r="L273" i="1"/>
  <c r="B273" i="1"/>
  <c r="K273" i="1" s="1"/>
  <c r="I273" i="1"/>
  <c r="H273" i="1" l="1"/>
  <c r="A274" i="1" s="1"/>
  <c r="D273" i="1"/>
  <c r="G273" i="1"/>
  <c r="E273" i="1"/>
  <c r="F273" i="1"/>
  <c r="I274" i="1" l="1"/>
  <c r="L274" i="1"/>
  <c r="C274" i="1"/>
  <c r="J274" i="1"/>
  <c r="B274" i="1"/>
  <c r="K274" i="1" s="1"/>
  <c r="G274" i="1" l="1"/>
  <c r="F274" i="1"/>
  <c r="H274" i="1"/>
  <c r="A275" i="1" s="1"/>
  <c r="D274" i="1"/>
  <c r="E274" i="1"/>
  <c r="J275" i="1" l="1"/>
  <c r="L275" i="1"/>
  <c r="C275" i="1"/>
  <c r="I275" i="1"/>
  <c r="B275" i="1"/>
  <c r="K275" i="1" s="1"/>
  <c r="E275" i="1" l="1"/>
  <c r="G275" i="1"/>
  <c r="D275" i="1"/>
  <c r="F275" i="1"/>
  <c r="H275" i="1"/>
  <c r="A276" i="1" s="1"/>
  <c r="C276" i="1" l="1"/>
  <c r="I276" i="1"/>
  <c r="B276" i="1"/>
  <c r="K276" i="1" s="1"/>
  <c r="J276" i="1"/>
  <c r="L276" i="1"/>
  <c r="G276" i="1" l="1"/>
  <c r="E276" i="1"/>
  <c r="F276" i="1"/>
  <c r="D276" i="1"/>
  <c r="H276" i="1"/>
  <c r="A277" i="1" s="1"/>
  <c r="L277" i="1" l="1"/>
  <c r="I277" i="1"/>
  <c r="J277" i="1"/>
  <c r="B277" i="1"/>
  <c r="K277" i="1" s="1"/>
  <c r="C277" i="1"/>
  <c r="F277" i="1" l="1"/>
  <c r="H277" i="1"/>
  <c r="A278" i="1" s="1"/>
  <c r="D277" i="1"/>
  <c r="G277" i="1"/>
  <c r="E277" i="1"/>
  <c r="L278" i="1" l="1"/>
  <c r="J278" i="1"/>
  <c r="B278" i="1"/>
  <c r="K278" i="1" s="1"/>
  <c r="I278" i="1"/>
  <c r="C278" i="1"/>
  <c r="E278" i="1" l="1"/>
  <c r="H278" i="1"/>
  <c r="A279" i="1" s="1"/>
  <c r="D278" i="1"/>
  <c r="G278" i="1"/>
  <c r="F278" i="1"/>
  <c r="C279" i="1" l="1"/>
  <c r="J279" i="1"/>
  <c r="I279" i="1"/>
  <c r="B279" i="1"/>
  <c r="K279" i="1" s="1"/>
  <c r="L279" i="1"/>
  <c r="H279" i="1" l="1"/>
  <c r="A280" i="1" s="1"/>
  <c r="E279" i="1"/>
  <c r="G279" i="1"/>
  <c r="D279" i="1"/>
  <c r="F279" i="1"/>
  <c r="I280" i="1" l="1"/>
  <c r="L280" i="1"/>
  <c r="C280" i="1"/>
  <c r="B280" i="1"/>
  <c r="K280" i="1" s="1"/>
  <c r="J280" i="1"/>
  <c r="F280" i="1" l="1"/>
  <c r="H280" i="1"/>
  <c r="A281" i="1" s="1"/>
  <c r="D280" i="1"/>
  <c r="E280" i="1"/>
  <c r="G280" i="1"/>
  <c r="L281" i="1" l="1"/>
  <c r="C281" i="1"/>
  <c r="J281" i="1"/>
  <c r="B281" i="1"/>
  <c r="K281" i="1" s="1"/>
  <c r="I281" i="1"/>
  <c r="F281" i="1" l="1"/>
  <c r="H281" i="1"/>
  <c r="A282" i="1" s="1"/>
  <c r="E281" i="1"/>
  <c r="D281" i="1"/>
  <c r="G281" i="1"/>
  <c r="J282" i="1" l="1"/>
  <c r="B282" i="1"/>
  <c r="K282" i="1" s="1"/>
  <c r="L282" i="1"/>
  <c r="C282" i="1"/>
  <c r="I282" i="1"/>
  <c r="D282" i="1" l="1"/>
  <c r="F282" i="1"/>
  <c r="H282" i="1"/>
  <c r="A283" i="1" s="1"/>
  <c r="E282" i="1"/>
  <c r="G282" i="1"/>
  <c r="C283" i="1" l="1"/>
  <c r="L283" i="1"/>
  <c r="I283" i="1"/>
  <c r="J283" i="1"/>
  <c r="B283" i="1"/>
  <c r="K283" i="1" s="1"/>
  <c r="D283" i="1" l="1"/>
  <c r="E283" i="1"/>
  <c r="G283" i="1"/>
  <c r="F283" i="1"/>
  <c r="H283" i="1"/>
  <c r="A284" i="1" s="1"/>
  <c r="B284" i="1" l="1"/>
  <c r="K284" i="1" s="1"/>
  <c r="I284" i="1"/>
  <c r="J284" i="1"/>
  <c r="C284" i="1"/>
  <c r="L284" i="1"/>
  <c r="E284" i="1" l="1"/>
  <c r="G284" i="1"/>
  <c r="D284" i="1"/>
  <c r="H284" i="1"/>
  <c r="A285" i="1" s="1"/>
  <c r="F284" i="1"/>
  <c r="B285" i="1" l="1"/>
  <c r="K285" i="1" s="1"/>
  <c r="I285" i="1"/>
  <c r="C285" i="1"/>
  <c r="J285" i="1"/>
  <c r="L285" i="1"/>
  <c r="E285" i="1" l="1"/>
  <c r="G285" i="1"/>
  <c r="D285" i="1"/>
  <c r="F285" i="1"/>
  <c r="H285" i="1"/>
  <c r="A286" i="1" s="1"/>
  <c r="C286" i="1" l="1"/>
  <c r="I286" i="1"/>
  <c r="B286" i="1"/>
  <c r="K286" i="1" s="1"/>
  <c r="J286" i="1"/>
  <c r="L286" i="1"/>
  <c r="G286" i="1" l="1"/>
  <c r="D286" i="1"/>
  <c r="E286" i="1"/>
  <c r="H286" i="1"/>
  <c r="A287" i="1" s="1"/>
  <c r="F286" i="1"/>
  <c r="I287" i="1" l="1"/>
  <c r="L287" i="1"/>
  <c r="C287" i="1"/>
  <c r="B287" i="1"/>
  <c r="K287" i="1" s="1"/>
  <c r="J287" i="1"/>
  <c r="H287" i="1" l="1"/>
  <c r="A288" i="1" s="1"/>
  <c r="E287" i="1"/>
  <c r="F287" i="1"/>
  <c r="G287" i="1"/>
  <c r="D287" i="1"/>
  <c r="B288" i="1" l="1"/>
  <c r="K288" i="1" s="1"/>
  <c r="J288" i="1"/>
  <c r="L288" i="1"/>
  <c r="C288" i="1"/>
  <c r="I288" i="1"/>
  <c r="D288" i="1" l="1"/>
  <c r="G288" i="1"/>
  <c r="F288" i="1"/>
  <c r="E288" i="1"/>
  <c r="H288" i="1"/>
  <c r="A289" i="1" s="1"/>
  <c r="J289" i="1" l="1"/>
  <c r="B289" i="1"/>
  <c r="K289" i="1" s="1"/>
  <c r="L289" i="1"/>
  <c r="I289" i="1"/>
  <c r="C289" i="1"/>
  <c r="H289" i="1" l="1"/>
  <c r="A290" i="1" s="1"/>
  <c r="G289" i="1"/>
  <c r="F289" i="1"/>
  <c r="E289" i="1"/>
  <c r="D289" i="1"/>
  <c r="I290" i="1" l="1"/>
  <c r="B290" i="1"/>
  <c r="K290" i="1" s="1"/>
  <c r="L290" i="1"/>
  <c r="C290" i="1"/>
  <c r="J290" i="1"/>
  <c r="G290" i="1" l="1"/>
  <c r="D290" i="1"/>
  <c r="F290" i="1"/>
  <c r="E290" i="1"/>
  <c r="H290" i="1"/>
  <c r="A291" i="1" s="1"/>
  <c r="L291" i="1" l="1"/>
  <c r="C291" i="1"/>
  <c r="J291" i="1"/>
  <c r="B291" i="1"/>
  <c r="K291" i="1" s="1"/>
  <c r="I291" i="1"/>
  <c r="G291" i="1" l="1"/>
  <c r="F291" i="1"/>
  <c r="E291" i="1"/>
  <c r="D291" i="1"/>
  <c r="H291" i="1"/>
  <c r="A292" i="1" s="1"/>
  <c r="I292" i="1" l="1"/>
  <c r="L292" i="1"/>
  <c r="B292" i="1"/>
  <c r="K292" i="1" s="1"/>
  <c r="C292" i="1"/>
  <c r="J292" i="1"/>
  <c r="D292" i="1" l="1"/>
  <c r="G292" i="1"/>
  <c r="E292" i="1"/>
  <c r="H292" i="1"/>
  <c r="A293" i="1" s="1"/>
  <c r="F292" i="1"/>
  <c r="C293" i="1" l="1"/>
  <c r="L293" i="1"/>
  <c r="J293" i="1"/>
  <c r="I293" i="1"/>
  <c r="B293" i="1"/>
  <c r="K293" i="1" s="1"/>
  <c r="H293" i="1" l="1"/>
  <c r="A294" i="1" s="1"/>
  <c r="D293" i="1"/>
  <c r="G293" i="1"/>
  <c r="E293" i="1"/>
  <c r="F293" i="1"/>
  <c r="I294" i="1" l="1"/>
  <c r="C294" i="1"/>
  <c r="J294" i="1"/>
  <c r="L294" i="1"/>
  <c r="B294" i="1"/>
  <c r="K294" i="1" s="1"/>
  <c r="F294" i="1" l="1"/>
  <c r="D294" i="1"/>
  <c r="H294" i="1"/>
  <c r="A295" i="1" s="1"/>
  <c r="G294" i="1"/>
  <c r="E294" i="1"/>
  <c r="C295" i="1" l="1"/>
  <c r="I295" i="1"/>
  <c r="L295" i="1"/>
  <c r="B295" i="1"/>
  <c r="K295" i="1" s="1"/>
  <c r="J295" i="1"/>
  <c r="F295" i="1" l="1"/>
  <c r="H295" i="1"/>
  <c r="A296" i="1" s="1"/>
  <c r="D295" i="1"/>
  <c r="G295" i="1"/>
  <c r="E295" i="1"/>
  <c r="L296" i="1" l="1"/>
  <c r="C296" i="1"/>
  <c r="J296" i="1"/>
  <c r="B296" i="1"/>
  <c r="K296" i="1" s="1"/>
  <c r="I296" i="1"/>
  <c r="H296" i="1" l="1"/>
  <c r="A297" i="1" s="1"/>
  <c r="E296" i="1"/>
  <c r="G296" i="1"/>
  <c r="F296" i="1"/>
  <c r="D296" i="1"/>
  <c r="C297" i="1" l="1"/>
  <c r="J297" i="1"/>
  <c r="B297" i="1"/>
  <c r="K297" i="1" s="1"/>
  <c r="I297" i="1"/>
  <c r="L297" i="1"/>
  <c r="E297" i="1" l="1"/>
  <c r="G297" i="1"/>
  <c r="D297" i="1"/>
  <c r="F297" i="1"/>
  <c r="H297" i="1"/>
  <c r="A298" i="1" s="1"/>
  <c r="C298" i="1" l="1"/>
  <c r="I298" i="1"/>
  <c r="J298" i="1"/>
  <c r="L298" i="1"/>
  <c r="B298" i="1"/>
  <c r="K298" i="1" s="1"/>
  <c r="D298" i="1" l="1"/>
  <c r="F298" i="1"/>
  <c r="G298" i="1"/>
  <c r="H298" i="1"/>
  <c r="A299" i="1" s="1"/>
  <c r="E298" i="1"/>
  <c r="B299" i="1" l="1"/>
  <c r="K299" i="1" s="1"/>
  <c r="C299" i="1"/>
  <c r="I299" i="1"/>
  <c r="J299" i="1"/>
  <c r="L299" i="1"/>
  <c r="D299" i="1" l="1"/>
  <c r="E299" i="1"/>
  <c r="F299" i="1"/>
  <c r="G299" i="1"/>
  <c r="H299" i="1"/>
  <c r="A300" i="1" s="1"/>
  <c r="B300" i="1" l="1"/>
  <c r="K300" i="1" s="1"/>
  <c r="C300" i="1"/>
  <c r="I300" i="1"/>
  <c r="J300" i="1"/>
  <c r="L300" i="1"/>
  <c r="D300" i="1" l="1"/>
  <c r="E300" i="1"/>
  <c r="F300" i="1"/>
  <c r="G300" i="1"/>
  <c r="H300" i="1"/>
  <c r="A301" i="1" s="1"/>
  <c r="B301" i="1" l="1"/>
  <c r="K301" i="1" s="1"/>
  <c r="C301" i="1"/>
  <c r="I301" i="1"/>
  <c r="J301" i="1"/>
  <c r="L301" i="1"/>
  <c r="D301" i="1" l="1"/>
  <c r="E301" i="1"/>
  <c r="F301" i="1"/>
  <c r="G301" i="1"/>
  <c r="H301" i="1"/>
  <c r="A302" i="1" s="1"/>
  <c r="B302" i="1" l="1"/>
  <c r="K302" i="1" s="1"/>
  <c r="C302" i="1"/>
  <c r="I302" i="1"/>
  <c r="J302" i="1"/>
  <c r="L302" i="1"/>
  <c r="D302" i="1" l="1"/>
  <c r="E302" i="1"/>
  <c r="F302" i="1"/>
  <c r="G302" i="1"/>
  <c r="H302" i="1"/>
  <c r="A303" i="1" s="1"/>
  <c r="B303" i="1" l="1"/>
  <c r="K303" i="1" s="1"/>
  <c r="C303" i="1"/>
  <c r="I303" i="1"/>
  <c r="J303" i="1"/>
  <c r="L303" i="1"/>
  <c r="D303" i="1" l="1"/>
  <c r="E303" i="1"/>
  <c r="F303" i="1"/>
  <c r="G303" i="1"/>
  <c r="H303" i="1"/>
  <c r="A304" i="1" s="1"/>
  <c r="B304" i="1" l="1"/>
  <c r="K304" i="1" s="1"/>
  <c r="C304" i="1"/>
  <c r="I304" i="1"/>
  <c r="J304" i="1"/>
  <c r="L304" i="1"/>
  <c r="D304" i="1" l="1"/>
  <c r="E304" i="1"/>
  <c r="F304" i="1"/>
  <c r="G304" i="1"/>
  <c r="H304" i="1"/>
  <c r="A305" i="1" s="1"/>
  <c r="B305" i="1" l="1"/>
  <c r="K305" i="1" s="1"/>
  <c r="C305" i="1"/>
  <c r="I305" i="1"/>
  <c r="J305" i="1"/>
  <c r="L305" i="1"/>
  <c r="D305" i="1" l="1"/>
  <c r="E305" i="1"/>
  <c r="F305" i="1"/>
  <c r="G305" i="1"/>
  <c r="H305" i="1"/>
  <c r="A306" i="1" s="1"/>
  <c r="B306" i="1" l="1"/>
  <c r="K306" i="1" s="1"/>
  <c r="C306" i="1"/>
  <c r="I306" i="1"/>
  <c r="J306" i="1"/>
  <c r="L306" i="1"/>
  <c r="D306" i="1" l="1"/>
  <c r="E306" i="1"/>
  <c r="F306" i="1"/>
  <c r="G306" i="1"/>
  <c r="H306" i="1"/>
  <c r="A307" i="1" s="1"/>
  <c r="B307" i="1" l="1"/>
  <c r="K307" i="1" s="1"/>
  <c r="C307" i="1"/>
  <c r="I307" i="1"/>
  <c r="J307" i="1"/>
  <c r="L307" i="1"/>
  <c r="D307" i="1" l="1"/>
  <c r="E307" i="1"/>
  <c r="F307" i="1"/>
  <c r="G307" i="1"/>
  <c r="H307" i="1"/>
  <c r="A308" i="1" s="1"/>
  <c r="B308" i="1" l="1"/>
  <c r="K308" i="1" s="1"/>
  <c r="C308" i="1"/>
  <c r="I308" i="1"/>
  <c r="J308" i="1"/>
  <c r="L308" i="1"/>
  <c r="D308" i="1" l="1"/>
  <c r="E308" i="1"/>
  <c r="F308" i="1"/>
  <c r="G308" i="1"/>
  <c r="H308" i="1"/>
  <c r="A309" i="1" s="1"/>
  <c r="B309" i="1" l="1"/>
  <c r="K309" i="1" s="1"/>
  <c r="C309" i="1"/>
  <c r="I309" i="1"/>
  <c r="J309" i="1"/>
  <c r="L309" i="1"/>
  <c r="D309" i="1" l="1"/>
  <c r="E309" i="1"/>
  <c r="F309" i="1"/>
  <c r="G309" i="1"/>
  <c r="H309" i="1"/>
  <c r="A310" i="1" s="1"/>
  <c r="B310" i="1" l="1"/>
  <c r="K310" i="1" s="1"/>
  <c r="C310" i="1"/>
  <c r="I310" i="1"/>
  <c r="J310" i="1"/>
  <c r="L310" i="1"/>
  <c r="D310" i="1" l="1"/>
  <c r="E310" i="1"/>
  <c r="F310" i="1"/>
  <c r="G310" i="1"/>
  <c r="H310" i="1"/>
  <c r="A311" i="1" s="1"/>
  <c r="B311" i="1" l="1"/>
  <c r="K311" i="1" s="1"/>
  <c r="C311" i="1"/>
  <c r="I311" i="1"/>
  <c r="J311" i="1"/>
  <c r="L311" i="1"/>
  <c r="D311" i="1" l="1"/>
  <c r="E311" i="1"/>
  <c r="F311" i="1"/>
  <c r="G311" i="1"/>
  <c r="H311" i="1"/>
  <c r="A312" i="1" s="1"/>
  <c r="B312" i="1" l="1"/>
  <c r="K312" i="1" s="1"/>
  <c r="C312" i="1"/>
  <c r="I312" i="1"/>
  <c r="J312" i="1"/>
  <c r="L312" i="1"/>
  <c r="D312" i="1" l="1"/>
  <c r="E312" i="1"/>
  <c r="F312" i="1"/>
  <c r="G312" i="1"/>
  <c r="H312" i="1"/>
  <c r="A313" i="1" s="1"/>
  <c r="B313" i="1" l="1"/>
  <c r="K313" i="1" s="1"/>
  <c r="C313" i="1"/>
  <c r="I313" i="1"/>
  <c r="J313" i="1"/>
  <c r="L313" i="1"/>
  <c r="D313" i="1" l="1"/>
  <c r="E313" i="1"/>
  <c r="F313" i="1"/>
  <c r="G313" i="1"/>
  <c r="H313" i="1"/>
  <c r="A314" i="1" s="1"/>
  <c r="B314" i="1" l="1"/>
  <c r="K314" i="1" s="1"/>
  <c r="C314" i="1"/>
  <c r="I314" i="1"/>
  <c r="J314" i="1"/>
  <c r="L314" i="1"/>
  <c r="D314" i="1" l="1"/>
  <c r="E314" i="1"/>
  <c r="F314" i="1"/>
  <c r="G314" i="1"/>
  <c r="H314" i="1"/>
  <c r="A315" i="1" s="1"/>
  <c r="B315" i="1" l="1"/>
  <c r="K315" i="1" s="1"/>
  <c r="C315" i="1"/>
  <c r="I315" i="1"/>
  <c r="J315" i="1"/>
  <c r="L315" i="1"/>
  <c r="D315" i="1" l="1"/>
  <c r="E315" i="1"/>
  <c r="F315" i="1"/>
  <c r="G315" i="1"/>
  <c r="H315" i="1"/>
  <c r="A316" i="1" s="1"/>
  <c r="B316" i="1" l="1"/>
  <c r="K316" i="1" s="1"/>
  <c r="C316" i="1"/>
  <c r="I316" i="1"/>
  <c r="J316" i="1"/>
  <c r="L316" i="1"/>
  <c r="D316" i="1" l="1"/>
  <c r="E316" i="1"/>
  <c r="F316" i="1"/>
  <c r="G316" i="1"/>
  <c r="H316" i="1"/>
  <c r="A317" i="1" s="1"/>
  <c r="B317" i="1" l="1"/>
  <c r="K317" i="1" s="1"/>
  <c r="C317" i="1"/>
  <c r="I317" i="1"/>
  <c r="J317" i="1"/>
  <c r="L317" i="1"/>
  <c r="D317" i="1" l="1"/>
  <c r="E317" i="1"/>
  <c r="F317" i="1"/>
  <c r="G317" i="1"/>
  <c r="H317" i="1"/>
  <c r="A318" i="1" s="1"/>
  <c r="B318" i="1" l="1"/>
  <c r="K318" i="1" s="1"/>
  <c r="C318" i="1"/>
  <c r="I318" i="1"/>
  <c r="J318" i="1"/>
  <c r="L318" i="1"/>
  <c r="D318" i="1" l="1"/>
  <c r="E318" i="1"/>
  <c r="F318" i="1"/>
  <c r="G318" i="1"/>
  <c r="H318" i="1"/>
  <c r="A319" i="1" s="1"/>
  <c r="B319" i="1" l="1"/>
  <c r="K319" i="1" s="1"/>
  <c r="C319" i="1"/>
  <c r="I319" i="1"/>
  <c r="J319" i="1"/>
  <c r="L319" i="1"/>
  <c r="D319" i="1" l="1"/>
  <c r="E319" i="1"/>
  <c r="F319" i="1"/>
  <c r="G319" i="1"/>
  <c r="H319" i="1"/>
  <c r="A320" i="1" s="1"/>
  <c r="B320" i="1" l="1"/>
  <c r="K320" i="1" s="1"/>
  <c r="C320" i="1"/>
  <c r="I320" i="1"/>
  <c r="J320" i="1"/>
  <c r="L320" i="1"/>
  <c r="D320" i="1" l="1"/>
  <c r="E320" i="1"/>
  <c r="F320" i="1"/>
  <c r="G320" i="1"/>
  <c r="H320" i="1"/>
  <c r="A321" i="1" s="1"/>
  <c r="B321" i="1" l="1"/>
  <c r="K321" i="1" s="1"/>
  <c r="C321" i="1"/>
  <c r="I321" i="1"/>
  <c r="J321" i="1"/>
  <c r="L321" i="1"/>
  <c r="D321" i="1" l="1"/>
  <c r="E321" i="1"/>
  <c r="F321" i="1"/>
  <c r="G321" i="1"/>
  <c r="H321" i="1"/>
  <c r="A322" i="1" s="1"/>
  <c r="B322" i="1" l="1"/>
  <c r="K322" i="1" s="1"/>
  <c r="C322" i="1"/>
  <c r="I322" i="1"/>
  <c r="J322" i="1"/>
  <c r="L322" i="1"/>
  <c r="D322" i="1" l="1"/>
  <c r="E322" i="1"/>
  <c r="F322" i="1"/>
  <c r="G322" i="1"/>
  <c r="H322" i="1"/>
  <c r="A323" i="1" s="1"/>
  <c r="B323" i="1" l="1"/>
  <c r="K323" i="1" s="1"/>
  <c r="C323" i="1"/>
  <c r="I323" i="1"/>
  <c r="J323" i="1"/>
  <c r="L323" i="1"/>
  <c r="D323" i="1" l="1"/>
  <c r="E323" i="1"/>
  <c r="F323" i="1"/>
  <c r="G323" i="1"/>
  <c r="H323" i="1"/>
  <c r="A324" i="1" s="1"/>
  <c r="B324" i="1" l="1"/>
  <c r="K324" i="1" s="1"/>
  <c r="C324" i="1"/>
  <c r="I324" i="1"/>
  <c r="J324" i="1"/>
  <c r="L324" i="1"/>
  <c r="D324" i="1" l="1"/>
  <c r="E324" i="1"/>
  <c r="F324" i="1"/>
  <c r="G324" i="1"/>
  <c r="H324" i="1"/>
  <c r="A325" i="1" s="1"/>
  <c r="B325" i="1" l="1"/>
  <c r="K325" i="1" s="1"/>
  <c r="C325" i="1"/>
  <c r="I325" i="1"/>
  <c r="J325" i="1"/>
  <c r="L325" i="1"/>
  <c r="D325" i="1" l="1"/>
  <c r="E325" i="1"/>
  <c r="F325" i="1"/>
  <c r="G325" i="1"/>
  <c r="H325" i="1"/>
  <c r="A326" i="1" s="1"/>
  <c r="B326" i="1" l="1"/>
  <c r="K326" i="1" s="1"/>
  <c r="C326" i="1"/>
  <c r="I326" i="1"/>
  <c r="J326" i="1"/>
  <c r="L326" i="1"/>
  <c r="D326" i="1" l="1"/>
  <c r="E326" i="1"/>
  <c r="F326" i="1"/>
  <c r="G326" i="1"/>
  <c r="H326" i="1"/>
  <c r="A327" i="1" s="1"/>
  <c r="B327" i="1" l="1"/>
  <c r="K327" i="1" s="1"/>
  <c r="C327" i="1"/>
  <c r="I327" i="1"/>
  <c r="J327" i="1"/>
  <c r="L327" i="1"/>
  <c r="D327" i="1" l="1"/>
  <c r="E327" i="1"/>
  <c r="F327" i="1"/>
  <c r="G327" i="1"/>
  <c r="H327" i="1"/>
  <c r="A328" i="1" s="1"/>
  <c r="B328" i="1" l="1"/>
  <c r="K328" i="1" s="1"/>
  <c r="C328" i="1"/>
  <c r="I328" i="1"/>
  <c r="J328" i="1"/>
  <c r="L328" i="1"/>
  <c r="D328" i="1" l="1"/>
  <c r="E328" i="1"/>
  <c r="F328" i="1"/>
  <c r="G328" i="1"/>
  <c r="H328" i="1"/>
  <c r="A329" i="1" s="1"/>
  <c r="B329" i="1" l="1"/>
  <c r="K329" i="1" s="1"/>
  <c r="C329" i="1"/>
  <c r="I329" i="1"/>
  <c r="J329" i="1"/>
  <c r="L329" i="1"/>
  <c r="D329" i="1" l="1"/>
  <c r="E329" i="1"/>
  <c r="F329" i="1"/>
  <c r="G329" i="1"/>
  <c r="H329" i="1"/>
  <c r="A330" i="1" s="1"/>
  <c r="B330" i="1" l="1"/>
  <c r="K330" i="1" s="1"/>
  <c r="C330" i="1"/>
  <c r="I330" i="1"/>
  <c r="J330" i="1"/>
  <c r="L330" i="1"/>
  <c r="D330" i="1" l="1"/>
  <c r="E330" i="1"/>
  <c r="F330" i="1"/>
  <c r="G330" i="1"/>
  <c r="H330" i="1"/>
  <c r="A331" i="1" s="1"/>
  <c r="C331" i="1" l="1"/>
  <c r="J331" i="1"/>
  <c r="I331" i="1"/>
  <c r="L331" i="1"/>
  <c r="B331" i="1"/>
  <c r="K331" i="1" s="1"/>
  <c r="F331" i="1" l="1"/>
  <c r="E331" i="1"/>
  <c r="D331" i="1"/>
  <c r="H331" i="1"/>
  <c r="A332" i="1" s="1"/>
  <c r="G331" i="1"/>
  <c r="J332" i="1" l="1"/>
  <c r="B332" i="1"/>
  <c r="K332" i="1" s="1"/>
  <c r="I332" i="1"/>
  <c r="L332" i="1"/>
  <c r="C332" i="1"/>
  <c r="H332" i="1" l="1"/>
  <c r="A333" i="1" s="1"/>
  <c r="D332" i="1"/>
  <c r="F332" i="1"/>
  <c r="E332" i="1"/>
  <c r="G332" i="1"/>
  <c r="C333" i="1" l="1"/>
  <c r="I333" i="1"/>
  <c r="L333" i="1"/>
  <c r="J333" i="1"/>
  <c r="B333" i="1"/>
  <c r="K333" i="1" s="1"/>
  <c r="H333" i="1" l="1"/>
  <c r="A334" i="1" s="1"/>
  <c r="D333" i="1"/>
  <c r="F333" i="1"/>
  <c r="E333" i="1"/>
  <c r="G333" i="1"/>
  <c r="B334" i="1" l="1"/>
  <c r="K334" i="1" s="1"/>
  <c r="C334" i="1"/>
  <c r="I334" i="1"/>
  <c r="J334" i="1"/>
  <c r="L334" i="1"/>
  <c r="D334" i="1" l="1"/>
  <c r="E334" i="1"/>
  <c r="F334" i="1"/>
  <c r="G334" i="1"/>
  <c r="H334" i="1"/>
  <c r="A335" i="1" s="1"/>
  <c r="B335" i="1" l="1"/>
  <c r="K335" i="1" s="1"/>
  <c r="C335" i="1"/>
  <c r="I335" i="1"/>
  <c r="J335" i="1"/>
  <c r="L335" i="1"/>
  <c r="D335" i="1" l="1"/>
  <c r="E335" i="1"/>
  <c r="F335" i="1"/>
  <c r="G335" i="1"/>
  <c r="H335" i="1"/>
  <c r="A336" i="1" s="1"/>
  <c r="B336" i="1" l="1"/>
  <c r="K336" i="1" s="1"/>
  <c r="C336" i="1"/>
  <c r="I336" i="1"/>
  <c r="J336" i="1"/>
  <c r="L336" i="1"/>
  <c r="D336" i="1" l="1"/>
  <c r="E336" i="1"/>
  <c r="F336" i="1"/>
  <c r="G336" i="1"/>
  <c r="H336" i="1"/>
  <c r="A337" i="1" s="1"/>
  <c r="B337" i="1" l="1"/>
  <c r="K337" i="1" s="1"/>
  <c r="C337" i="1"/>
  <c r="I337" i="1"/>
  <c r="J337" i="1"/>
  <c r="L337" i="1"/>
  <c r="D337" i="1" l="1"/>
  <c r="E337" i="1"/>
  <c r="F337" i="1"/>
  <c r="G337" i="1"/>
  <c r="H337" i="1"/>
  <c r="A338" i="1" s="1"/>
  <c r="B338" i="1" l="1"/>
  <c r="K338" i="1" s="1"/>
  <c r="C338" i="1"/>
  <c r="I338" i="1"/>
  <c r="J338" i="1"/>
  <c r="L338" i="1"/>
  <c r="D338" i="1" l="1"/>
  <c r="E338" i="1"/>
  <c r="F338" i="1"/>
  <c r="G338" i="1"/>
  <c r="H338" i="1"/>
  <c r="A339" i="1" s="1"/>
  <c r="B339" i="1" l="1"/>
  <c r="K339" i="1" s="1"/>
  <c r="C339" i="1"/>
  <c r="I339" i="1"/>
  <c r="J339" i="1"/>
  <c r="L339" i="1"/>
  <c r="D339" i="1" l="1"/>
  <c r="E339" i="1"/>
  <c r="F339" i="1"/>
  <c r="G339" i="1"/>
  <c r="H339" i="1"/>
  <c r="A340" i="1" s="1"/>
  <c r="B340" i="1" l="1"/>
  <c r="K340" i="1" s="1"/>
  <c r="C340" i="1"/>
  <c r="I340" i="1"/>
  <c r="J340" i="1"/>
  <c r="L340" i="1"/>
  <c r="D340" i="1" l="1"/>
  <c r="E340" i="1"/>
  <c r="F340" i="1"/>
  <c r="G340" i="1"/>
  <c r="H340" i="1"/>
  <c r="A341" i="1" s="1"/>
  <c r="B341" i="1" l="1"/>
  <c r="K341" i="1" s="1"/>
  <c r="C341" i="1"/>
  <c r="I341" i="1"/>
  <c r="J341" i="1"/>
  <c r="L341" i="1"/>
  <c r="D341" i="1" l="1"/>
  <c r="E341" i="1"/>
  <c r="F341" i="1"/>
  <c r="G341" i="1"/>
  <c r="H341" i="1"/>
  <c r="A342" i="1" s="1"/>
  <c r="B342" i="1" l="1"/>
  <c r="K342" i="1" s="1"/>
  <c r="C342" i="1"/>
  <c r="I342" i="1"/>
  <c r="J342" i="1"/>
  <c r="L342" i="1"/>
  <c r="D342" i="1" l="1"/>
  <c r="E342" i="1"/>
  <c r="F342" i="1"/>
  <c r="G342" i="1"/>
  <c r="H342" i="1"/>
  <c r="A343" i="1" s="1"/>
  <c r="B343" i="1" l="1"/>
  <c r="K343" i="1" s="1"/>
  <c r="C343" i="1"/>
  <c r="I343" i="1"/>
  <c r="J343" i="1"/>
  <c r="L343" i="1"/>
  <c r="D343" i="1" l="1"/>
  <c r="E343" i="1"/>
  <c r="F343" i="1"/>
  <c r="G343" i="1"/>
  <c r="H343" i="1"/>
  <c r="A344" i="1" s="1"/>
  <c r="B344" i="1" l="1"/>
  <c r="K344" i="1" s="1"/>
  <c r="C344" i="1"/>
  <c r="I344" i="1"/>
  <c r="J344" i="1"/>
  <c r="L344" i="1"/>
  <c r="D344" i="1" l="1"/>
  <c r="E344" i="1"/>
  <c r="F344" i="1"/>
  <c r="G344" i="1"/>
  <c r="H344" i="1"/>
  <c r="A345" i="1" s="1"/>
  <c r="B345" i="1" l="1"/>
  <c r="K345" i="1" s="1"/>
  <c r="C345" i="1"/>
  <c r="I345" i="1"/>
  <c r="J345" i="1"/>
  <c r="L345" i="1"/>
  <c r="D345" i="1" l="1"/>
  <c r="E345" i="1"/>
  <c r="F345" i="1"/>
  <c r="G345" i="1"/>
  <c r="H345" i="1"/>
  <c r="A346" i="1" s="1"/>
  <c r="B346" i="1" l="1"/>
  <c r="K346" i="1" s="1"/>
  <c r="C346" i="1"/>
  <c r="I346" i="1"/>
  <c r="J346" i="1"/>
  <c r="L346" i="1"/>
  <c r="D346" i="1" l="1"/>
  <c r="E346" i="1"/>
  <c r="F346" i="1"/>
  <c r="G346" i="1"/>
  <c r="H346" i="1"/>
  <c r="A347" i="1" s="1"/>
  <c r="B347" i="1" l="1"/>
  <c r="K347" i="1" s="1"/>
  <c r="C347" i="1"/>
  <c r="I347" i="1"/>
  <c r="J347" i="1"/>
  <c r="L347" i="1"/>
  <c r="D347" i="1" l="1"/>
  <c r="E347" i="1"/>
  <c r="F347" i="1"/>
  <c r="G347" i="1"/>
  <c r="H347" i="1"/>
  <c r="A348" i="1" s="1"/>
  <c r="B348" i="1" l="1"/>
  <c r="K348" i="1" s="1"/>
  <c r="C348" i="1"/>
  <c r="I348" i="1"/>
  <c r="J348" i="1"/>
  <c r="L348" i="1"/>
  <c r="D348" i="1" l="1"/>
  <c r="E348" i="1"/>
  <c r="F348" i="1"/>
  <c r="G348" i="1"/>
  <c r="H348" i="1"/>
  <c r="A349" i="1" s="1"/>
  <c r="B349" i="1" l="1"/>
  <c r="K349" i="1" s="1"/>
  <c r="C349" i="1"/>
  <c r="I349" i="1"/>
  <c r="J349" i="1"/>
  <c r="L349" i="1"/>
  <c r="D349" i="1" l="1"/>
  <c r="E349" i="1"/>
  <c r="F349" i="1"/>
  <c r="G349" i="1"/>
  <c r="H349" i="1"/>
  <c r="A350" i="1" s="1"/>
  <c r="B350" i="1" l="1"/>
  <c r="K350" i="1" s="1"/>
  <c r="C350" i="1"/>
  <c r="I350" i="1"/>
  <c r="J350" i="1"/>
  <c r="L350" i="1"/>
  <c r="D350" i="1" l="1"/>
  <c r="E350" i="1"/>
  <c r="F350" i="1"/>
  <c r="G350" i="1"/>
  <c r="H350" i="1"/>
  <c r="A351" i="1" s="1"/>
  <c r="B351" i="1" l="1"/>
  <c r="K351" i="1" s="1"/>
  <c r="C351" i="1"/>
  <c r="I351" i="1"/>
  <c r="J351" i="1"/>
  <c r="L351" i="1"/>
  <c r="D351" i="1" l="1"/>
  <c r="E351" i="1"/>
  <c r="F351" i="1"/>
  <c r="G351" i="1"/>
  <c r="H351" i="1"/>
  <c r="A352" i="1" s="1"/>
  <c r="B352" i="1" l="1"/>
  <c r="K352" i="1" s="1"/>
  <c r="C352" i="1"/>
  <c r="I352" i="1"/>
  <c r="J352" i="1"/>
  <c r="L352" i="1"/>
  <c r="D352" i="1" l="1"/>
  <c r="E352" i="1"/>
  <c r="F352" i="1"/>
  <c r="G352" i="1"/>
  <c r="H352" i="1"/>
  <c r="A353" i="1" s="1"/>
  <c r="B353" i="1" l="1"/>
  <c r="K353" i="1" s="1"/>
  <c r="J353" i="1"/>
  <c r="C353" i="1"/>
  <c r="I353" i="1"/>
  <c r="L353" i="1"/>
  <c r="H353" i="1" l="1"/>
  <c r="A354" i="1" s="1"/>
  <c r="D353" i="1"/>
  <c r="G353" i="1"/>
  <c r="F353" i="1"/>
  <c r="E353" i="1"/>
  <c r="J354" i="1" l="1"/>
  <c r="B354" i="1"/>
  <c r="K354" i="1" s="1"/>
  <c r="C354" i="1"/>
  <c r="I354" i="1"/>
  <c r="L354" i="1"/>
  <c r="G354" i="1" l="1"/>
  <c r="F354" i="1"/>
  <c r="D354" i="1"/>
  <c r="H354" i="1"/>
  <c r="A355" i="1" s="1"/>
  <c r="E354" i="1"/>
  <c r="B355" i="1" l="1"/>
  <c r="K355" i="1" s="1"/>
  <c r="L355" i="1"/>
  <c r="C355" i="1"/>
  <c r="J355" i="1"/>
  <c r="I355" i="1"/>
  <c r="E355" i="1" l="1"/>
  <c r="G355" i="1"/>
  <c r="H355" i="1"/>
  <c r="A356" i="1" s="1"/>
  <c r="D355" i="1"/>
  <c r="F355" i="1"/>
  <c r="J356" i="1" l="1"/>
  <c r="B356" i="1"/>
  <c r="K356" i="1" s="1"/>
  <c r="I356" i="1"/>
  <c r="L356" i="1"/>
  <c r="C356" i="1"/>
  <c r="E356" i="1" l="1"/>
  <c r="H356" i="1"/>
  <c r="A357" i="1" s="1"/>
  <c r="F356" i="1"/>
  <c r="D356" i="1"/>
  <c r="G356" i="1"/>
  <c r="I357" i="1" l="1"/>
  <c r="J357" i="1"/>
  <c r="B357" i="1"/>
  <c r="K357" i="1" s="1"/>
  <c r="L357" i="1"/>
  <c r="C357" i="1"/>
  <c r="F357" i="1" l="1"/>
  <c r="E357" i="1"/>
  <c r="D357" i="1"/>
  <c r="H357" i="1"/>
  <c r="A358" i="1" s="1"/>
  <c r="G357" i="1"/>
  <c r="I358" i="1" l="1"/>
  <c r="L358" i="1"/>
  <c r="B358" i="1"/>
  <c r="K358" i="1" s="1"/>
  <c r="J358" i="1"/>
  <c r="C358" i="1"/>
  <c r="G358" i="1" l="1"/>
  <c r="D358" i="1"/>
  <c r="H358" i="1"/>
  <c r="A359" i="1" s="1"/>
  <c r="E358" i="1"/>
  <c r="F358" i="1"/>
  <c r="I359" i="1" l="1"/>
  <c r="L359" i="1"/>
  <c r="B359" i="1"/>
  <c r="K359" i="1" s="1"/>
  <c r="J359" i="1"/>
  <c r="C359" i="1"/>
  <c r="D359" i="1" l="1"/>
  <c r="G359" i="1"/>
  <c r="H359" i="1"/>
  <c r="A360" i="1" s="1"/>
  <c r="F359" i="1"/>
  <c r="E359" i="1"/>
  <c r="I360" i="1" l="1"/>
  <c r="C360" i="1"/>
  <c r="L360" i="1"/>
  <c r="B360" i="1"/>
  <c r="K360" i="1" s="1"/>
  <c r="J360" i="1"/>
  <c r="E360" i="1" l="1"/>
  <c r="D360" i="1"/>
  <c r="F360" i="1"/>
  <c r="H360" i="1"/>
  <c r="A361" i="1" s="1"/>
  <c r="G360" i="1"/>
  <c r="I361" i="1" l="1"/>
  <c r="L361" i="1"/>
  <c r="B361" i="1"/>
  <c r="K361" i="1" s="1"/>
  <c r="C361" i="1"/>
  <c r="J361" i="1"/>
  <c r="F361" i="1" l="1"/>
  <c r="E361" i="1"/>
  <c r="D361" i="1"/>
  <c r="G361" i="1"/>
  <c r="H361" i="1"/>
  <c r="A362" i="1" s="1"/>
  <c r="B362" i="1" l="1"/>
  <c r="K362" i="1" s="1"/>
  <c r="I362" i="1"/>
  <c r="J362" i="1"/>
  <c r="L362" i="1"/>
  <c r="C362" i="1"/>
  <c r="G362" i="1" l="1"/>
  <c r="E362" i="1"/>
  <c r="F362" i="1"/>
  <c r="H362" i="1"/>
  <c r="A363" i="1" s="1"/>
  <c r="D362" i="1"/>
  <c r="I363" i="1" l="1"/>
  <c r="L363" i="1"/>
  <c r="C363" i="1"/>
  <c r="B363" i="1"/>
  <c r="K363" i="1" s="1"/>
  <c r="J363" i="1"/>
  <c r="E363" i="1" l="1"/>
  <c r="H363" i="1"/>
  <c r="A364" i="1" s="1"/>
  <c r="D363" i="1"/>
  <c r="G363" i="1"/>
  <c r="F363" i="1"/>
  <c r="L364" i="1" l="1"/>
  <c r="C364" i="1"/>
  <c r="I364" i="1"/>
  <c r="J364" i="1"/>
  <c r="B364" i="1"/>
  <c r="K364" i="1" s="1"/>
  <c r="D364" i="1" l="1"/>
  <c r="G364" i="1"/>
  <c r="F364" i="1"/>
  <c r="H364" i="1"/>
  <c r="A365" i="1" s="1"/>
  <c r="E364" i="1"/>
  <c r="B365" i="1" l="1"/>
  <c r="K365" i="1" s="1"/>
  <c r="C365" i="1"/>
  <c r="J365" i="1"/>
  <c r="I365" i="1"/>
  <c r="L365" i="1"/>
  <c r="D365" i="1" l="1"/>
  <c r="F365" i="1"/>
  <c r="G365" i="1"/>
  <c r="H365" i="1"/>
  <c r="A366" i="1" s="1"/>
  <c r="E365" i="1"/>
  <c r="J366" i="1" l="1"/>
  <c r="B366" i="1"/>
  <c r="K366" i="1" s="1"/>
  <c r="C366" i="1"/>
  <c r="I366" i="1"/>
  <c r="L366" i="1"/>
  <c r="E366" i="1" l="1"/>
  <c r="F366" i="1"/>
  <c r="H366" i="1"/>
  <c r="A367" i="1" s="1"/>
  <c r="D366" i="1"/>
  <c r="G366" i="1"/>
  <c r="C367" i="1" l="1"/>
  <c r="I367" i="1"/>
  <c r="J367" i="1"/>
  <c r="L367" i="1"/>
  <c r="B367" i="1"/>
  <c r="K367" i="1" s="1"/>
  <c r="D367" i="1" l="1"/>
  <c r="F367" i="1"/>
  <c r="H367" i="1"/>
  <c r="A368" i="1" s="1"/>
  <c r="E367" i="1"/>
  <c r="G367" i="1"/>
  <c r="B368" i="1" l="1"/>
  <c r="K368" i="1" s="1"/>
  <c r="C368" i="1"/>
  <c r="I368" i="1"/>
  <c r="J368" i="1"/>
  <c r="L368" i="1"/>
  <c r="D368" i="1" l="1"/>
  <c r="E368" i="1"/>
  <c r="F368" i="1"/>
  <c r="G368" i="1"/>
  <c r="H368" i="1"/>
  <c r="A369" i="1" s="1"/>
  <c r="B369" i="1" l="1"/>
  <c r="K369" i="1" s="1"/>
  <c r="C369" i="1"/>
  <c r="I369" i="1"/>
  <c r="J369" i="1"/>
  <c r="L369" i="1"/>
  <c r="D369" i="1" l="1"/>
  <c r="E369" i="1"/>
  <c r="F369" i="1"/>
  <c r="G369" i="1"/>
  <c r="H369" i="1"/>
  <c r="A370" i="1" s="1"/>
  <c r="B370" i="1" l="1"/>
  <c r="K370" i="1" s="1"/>
  <c r="C370" i="1"/>
  <c r="I370" i="1"/>
  <c r="J370" i="1"/>
  <c r="L370" i="1"/>
  <c r="D370" i="1" l="1"/>
  <c r="E370" i="1"/>
  <c r="F370" i="1"/>
  <c r="G370" i="1"/>
  <c r="H370" i="1"/>
  <c r="A371" i="1" s="1"/>
  <c r="B371" i="1" l="1"/>
  <c r="K371" i="1" s="1"/>
  <c r="C371" i="1"/>
  <c r="I371" i="1"/>
  <c r="J371" i="1"/>
  <c r="L371" i="1"/>
  <c r="D371" i="1" l="1"/>
  <c r="E371" i="1"/>
  <c r="F371" i="1"/>
  <c r="G371" i="1"/>
  <c r="H371" i="1"/>
  <c r="A372" i="1" s="1"/>
  <c r="B372" i="1" l="1"/>
  <c r="K372" i="1" s="1"/>
  <c r="C372" i="1"/>
  <c r="I372" i="1"/>
  <c r="J372" i="1"/>
  <c r="L372" i="1"/>
  <c r="D372" i="1" l="1"/>
  <c r="E372" i="1"/>
  <c r="F372" i="1"/>
  <c r="G372" i="1"/>
  <c r="H372" i="1"/>
  <c r="A373" i="1" s="1"/>
  <c r="B373" i="1" l="1"/>
  <c r="K373" i="1" s="1"/>
  <c r="C373" i="1"/>
  <c r="I373" i="1"/>
  <c r="J373" i="1"/>
  <c r="L373" i="1"/>
  <c r="D373" i="1" l="1"/>
  <c r="E373" i="1"/>
  <c r="F373" i="1"/>
  <c r="G373" i="1"/>
  <c r="H373" i="1"/>
  <c r="A374" i="1" s="1"/>
  <c r="B374" i="1" l="1"/>
  <c r="K374" i="1" s="1"/>
  <c r="C374" i="1"/>
  <c r="I374" i="1"/>
  <c r="J374" i="1"/>
  <c r="L374" i="1"/>
  <c r="D374" i="1" l="1"/>
  <c r="E374" i="1"/>
  <c r="F374" i="1"/>
  <c r="G374" i="1"/>
  <c r="H374" i="1"/>
  <c r="A375" i="1" s="1"/>
  <c r="B375" i="1" l="1"/>
  <c r="K375" i="1" s="1"/>
  <c r="C375" i="1"/>
  <c r="I375" i="1"/>
  <c r="J375" i="1"/>
  <c r="L375" i="1"/>
  <c r="D375" i="1" l="1"/>
  <c r="E375" i="1"/>
  <c r="F375" i="1"/>
  <c r="G375" i="1"/>
  <c r="H375" i="1"/>
  <c r="A376" i="1" s="1"/>
  <c r="B376" i="1" l="1"/>
  <c r="K376" i="1" s="1"/>
  <c r="C376" i="1"/>
  <c r="I376" i="1"/>
  <c r="J376" i="1"/>
  <c r="L376" i="1"/>
  <c r="D376" i="1" l="1"/>
  <c r="E376" i="1"/>
  <c r="F376" i="1"/>
  <c r="G376" i="1"/>
  <c r="H376" i="1"/>
  <c r="A377" i="1" s="1"/>
  <c r="B377" i="1" l="1"/>
  <c r="K377" i="1" s="1"/>
  <c r="C377" i="1"/>
  <c r="I377" i="1"/>
  <c r="J377" i="1"/>
  <c r="L377" i="1"/>
  <c r="D377" i="1" l="1"/>
  <c r="E377" i="1"/>
  <c r="F377" i="1"/>
  <c r="G377" i="1"/>
  <c r="H377" i="1"/>
  <c r="A378" i="1" s="1"/>
  <c r="B378" i="1" l="1"/>
  <c r="K378" i="1" s="1"/>
  <c r="C378" i="1"/>
  <c r="I378" i="1"/>
  <c r="J378" i="1"/>
  <c r="L378" i="1"/>
  <c r="D378" i="1" l="1"/>
  <c r="E378" i="1"/>
  <c r="F378" i="1"/>
  <c r="G378" i="1"/>
  <c r="H378" i="1"/>
  <c r="A379" i="1" s="1"/>
  <c r="B379" i="1" l="1"/>
  <c r="K379" i="1" s="1"/>
  <c r="C379" i="1"/>
  <c r="I379" i="1"/>
  <c r="J379" i="1"/>
  <c r="L379" i="1"/>
  <c r="D379" i="1" l="1"/>
  <c r="E379" i="1"/>
  <c r="F379" i="1"/>
  <c r="G379" i="1"/>
  <c r="H379" i="1"/>
  <c r="A380" i="1" s="1"/>
  <c r="B380" i="1" l="1"/>
  <c r="K380" i="1" s="1"/>
  <c r="C380" i="1"/>
  <c r="I380" i="1"/>
  <c r="J380" i="1"/>
  <c r="L380" i="1"/>
  <c r="D380" i="1" l="1"/>
  <c r="E380" i="1"/>
  <c r="F380" i="1"/>
  <c r="G380" i="1"/>
  <c r="H380" i="1"/>
  <c r="A381" i="1" s="1"/>
  <c r="B381" i="1" l="1"/>
  <c r="K381" i="1" s="1"/>
  <c r="C381" i="1"/>
  <c r="I381" i="1"/>
  <c r="J381" i="1"/>
  <c r="L381" i="1"/>
  <c r="D381" i="1" l="1"/>
  <c r="E381" i="1"/>
  <c r="F381" i="1"/>
  <c r="G381" i="1"/>
  <c r="H381" i="1"/>
  <c r="A382" i="1" s="1"/>
  <c r="B382" i="1" l="1"/>
  <c r="K382" i="1" s="1"/>
  <c r="C382" i="1"/>
  <c r="I382" i="1"/>
  <c r="J382" i="1"/>
  <c r="L382" i="1"/>
  <c r="D382" i="1" l="1"/>
  <c r="E382" i="1"/>
  <c r="F382" i="1"/>
  <c r="G382" i="1"/>
  <c r="H382" i="1"/>
  <c r="A383" i="1" s="1"/>
  <c r="B383" i="1" l="1"/>
  <c r="K383" i="1" s="1"/>
  <c r="C383" i="1"/>
  <c r="I383" i="1"/>
  <c r="J383" i="1"/>
  <c r="L383" i="1"/>
  <c r="D383" i="1" l="1"/>
  <c r="E383" i="1"/>
  <c r="F383" i="1"/>
  <c r="G383" i="1"/>
  <c r="H383" i="1"/>
  <c r="A384" i="1" s="1"/>
  <c r="B384" i="1" l="1"/>
  <c r="K384" i="1" s="1"/>
  <c r="C384" i="1"/>
  <c r="I384" i="1"/>
  <c r="J384" i="1"/>
  <c r="L384" i="1"/>
  <c r="D384" i="1" l="1"/>
  <c r="E384" i="1"/>
  <c r="F384" i="1"/>
  <c r="G384" i="1"/>
  <c r="H384" i="1"/>
  <c r="A385" i="1" s="1"/>
  <c r="B385" i="1" l="1"/>
  <c r="K385" i="1" s="1"/>
  <c r="C385" i="1"/>
  <c r="I385" i="1"/>
  <c r="J385" i="1"/>
  <c r="L385" i="1"/>
  <c r="D385" i="1" l="1"/>
  <c r="E385" i="1"/>
  <c r="F385" i="1"/>
  <c r="G385" i="1"/>
  <c r="H385" i="1"/>
  <c r="A386" i="1" s="1"/>
  <c r="B386" i="1" l="1"/>
  <c r="K386" i="1" s="1"/>
  <c r="C386" i="1"/>
  <c r="I386" i="1"/>
  <c r="J386" i="1"/>
  <c r="L386" i="1"/>
  <c r="D386" i="1" l="1"/>
  <c r="E386" i="1"/>
  <c r="F386" i="1"/>
  <c r="G386" i="1"/>
  <c r="H386" i="1"/>
  <c r="A387" i="1" s="1"/>
  <c r="B387" i="1" l="1"/>
  <c r="K387" i="1" s="1"/>
  <c r="C387" i="1"/>
  <c r="I387" i="1"/>
  <c r="J387" i="1"/>
  <c r="L387" i="1"/>
  <c r="D387" i="1" l="1"/>
  <c r="E387" i="1"/>
  <c r="F387" i="1"/>
  <c r="G387" i="1"/>
  <c r="H387" i="1"/>
  <c r="A388" i="1" s="1"/>
  <c r="B388" i="1" l="1"/>
  <c r="K388" i="1" s="1"/>
  <c r="C388" i="1"/>
  <c r="I388" i="1"/>
  <c r="J388" i="1"/>
  <c r="L388" i="1"/>
  <c r="D388" i="1" l="1"/>
  <c r="E388" i="1"/>
  <c r="F388" i="1"/>
  <c r="G388" i="1"/>
  <c r="H388" i="1"/>
  <c r="A389" i="1" s="1"/>
  <c r="B389" i="1" l="1"/>
  <c r="K389" i="1" s="1"/>
  <c r="C389" i="1"/>
  <c r="I389" i="1"/>
  <c r="J389" i="1"/>
  <c r="L389" i="1"/>
  <c r="D389" i="1" l="1"/>
  <c r="E389" i="1"/>
  <c r="F389" i="1"/>
  <c r="G389" i="1"/>
  <c r="H389" i="1"/>
  <c r="A390" i="1" s="1"/>
  <c r="B390" i="1" l="1"/>
  <c r="K390" i="1" s="1"/>
  <c r="C390" i="1"/>
  <c r="I390" i="1"/>
  <c r="J390" i="1"/>
  <c r="L390" i="1"/>
  <c r="D390" i="1" l="1"/>
  <c r="E390" i="1"/>
  <c r="F390" i="1"/>
  <c r="G390" i="1"/>
  <c r="H390" i="1"/>
  <c r="A391" i="1" s="1"/>
  <c r="B391" i="1" l="1"/>
  <c r="K391" i="1" s="1"/>
  <c r="C391" i="1"/>
  <c r="I391" i="1"/>
  <c r="J391" i="1"/>
  <c r="L391" i="1"/>
  <c r="D391" i="1" l="1"/>
  <c r="E391" i="1"/>
  <c r="F391" i="1"/>
  <c r="G391" i="1"/>
  <c r="H391" i="1"/>
  <c r="A392" i="1" s="1"/>
  <c r="B392" i="1" l="1"/>
  <c r="K392" i="1" s="1"/>
  <c r="C392" i="1"/>
  <c r="I392" i="1"/>
  <c r="J392" i="1"/>
  <c r="L392" i="1"/>
  <c r="D392" i="1" l="1"/>
  <c r="E392" i="1"/>
  <c r="F392" i="1"/>
  <c r="G392" i="1"/>
  <c r="H392" i="1"/>
  <c r="A393" i="1" s="1"/>
  <c r="B393" i="1" l="1"/>
  <c r="K393" i="1" s="1"/>
  <c r="C393" i="1"/>
  <c r="I393" i="1"/>
  <c r="J393" i="1"/>
  <c r="L393" i="1"/>
  <c r="D393" i="1" l="1"/>
  <c r="E393" i="1"/>
  <c r="F393" i="1"/>
  <c r="G393" i="1"/>
  <c r="H393" i="1"/>
  <c r="A394" i="1" s="1"/>
  <c r="B394" i="1" l="1"/>
  <c r="K394" i="1" s="1"/>
  <c r="C394" i="1"/>
  <c r="I394" i="1"/>
  <c r="J394" i="1"/>
  <c r="L394" i="1"/>
  <c r="D394" i="1" l="1"/>
  <c r="E394" i="1"/>
  <c r="F394" i="1"/>
  <c r="G394" i="1"/>
  <c r="H394" i="1"/>
  <c r="A395" i="1" s="1"/>
  <c r="B395" i="1" l="1"/>
  <c r="K395" i="1" s="1"/>
  <c r="C395" i="1"/>
  <c r="I395" i="1"/>
  <c r="J395" i="1"/>
  <c r="L395" i="1"/>
  <c r="D395" i="1" l="1"/>
  <c r="E395" i="1"/>
  <c r="F395" i="1"/>
  <c r="G395" i="1"/>
  <c r="H395" i="1"/>
  <c r="A396" i="1" s="1"/>
  <c r="B396" i="1" l="1"/>
  <c r="K396" i="1" s="1"/>
  <c r="C396" i="1"/>
  <c r="I396" i="1"/>
  <c r="J396" i="1"/>
  <c r="L396" i="1"/>
  <c r="D396" i="1" l="1"/>
  <c r="E396" i="1"/>
  <c r="F396" i="1"/>
  <c r="G396" i="1"/>
  <c r="H396" i="1"/>
  <c r="A397" i="1" s="1"/>
  <c r="B397" i="1" l="1"/>
  <c r="K397" i="1" s="1"/>
  <c r="C397" i="1"/>
  <c r="I397" i="1"/>
  <c r="J397" i="1"/>
  <c r="L397" i="1"/>
  <c r="D397" i="1" l="1"/>
  <c r="E397" i="1"/>
  <c r="F397" i="1"/>
  <c r="G397" i="1"/>
  <c r="H397" i="1"/>
  <c r="A398" i="1" s="1"/>
  <c r="C398" i="1" l="1"/>
  <c r="I398" i="1"/>
  <c r="B398" i="1"/>
  <c r="K398" i="1" s="1"/>
  <c r="J398" i="1"/>
  <c r="L398" i="1"/>
  <c r="E398" i="1" l="1"/>
  <c r="F398" i="1"/>
  <c r="D398" i="1"/>
  <c r="G398" i="1"/>
  <c r="H398" i="1"/>
  <c r="A399" i="1" s="1"/>
  <c r="C399" i="1" l="1"/>
  <c r="I399" i="1"/>
  <c r="B399" i="1"/>
  <c r="K399" i="1" s="1"/>
  <c r="J399" i="1"/>
  <c r="L399" i="1"/>
  <c r="E399" i="1" l="1"/>
  <c r="G399" i="1"/>
  <c r="D399" i="1"/>
  <c r="F399" i="1"/>
  <c r="H399" i="1"/>
  <c r="A400" i="1" s="1"/>
  <c r="J400" i="1" l="1"/>
  <c r="B400" i="1"/>
  <c r="K400" i="1" s="1"/>
  <c r="C400" i="1"/>
  <c r="I400" i="1"/>
  <c r="L400" i="1"/>
  <c r="E400" i="1" l="1"/>
  <c r="G400" i="1"/>
  <c r="H400" i="1"/>
  <c r="A401" i="1" s="1"/>
  <c r="D400" i="1"/>
  <c r="F400" i="1"/>
  <c r="C401" i="1" l="1"/>
  <c r="I401" i="1"/>
  <c r="B401" i="1"/>
  <c r="K401" i="1" s="1"/>
  <c r="J401" i="1"/>
  <c r="L401" i="1"/>
  <c r="D401" i="1" l="1"/>
  <c r="F401" i="1"/>
  <c r="G401" i="1"/>
  <c r="E401" i="1"/>
  <c r="H401" i="1"/>
  <c r="A402" i="1" s="1"/>
  <c r="C402" i="1" l="1"/>
  <c r="L402" i="1"/>
  <c r="B402" i="1"/>
  <c r="K402" i="1" s="1"/>
  <c r="I402" i="1"/>
  <c r="J402" i="1"/>
  <c r="D402" i="1" l="1"/>
  <c r="H402" i="1"/>
  <c r="A403" i="1" s="1"/>
  <c r="E402" i="1"/>
  <c r="F402" i="1"/>
  <c r="G402" i="1"/>
  <c r="B403" i="1" l="1"/>
  <c r="K403" i="1" s="1"/>
  <c r="C403" i="1"/>
  <c r="I403" i="1"/>
  <c r="J403" i="1"/>
  <c r="L403" i="1"/>
  <c r="D403" i="1" l="1"/>
  <c r="E403" i="1"/>
  <c r="F403" i="1"/>
  <c r="G403" i="1"/>
  <c r="H403" i="1"/>
  <c r="A404" i="1" s="1"/>
  <c r="C404" i="1" l="1"/>
  <c r="J404" i="1"/>
  <c r="L404" i="1"/>
  <c r="B404" i="1"/>
  <c r="K404" i="1" s="1"/>
  <c r="I404" i="1"/>
  <c r="D404" i="1" l="1"/>
  <c r="F404" i="1"/>
  <c r="H404" i="1"/>
  <c r="A405" i="1" s="1"/>
  <c r="E404" i="1"/>
  <c r="G404" i="1"/>
  <c r="C405" i="1" l="1"/>
  <c r="I405" i="1"/>
  <c r="B405" i="1"/>
  <c r="K405" i="1" s="1"/>
  <c r="J405" i="1"/>
  <c r="L405" i="1"/>
  <c r="E405" i="1" l="1"/>
  <c r="G405" i="1"/>
  <c r="D405" i="1"/>
  <c r="F405" i="1"/>
  <c r="H405" i="1"/>
  <c r="A406" i="1" s="1"/>
  <c r="C406" i="1" l="1"/>
  <c r="I406" i="1"/>
  <c r="L406" i="1"/>
  <c r="B406" i="1"/>
  <c r="K406" i="1" s="1"/>
  <c r="J406" i="1"/>
  <c r="D406" i="1" l="1"/>
  <c r="F406" i="1"/>
  <c r="G406" i="1"/>
  <c r="E406" i="1"/>
  <c r="H406" i="1"/>
  <c r="A407" i="1" s="1"/>
  <c r="C407" i="1" l="1"/>
  <c r="J407" i="1"/>
  <c r="L407" i="1"/>
  <c r="B407" i="1"/>
  <c r="K407" i="1" s="1"/>
  <c r="I407" i="1"/>
  <c r="E407" i="1" l="1"/>
  <c r="F407" i="1"/>
  <c r="H407" i="1"/>
  <c r="A408" i="1" s="1"/>
  <c r="D407" i="1"/>
  <c r="G407" i="1"/>
  <c r="I408" i="1" l="1"/>
  <c r="J408" i="1"/>
  <c r="L408" i="1"/>
  <c r="B408" i="1"/>
  <c r="K408" i="1" s="1"/>
  <c r="C408" i="1"/>
  <c r="F408" i="1" l="1"/>
  <c r="H408" i="1"/>
  <c r="A409" i="1" s="1"/>
  <c r="D408" i="1"/>
  <c r="E408" i="1"/>
  <c r="G408" i="1"/>
  <c r="B409" i="1" l="1"/>
  <c r="K409" i="1" s="1"/>
  <c r="C409" i="1"/>
  <c r="I409" i="1"/>
  <c r="J409" i="1"/>
  <c r="L409" i="1"/>
  <c r="D409" i="1" l="1"/>
  <c r="E409" i="1"/>
  <c r="F409" i="1"/>
  <c r="H409" i="1"/>
  <c r="A410" i="1" s="1"/>
  <c r="G409" i="1"/>
  <c r="B410" i="1" l="1"/>
  <c r="K410" i="1" s="1"/>
  <c r="I410" i="1"/>
  <c r="C410" i="1"/>
  <c r="J410" i="1"/>
  <c r="L410" i="1"/>
  <c r="E410" i="1" l="1"/>
  <c r="G410" i="1"/>
  <c r="H410" i="1"/>
  <c r="A411" i="1" s="1"/>
  <c r="D410" i="1"/>
  <c r="F410" i="1"/>
  <c r="B411" i="1" l="1"/>
  <c r="K411" i="1" s="1"/>
  <c r="C411" i="1"/>
  <c r="J411" i="1"/>
  <c r="L411" i="1"/>
  <c r="I411" i="1"/>
  <c r="E411" i="1" l="1"/>
  <c r="H411" i="1"/>
  <c r="A412" i="1" s="1"/>
  <c r="D411" i="1"/>
  <c r="F411" i="1"/>
  <c r="G411" i="1"/>
  <c r="B412" i="1" l="1"/>
  <c r="K412" i="1" s="1"/>
  <c r="J412" i="1"/>
  <c r="C412" i="1"/>
  <c r="I412" i="1"/>
  <c r="L412" i="1"/>
  <c r="G412" i="1" l="1"/>
  <c r="D412" i="1"/>
  <c r="E412" i="1"/>
  <c r="F412" i="1"/>
  <c r="H412" i="1"/>
  <c r="A413" i="1" s="1"/>
  <c r="B413" i="1" l="1"/>
  <c r="K413" i="1" s="1"/>
  <c r="I413" i="1"/>
  <c r="J413" i="1"/>
  <c r="L413" i="1"/>
  <c r="C413" i="1"/>
  <c r="D413" i="1" l="1"/>
  <c r="F413" i="1"/>
  <c r="H413" i="1"/>
  <c r="A414" i="1" s="1"/>
  <c r="E413" i="1"/>
  <c r="G413" i="1"/>
  <c r="I414" i="1" l="1"/>
  <c r="L414" i="1"/>
  <c r="B414" i="1"/>
  <c r="K414" i="1" s="1"/>
  <c r="C414" i="1"/>
  <c r="J414" i="1"/>
  <c r="F414" i="1" l="1"/>
  <c r="H414" i="1"/>
  <c r="A415" i="1" s="1"/>
  <c r="D414" i="1"/>
  <c r="E414" i="1"/>
  <c r="G414" i="1"/>
  <c r="C415" i="1" l="1"/>
  <c r="I415" i="1"/>
  <c r="J415" i="1"/>
  <c r="L415" i="1"/>
  <c r="B415" i="1"/>
  <c r="K415" i="1" s="1"/>
  <c r="E415" i="1" l="1"/>
  <c r="G415" i="1"/>
  <c r="D415" i="1"/>
  <c r="F415" i="1"/>
  <c r="H415" i="1"/>
  <c r="A416" i="1" s="1"/>
  <c r="B416" i="1" l="1"/>
  <c r="K416" i="1" s="1"/>
  <c r="C416" i="1"/>
  <c r="I416" i="1"/>
  <c r="J416" i="1"/>
  <c r="L416" i="1"/>
  <c r="D416" i="1" l="1"/>
  <c r="E416" i="1"/>
  <c r="F416" i="1"/>
  <c r="G416" i="1"/>
  <c r="H416" i="1"/>
  <c r="A417" i="1" s="1"/>
  <c r="B417" i="1" l="1"/>
  <c r="K417" i="1" s="1"/>
  <c r="C417" i="1"/>
  <c r="I417" i="1"/>
  <c r="J417" i="1"/>
  <c r="L417" i="1"/>
  <c r="D417" i="1" l="1"/>
  <c r="E417" i="1"/>
  <c r="F417" i="1"/>
  <c r="G417" i="1"/>
  <c r="H417" i="1"/>
  <c r="A418" i="1" s="1"/>
  <c r="B418" i="1" l="1"/>
  <c r="K418" i="1" s="1"/>
  <c r="C418" i="1"/>
  <c r="I418" i="1"/>
  <c r="J418" i="1"/>
  <c r="L418" i="1"/>
  <c r="D418" i="1" l="1"/>
  <c r="E418" i="1"/>
  <c r="F418" i="1"/>
  <c r="G418" i="1"/>
  <c r="H418" i="1"/>
  <c r="A419" i="1" s="1"/>
  <c r="B419" i="1" l="1"/>
  <c r="K419" i="1" s="1"/>
  <c r="C419" i="1"/>
  <c r="I419" i="1"/>
  <c r="J419" i="1"/>
  <c r="L419" i="1"/>
  <c r="D419" i="1" l="1"/>
  <c r="E419" i="1"/>
  <c r="F419" i="1"/>
  <c r="G419" i="1"/>
  <c r="H419" i="1"/>
  <c r="A420" i="1" s="1"/>
  <c r="B420" i="1" l="1"/>
  <c r="K420" i="1" s="1"/>
  <c r="C420" i="1"/>
  <c r="I420" i="1"/>
  <c r="J420" i="1"/>
  <c r="L420" i="1"/>
  <c r="D420" i="1" l="1"/>
  <c r="E420" i="1"/>
  <c r="F420" i="1"/>
  <c r="G420" i="1"/>
  <c r="H420" i="1"/>
  <c r="A421" i="1" s="1"/>
  <c r="B421" i="1" l="1"/>
  <c r="K421" i="1" s="1"/>
  <c r="C421" i="1"/>
  <c r="I421" i="1"/>
  <c r="J421" i="1"/>
  <c r="L421" i="1"/>
  <c r="D421" i="1" l="1"/>
  <c r="E421" i="1"/>
  <c r="F421" i="1"/>
  <c r="G421" i="1"/>
  <c r="H421" i="1"/>
  <c r="A422" i="1" s="1"/>
  <c r="B422" i="1" l="1"/>
  <c r="K422" i="1" s="1"/>
  <c r="C422" i="1"/>
  <c r="I422" i="1"/>
  <c r="J422" i="1"/>
  <c r="L422" i="1"/>
  <c r="D422" i="1" l="1"/>
  <c r="E422" i="1"/>
  <c r="F422" i="1"/>
  <c r="G422" i="1"/>
  <c r="H422" i="1"/>
  <c r="A423" i="1" s="1"/>
  <c r="B423" i="1" l="1"/>
  <c r="K423" i="1" s="1"/>
  <c r="C423" i="1"/>
  <c r="I423" i="1"/>
  <c r="J423" i="1"/>
  <c r="L423" i="1"/>
  <c r="D423" i="1" l="1"/>
  <c r="E423" i="1"/>
  <c r="F423" i="1"/>
  <c r="G423" i="1"/>
  <c r="H423" i="1"/>
  <c r="A424" i="1" s="1"/>
  <c r="B424" i="1" l="1"/>
  <c r="K424" i="1" s="1"/>
  <c r="C424" i="1"/>
  <c r="I424" i="1"/>
  <c r="J424" i="1"/>
  <c r="L424" i="1"/>
  <c r="D424" i="1" l="1"/>
  <c r="E424" i="1"/>
  <c r="F424" i="1"/>
  <c r="G424" i="1"/>
  <c r="H424" i="1"/>
  <c r="A425" i="1" s="1"/>
  <c r="B425" i="1" l="1"/>
  <c r="K425" i="1" s="1"/>
  <c r="C425" i="1"/>
  <c r="I425" i="1"/>
  <c r="J425" i="1"/>
  <c r="L425" i="1"/>
  <c r="D425" i="1" l="1"/>
  <c r="E425" i="1"/>
  <c r="F425" i="1"/>
  <c r="G425" i="1"/>
  <c r="H425" i="1"/>
  <c r="A426" i="1" s="1"/>
  <c r="B426" i="1" l="1"/>
  <c r="K426" i="1" s="1"/>
  <c r="C426" i="1"/>
  <c r="I426" i="1"/>
  <c r="J426" i="1"/>
  <c r="L426" i="1"/>
  <c r="D426" i="1" l="1"/>
  <c r="E426" i="1"/>
  <c r="F426" i="1"/>
  <c r="G426" i="1"/>
  <c r="H426" i="1"/>
  <c r="A427" i="1" s="1"/>
  <c r="B427" i="1" l="1"/>
  <c r="K427" i="1" s="1"/>
  <c r="C427" i="1"/>
  <c r="I427" i="1"/>
  <c r="J427" i="1"/>
  <c r="L427" i="1"/>
  <c r="D427" i="1" l="1"/>
  <c r="E427" i="1"/>
  <c r="F427" i="1"/>
  <c r="G427" i="1"/>
  <c r="H427" i="1"/>
  <c r="A428" i="1" s="1"/>
  <c r="B428" i="1" l="1"/>
  <c r="K428" i="1" s="1"/>
  <c r="C428" i="1"/>
  <c r="I428" i="1"/>
  <c r="J428" i="1"/>
  <c r="L428" i="1"/>
  <c r="D428" i="1" l="1"/>
  <c r="E428" i="1"/>
  <c r="F428" i="1"/>
  <c r="G428" i="1"/>
  <c r="H428" i="1"/>
  <c r="A429" i="1" s="1"/>
  <c r="B429" i="1" l="1"/>
  <c r="K429" i="1" s="1"/>
  <c r="C429" i="1"/>
  <c r="I429" i="1"/>
  <c r="J429" i="1"/>
  <c r="L429" i="1"/>
  <c r="D429" i="1" l="1"/>
  <c r="E429" i="1"/>
  <c r="F429" i="1"/>
  <c r="G429" i="1"/>
  <c r="H429" i="1"/>
  <c r="A430" i="1" s="1"/>
  <c r="B430" i="1" l="1"/>
  <c r="K430" i="1" s="1"/>
  <c r="C430" i="1"/>
  <c r="I430" i="1"/>
  <c r="J430" i="1"/>
  <c r="L430" i="1"/>
  <c r="D430" i="1" l="1"/>
  <c r="E430" i="1"/>
  <c r="F430" i="1"/>
  <c r="G430" i="1"/>
  <c r="H430" i="1"/>
  <c r="A431" i="1" s="1"/>
  <c r="B431" i="1" l="1"/>
  <c r="K431" i="1" s="1"/>
  <c r="C431" i="1"/>
  <c r="I431" i="1"/>
  <c r="J431" i="1"/>
  <c r="L431" i="1"/>
  <c r="D431" i="1" l="1"/>
  <c r="E431" i="1"/>
  <c r="F431" i="1"/>
  <c r="G431" i="1"/>
  <c r="H431" i="1"/>
  <c r="A432" i="1" s="1"/>
  <c r="B432" i="1" l="1"/>
  <c r="K432" i="1" s="1"/>
  <c r="C432" i="1"/>
  <c r="I432" i="1"/>
  <c r="J432" i="1"/>
  <c r="L432" i="1"/>
  <c r="D432" i="1" l="1"/>
  <c r="E432" i="1"/>
  <c r="F432" i="1"/>
  <c r="G432" i="1"/>
  <c r="H432" i="1"/>
  <c r="A433" i="1" s="1"/>
  <c r="B433" i="1" l="1"/>
  <c r="K433" i="1" s="1"/>
  <c r="C433" i="1"/>
  <c r="I433" i="1"/>
  <c r="J433" i="1"/>
  <c r="L433" i="1"/>
  <c r="D433" i="1" l="1"/>
  <c r="E433" i="1"/>
  <c r="F433" i="1"/>
  <c r="G433" i="1"/>
  <c r="H433" i="1"/>
  <c r="A434" i="1" s="1"/>
  <c r="B434" i="1" l="1"/>
  <c r="K434" i="1" s="1"/>
  <c r="C434" i="1"/>
  <c r="I434" i="1"/>
  <c r="J434" i="1"/>
  <c r="L434" i="1"/>
  <c r="D434" i="1" l="1"/>
  <c r="E434" i="1"/>
  <c r="F434" i="1"/>
  <c r="G434" i="1"/>
  <c r="H434" i="1"/>
  <c r="A435" i="1" s="1"/>
  <c r="B435" i="1" l="1"/>
  <c r="K435" i="1" s="1"/>
  <c r="C435" i="1"/>
  <c r="I435" i="1"/>
  <c r="J435" i="1"/>
  <c r="L435" i="1"/>
  <c r="D435" i="1" l="1"/>
  <c r="E435" i="1"/>
  <c r="F435" i="1"/>
  <c r="G435" i="1"/>
  <c r="H435" i="1"/>
  <c r="A436" i="1" s="1"/>
  <c r="B436" i="1" l="1"/>
  <c r="K436" i="1" s="1"/>
  <c r="C436" i="1"/>
  <c r="I436" i="1"/>
  <c r="J436" i="1"/>
  <c r="L436" i="1"/>
  <c r="D436" i="1" l="1"/>
  <c r="E436" i="1"/>
  <c r="F436" i="1"/>
  <c r="G436" i="1"/>
  <c r="H436" i="1"/>
  <c r="A437" i="1" s="1"/>
  <c r="B437" i="1" l="1"/>
  <c r="K437" i="1" s="1"/>
  <c r="C437" i="1"/>
  <c r="I437" i="1"/>
  <c r="J437" i="1"/>
  <c r="L437" i="1"/>
  <c r="D437" i="1" l="1"/>
  <c r="E437" i="1"/>
  <c r="F437" i="1"/>
  <c r="G437" i="1"/>
  <c r="H437" i="1"/>
  <c r="A438" i="1" s="1"/>
  <c r="B438" i="1" l="1"/>
  <c r="K438" i="1" s="1"/>
  <c r="C438" i="1"/>
  <c r="I438" i="1"/>
  <c r="J438" i="1"/>
  <c r="L438" i="1"/>
  <c r="D438" i="1" l="1"/>
  <c r="E438" i="1"/>
  <c r="F438" i="1"/>
  <c r="G438" i="1"/>
  <c r="H438" i="1"/>
  <c r="A439" i="1" s="1"/>
  <c r="B439" i="1" l="1"/>
  <c r="K439" i="1" s="1"/>
  <c r="C439" i="1"/>
  <c r="I439" i="1"/>
  <c r="J439" i="1"/>
  <c r="L439" i="1"/>
  <c r="D439" i="1" l="1"/>
  <c r="E439" i="1"/>
  <c r="F439" i="1"/>
  <c r="G439" i="1"/>
  <c r="H439" i="1"/>
  <c r="A440" i="1" s="1"/>
  <c r="B440" i="1" l="1"/>
  <c r="K440" i="1" s="1"/>
  <c r="C440" i="1"/>
  <c r="I440" i="1"/>
  <c r="J440" i="1"/>
  <c r="L440" i="1"/>
  <c r="D440" i="1" l="1"/>
  <c r="E440" i="1"/>
  <c r="F440" i="1"/>
  <c r="G440" i="1"/>
  <c r="H440" i="1"/>
  <c r="A441" i="1" s="1"/>
  <c r="B441" i="1" l="1"/>
  <c r="K441" i="1" s="1"/>
  <c r="C441" i="1"/>
  <c r="I441" i="1"/>
  <c r="J441" i="1"/>
  <c r="L441" i="1"/>
  <c r="T40" i="1" l="1"/>
  <c r="R40" i="1"/>
  <c r="Q40" i="1"/>
  <c r="O40" i="1"/>
  <c r="U40" i="1" s="1"/>
  <c r="P40" i="1"/>
  <c r="S40" i="1"/>
  <c r="S37" i="1"/>
  <c r="O39" i="1"/>
  <c r="U39" i="1" s="1"/>
  <c r="T39" i="1"/>
  <c r="S39" i="1"/>
  <c r="R39" i="1"/>
  <c r="Q39" i="1"/>
  <c r="P37" i="1"/>
  <c r="Q38" i="1"/>
  <c r="T37" i="1"/>
  <c r="R38" i="1"/>
  <c r="O37" i="1"/>
  <c r="U37" i="1" s="1"/>
  <c r="Q35" i="1"/>
  <c r="R35" i="1"/>
  <c r="P35" i="1"/>
  <c r="S38" i="1"/>
  <c r="R37" i="1"/>
  <c r="O35" i="1"/>
  <c r="U35" i="1" s="1"/>
  <c r="T38" i="1"/>
  <c r="T35" i="1"/>
  <c r="P34" i="1"/>
  <c r="S35" i="1"/>
  <c r="O38" i="1"/>
  <c r="U38" i="1" s="1"/>
  <c r="Q36" i="1"/>
  <c r="P36" i="1"/>
  <c r="O36" i="1"/>
  <c r="U36" i="1" s="1"/>
  <c r="R36" i="1"/>
  <c r="S36" i="1"/>
  <c r="T36" i="1"/>
  <c r="Q37" i="1"/>
  <c r="P38" i="1"/>
  <c r="P39" i="1"/>
  <c r="R34" i="1"/>
  <c r="S34" i="1"/>
  <c r="T32" i="1"/>
  <c r="S32" i="1"/>
  <c r="O32" i="1"/>
  <c r="U32" i="1" s="1"/>
  <c r="P31" i="1"/>
  <c r="R31" i="1"/>
  <c r="T31" i="1"/>
  <c r="O31" i="1"/>
  <c r="U31" i="1" s="1"/>
  <c r="Q31" i="1"/>
  <c r="O33" i="1"/>
  <c r="U33" i="1" s="1"/>
  <c r="T33" i="1"/>
  <c r="R32" i="1"/>
  <c r="S31" i="1"/>
  <c r="P33" i="1"/>
  <c r="P32" i="1"/>
  <c r="T34" i="1"/>
  <c r="Q33" i="1"/>
  <c r="Q32" i="1"/>
  <c r="O34" i="1"/>
  <c r="U34" i="1" s="1"/>
  <c r="Q34" i="1"/>
  <c r="S33" i="1"/>
  <c r="R33" i="1"/>
  <c r="S29" i="1"/>
  <c r="T30" i="1"/>
  <c r="O30" i="1"/>
  <c r="U30" i="1" s="1"/>
  <c r="P30" i="1"/>
  <c r="R29" i="1"/>
  <c r="R30" i="1"/>
  <c r="S30" i="1"/>
  <c r="T29" i="1"/>
  <c r="Q30" i="1"/>
  <c r="O29" i="1"/>
  <c r="U29" i="1" s="1"/>
  <c r="P29" i="1"/>
  <c r="Q29" i="1"/>
  <c r="P28" i="1"/>
  <c r="O27" i="1"/>
  <c r="U27" i="1" s="1"/>
  <c r="S28" i="1"/>
  <c r="Q27" i="1"/>
  <c r="T27" i="1"/>
  <c r="O26" i="1"/>
  <c r="U26" i="1" s="1"/>
  <c r="R27" i="1"/>
  <c r="R26" i="1"/>
  <c r="T25" i="1"/>
  <c r="T24" i="1"/>
  <c r="S27" i="1"/>
  <c r="P27" i="1"/>
  <c r="O24" i="1"/>
  <c r="R28" i="1"/>
  <c r="O28" i="1"/>
  <c r="U28" i="1" s="1"/>
  <c r="T28" i="1"/>
  <c r="P25" i="1"/>
  <c r="Q26" i="1"/>
  <c r="R25" i="1"/>
  <c r="T26" i="1"/>
  <c r="O25" i="1"/>
  <c r="S26" i="1"/>
  <c r="Q24" i="1"/>
  <c r="R24" i="1"/>
  <c r="S24" i="1"/>
  <c r="Q25" i="1"/>
  <c r="S25" i="1"/>
  <c r="P24" i="1"/>
  <c r="Q28" i="1"/>
  <c r="P26" i="1"/>
  <c r="P23" i="1"/>
  <c r="O23" i="1"/>
  <c r="T18" i="1"/>
  <c r="S23" i="1"/>
  <c r="Q23" i="1"/>
  <c r="P18" i="1"/>
  <c r="O18" i="1"/>
  <c r="O19" i="1"/>
  <c r="P19" i="1"/>
  <c r="Q19" i="1"/>
  <c r="R19" i="1"/>
  <c r="S20" i="1"/>
  <c r="T20" i="1"/>
  <c r="Q20" i="1"/>
  <c r="S19" i="1"/>
  <c r="R20" i="1"/>
  <c r="Q21" i="1"/>
  <c r="T21" i="1"/>
  <c r="R23" i="1"/>
  <c r="O20" i="1"/>
  <c r="P21" i="1"/>
  <c r="O21" i="1"/>
  <c r="Q22" i="1"/>
  <c r="R22" i="1"/>
  <c r="S22" i="1"/>
  <c r="T22" i="1"/>
  <c r="O22" i="1"/>
  <c r="P22" i="1"/>
  <c r="T23" i="1"/>
  <c r="T19" i="1"/>
  <c r="R21" i="1"/>
  <c r="S21" i="1"/>
  <c r="R18" i="1"/>
  <c r="P20" i="1"/>
  <c r="S18" i="1"/>
  <c r="O16" i="1"/>
  <c r="R17" i="1"/>
  <c r="O17" i="1"/>
  <c r="Q18" i="1"/>
  <c r="P17" i="1"/>
  <c r="Q17" i="1"/>
  <c r="T17" i="1"/>
  <c r="P16" i="1"/>
  <c r="R16" i="1"/>
  <c r="T16" i="1"/>
  <c r="S17" i="1"/>
  <c r="Q16" i="1"/>
  <c r="S16" i="1"/>
  <c r="P12" i="1"/>
  <c r="T15" i="1"/>
  <c r="S15" i="1"/>
  <c r="R15" i="1"/>
  <c r="Q15" i="1"/>
  <c r="P15" i="1"/>
  <c r="O15" i="1"/>
  <c r="T11" i="1"/>
  <c r="O11" i="1"/>
  <c r="S11" i="1"/>
  <c r="P11" i="1"/>
  <c r="Q12" i="1"/>
  <c r="R12" i="1"/>
  <c r="T12" i="1"/>
  <c r="R11" i="1"/>
  <c r="O12" i="1"/>
  <c r="S12" i="1"/>
  <c r="Q13" i="1"/>
  <c r="S13" i="1"/>
  <c r="O14" i="1"/>
  <c r="S14" i="1"/>
  <c r="Q11" i="1"/>
  <c r="T13" i="1"/>
  <c r="R13" i="1"/>
  <c r="T14" i="1"/>
  <c r="Q14" i="1"/>
  <c r="P13" i="1"/>
  <c r="P14" i="1"/>
  <c r="O13" i="1"/>
  <c r="R14" i="1"/>
  <c r="T7" i="1"/>
  <c r="Q8" i="1"/>
  <c r="R10" i="1"/>
  <c r="R8" i="1"/>
  <c r="Q9" i="1"/>
  <c r="P7" i="1"/>
  <c r="S10" i="1"/>
  <c r="O8" i="1"/>
  <c r="O9" i="1"/>
  <c r="S7" i="1"/>
  <c r="S8" i="1"/>
  <c r="T9" i="1"/>
  <c r="Q10" i="1"/>
  <c r="P10" i="1"/>
  <c r="T6" i="1"/>
  <c r="O6" i="1"/>
  <c r="O7" i="1"/>
  <c r="Q7" i="1"/>
  <c r="R7" i="1"/>
  <c r="T8" i="1"/>
  <c r="P9" i="1"/>
  <c r="P8" i="1"/>
  <c r="R9" i="1"/>
  <c r="S9" i="1"/>
  <c r="T10" i="1"/>
  <c r="O10" i="1"/>
  <c r="S6" i="1"/>
  <c r="P6" i="1"/>
  <c r="Q6" i="1"/>
  <c r="D441" i="1"/>
  <c r="G11" i="1" s="1"/>
  <c r="E441" i="1"/>
  <c r="F441" i="1"/>
  <c r="G441" i="1"/>
  <c r="H441" i="1"/>
  <c r="G8" i="1" s="1"/>
  <c r="G10" i="1" l="1"/>
  <c r="G15" i="1" s="1"/>
  <c r="R6" i="1"/>
  <c r="G16" i="1"/>
  <c r="G12" i="1"/>
  <c r="G9" i="1"/>
  <c r="U7" i="1" l="1"/>
  <c r="U6" i="1"/>
  <c r="U14" i="1"/>
  <c r="U12" i="1"/>
  <c r="U9" i="1"/>
  <c r="U8" i="1"/>
  <c r="U11" i="1"/>
  <c r="U15" i="1"/>
  <c r="U10" i="1"/>
  <c r="U13" i="1"/>
  <c r="U17" i="1"/>
  <c r="U21" i="1"/>
  <c r="U20" i="1"/>
  <c r="U22" i="1"/>
  <c r="U19" i="1"/>
  <c r="U18" i="1"/>
  <c r="U24" i="1"/>
  <c r="U16" i="1"/>
  <c r="U23" i="1"/>
  <c r="U25" i="1"/>
</calcChain>
</file>

<file path=xl/sharedStrings.xml><?xml version="1.0" encoding="utf-8"?>
<sst xmlns="http://schemas.openxmlformats.org/spreadsheetml/2006/main" count="84" uniqueCount="74">
  <si>
    <t>Tilgungsplan Excel Vorlage – Annuitätendarlehen</t>
  </si>
  <si>
    <t>Beispielwerte enthalten – gelbe Eingabefelder überschreiben, Tilgungsplan und Grafik aktualisieren sich automatisch.</t>
  </si>
  <si>
    <t>Eingaben</t>
  </si>
  <si>
    <t>Ergebnisse</t>
  </si>
  <si>
    <t>Jahresübersicht</t>
  </si>
  <si>
    <t>Darlehensbetrag</t>
  </si>
  <si>
    <t>€</t>
  </si>
  <si>
    <t>Ausgangsschuld</t>
  </si>
  <si>
    <t>Kennzahl</t>
  </si>
  <si>
    <t>Wert</t>
  </si>
  <si>
    <t>Hinweis</t>
  </si>
  <si>
    <t>Jahr</t>
  </si>
  <si>
    <t>Restschuld Jahresanfang</t>
  </si>
  <si>
    <t>Reguläre Zahlungen</t>
  </si>
  <si>
    <t>Sondertilgung</t>
  </si>
  <si>
    <t>Zinsen</t>
  </si>
  <si>
    <t>Tilgung gesamt</t>
  </si>
  <si>
    <t>Restschuld Jahresende</t>
  </si>
  <si>
    <t>Zinsen kumuliert</t>
  </si>
  <si>
    <t>Sollzins p.a.</t>
  </si>
  <si>
    <t>%</t>
  </si>
  <si>
    <t>Nominalzins pro Jahr</t>
  </si>
  <si>
    <t>Reguläre Rate</t>
  </si>
  <si>
    <t>automatisch oder manuell</t>
  </si>
  <si>
    <t>Anfängliche Tilgung p.a.</t>
  </si>
  <si>
    <t>für automatische Rate</t>
  </si>
  <si>
    <t>Monatszins</t>
  </si>
  <si>
    <t>Sollzins / Zahlungen pro Jahr</t>
  </si>
  <si>
    <t>Erste Zahlung</t>
  </si>
  <si>
    <t>Datum</t>
  </si>
  <si>
    <t>Fälligkeit der ersten Rate</t>
  </si>
  <si>
    <t>Laufzeit mit Sondertilgung</t>
  </si>
  <si>
    <t>exakt aus Tilgungsplan</t>
  </si>
  <si>
    <t>Zahlungen pro Jahr</t>
  </si>
  <si>
    <t>Anzahl</t>
  </si>
  <si>
    <t>12 = monatlich</t>
  </si>
  <si>
    <t>Jahre und Monate</t>
  </si>
  <si>
    <t>Max. Laufzeit</t>
  </si>
  <si>
    <t>Monate</t>
  </si>
  <si>
    <t>Berechnungsrahmen</t>
  </si>
  <si>
    <t>Gesamtzinsen mit Sondertilgung</t>
  </si>
  <si>
    <t>Summe Zinsen</t>
  </si>
  <si>
    <t>Manuelle Rate</t>
  </si>
  <si>
    <t>0 = automatische Rate</t>
  </si>
  <si>
    <t>Gesamte Zahlungen</t>
  </si>
  <si>
    <t>Raten + Sondertilgungen</t>
  </si>
  <si>
    <t>Sondertilgung p.a.</t>
  </si>
  <si>
    <t>wiederkehrender Beispielbetrag</t>
  </si>
  <si>
    <t>Restschuld am Ende</t>
  </si>
  <si>
    <t>bei maximaler Laufzeit</t>
  </si>
  <si>
    <t>Sondertilgungsmonat</t>
  </si>
  <si>
    <t>Monat</t>
  </si>
  <si>
    <t>1–12</t>
  </si>
  <si>
    <t>Laufzeit ohne Sondertilgung</t>
  </si>
  <si>
    <t>Näherung per NPER</t>
  </si>
  <si>
    <t>Max. Sondertilgung Richtwert</t>
  </si>
  <si>
    <t>5 % des Darlehensbetrags</t>
  </si>
  <si>
    <t>Gesamtzinsen ohne Sondertilgung</t>
  </si>
  <si>
    <t>Vergleichswert</t>
  </si>
  <si>
    <t>Zinsersparnis</t>
  </si>
  <si>
    <t>durch Sondertilgung</t>
  </si>
  <si>
    <t>Hinweis: Blaue Schrift auf gelbem Hintergrund = Eingabe. Schwarze Werte sind berechnet. Bankverträge können wegen Zinsmethode, Gebühren oder Sonderregeln abweichen.</t>
  </si>
  <si>
    <t>Monate früher fertig</t>
  </si>
  <si>
    <t>gegenüber ohne Sondertilgung</t>
  </si>
  <si>
    <t>Die Sondertilgung wird automatisch im angegebenen Monat jedes Jahres berücksichtigt. Einzelne Sondertilgungen können in Spalte G manuell überschrieben werden.</t>
  </si>
  <si>
    <t>Sondertilgung Check</t>
  </si>
  <si>
    <t>Richtwert: 5 % p.a.</t>
  </si>
  <si>
    <t>Nr.</t>
  </si>
  <si>
    <t>Zahlungstermin</t>
  </si>
  <si>
    <t>Restschuld Anfang</t>
  </si>
  <si>
    <t>Tilgung regulär</t>
  </si>
  <si>
    <t>Restschuld Ende</t>
  </si>
  <si>
    <t>Tilgung kumuliert</t>
  </si>
  <si>
    <t>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</si>
</sst>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6" formatCode="dd\.mm\.yyyy"/>
    <numFmt numFmtId="168" formatCode="#,##0.00\ \€;[Red]\(#,##0.00\ \€\);\-"/>
    <numFmt numFmtId="170" formatCode="#,##0;[Red]\(#,##0\);\-"/>
    <numFmt numFmtId="171" formatCode="0.0"/>
  </numFmts>
  <fonts count="12" x14ac:knownFonts="1">
    <font>
      <sz val="11"/>
      <name val="Carlito"/>
    </font>
    <font>
      <b/>
      <sz val="16"/>
      <color rgb="FFFFFFFF"/>
      <name val="Carlito"/>
    </font>
    <font>
      <i/>
      <sz val="10"/>
      <color rgb="FF1F2937"/>
      <name val="Carlito"/>
    </font>
    <font>
      <b/>
      <sz val="11"/>
      <color rgb="FFFFFFFF"/>
      <name val="Carlito"/>
    </font>
    <font>
      <sz val="9"/>
      <color rgb="FF374151"/>
      <name val="Carlito"/>
    </font>
    <font>
      <b/>
      <sz val="11"/>
      <name val="Carlito"/>
    </font>
    <font>
      <sz val="11"/>
      <color rgb="FF6B7280"/>
      <name val="Carlito"/>
    </font>
    <font>
      <sz val="9"/>
      <color rgb="FF6B7280"/>
      <name val="Carlito"/>
    </font>
    <font>
      <b/>
      <sz val="11"/>
      <color rgb="FF0000FF"/>
      <name val="Carlito"/>
    </font>
    <font>
      <b/>
      <sz val="9"/>
      <color rgb="FF374151"/>
      <name val="Carlito"/>
    </font>
    <font>
      <sz val="11"/>
      <color rgb="FF0000FF"/>
      <name val="Carlito"/>
    </font>
    <font>
      <sz val="11"/>
      <name val="Carlito"/>
    </font>
  </fonts>
  <fills count="10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EAF3F8"/>
      </patternFill>
    </fill>
    <fill>
      <patternFill patternType="solid">
        <fgColor rgb="FF0F766E"/>
      </patternFill>
    </fill>
    <fill>
      <patternFill patternType="solid">
        <fgColor rgb="FFF3F4F6"/>
      </patternFill>
    </fill>
    <fill>
      <patternFill patternType="solid">
        <fgColor rgb="FFF9FAFB"/>
      </patternFill>
    </fill>
    <fill>
      <patternFill patternType="solid">
        <fgColor rgb="FFFFF2CC"/>
      </patternFill>
    </fill>
    <fill>
      <patternFill patternType="solid">
        <fgColor rgb="FFE5E7EB"/>
      </patternFill>
    </fill>
    <fill>
      <patternFill patternType="solid">
        <fgColor rgb="FFEAF7EA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11" fillId="0" borderId="0"/>
  </cellStyleXfs>
  <cellXfs count="55">
    <xf numFmtId="0" fontId="0" fillId="0" borderId="0" xfId="0"/>
    <xf numFmtId="0" fontId="5" fillId="6" borderId="4" xfId="1" applyFont="1" applyFill="1" applyBorder="1"/>
    <xf numFmtId="0" fontId="6" fillId="0" borderId="5" xfId="1" applyFont="1" applyBorder="1" applyAlignment="1">
      <alignment horizontal="center"/>
    </xf>
    <xf numFmtId="0" fontId="7" fillId="0" borderId="6" xfId="1" applyFont="1" applyBorder="1" applyAlignment="1">
      <alignment wrapText="1"/>
    </xf>
    <xf numFmtId="166" fontId="8" fillId="7" borderId="5" xfId="1" applyNumberFormat="1" applyFont="1" applyFill="1" applyBorder="1"/>
    <xf numFmtId="0" fontId="5" fillId="6" borderId="7" xfId="1" applyFont="1" applyFill="1" applyBorder="1"/>
    <xf numFmtId="0" fontId="6" fillId="0" borderId="8" xfId="1" applyFont="1" applyBorder="1" applyAlignment="1">
      <alignment horizontal="center"/>
    </xf>
    <xf numFmtId="0" fontId="7" fillId="0" borderId="9" xfId="1" applyFont="1" applyBorder="1" applyAlignment="1">
      <alignment wrapText="1"/>
    </xf>
    <xf numFmtId="0" fontId="5" fillId="8" borderId="4" xfId="1" applyFont="1" applyFill="1" applyBorder="1"/>
    <xf numFmtId="0" fontId="5" fillId="8" borderId="5" xfId="1" applyFont="1" applyFill="1" applyBorder="1"/>
    <xf numFmtId="0" fontId="5" fillId="8" borderId="6" xfId="1" applyFont="1" applyFill="1" applyBorder="1"/>
    <xf numFmtId="168" fontId="5" fillId="6" borderId="5" xfId="1" applyNumberFormat="1" applyFont="1" applyFill="1" applyBorder="1"/>
    <xf numFmtId="0" fontId="5" fillId="6" borderId="5" xfId="1" applyFont="1" applyFill="1" applyBorder="1"/>
    <xf numFmtId="0" fontId="3" fillId="2" borderId="1" xfId="1" applyFont="1" applyFill="1" applyBorder="1" applyAlignment="1">
      <alignment horizontal="right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right" vertical="center" wrapText="1"/>
    </xf>
    <xf numFmtId="0" fontId="3" fillId="2" borderId="3" xfId="1" applyFont="1" applyFill="1" applyBorder="1" applyAlignment="1">
      <alignment horizontal="left" vertical="center" wrapText="1"/>
    </xf>
    <xf numFmtId="166" fontId="0" fillId="0" borderId="5" xfId="1" applyNumberFormat="1" applyFont="1" applyBorder="1" applyAlignment="1">
      <alignment horizontal="center"/>
    </xf>
    <xf numFmtId="168" fontId="0" fillId="0" borderId="5" xfId="1" applyNumberFormat="1" applyFont="1" applyBorder="1" applyAlignment="1">
      <alignment horizontal="right"/>
    </xf>
    <xf numFmtId="168" fontId="10" fillId="9" borderId="5" xfId="1" applyNumberFormat="1" applyFont="1" applyFill="1" applyBorder="1" applyAlignment="1">
      <alignment horizontal="right"/>
    </xf>
    <xf numFmtId="0" fontId="0" fillId="0" borderId="6" xfId="1" applyFont="1" applyBorder="1" applyAlignment="1">
      <alignment horizontal="left"/>
    </xf>
    <xf numFmtId="166" fontId="0" fillId="0" borderId="8" xfId="1" applyNumberFormat="1" applyFont="1" applyBorder="1" applyAlignment="1">
      <alignment horizontal="center"/>
    </xf>
    <xf numFmtId="168" fontId="0" fillId="0" borderId="8" xfId="1" applyNumberFormat="1" applyFont="1" applyBorder="1" applyAlignment="1">
      <alignment horizontal="right"/>
    </xf>
    <xf numFmtId="168" fontId="10" fillId="9" borderId="8" xfId="1" applyNumberFormat="1" applyFont="1" applyFill="1" applyBorder="1" applyAlignment="1">
      <alignment horizontal="right"/>
    </xf>
    <xf numFmtId="0" fontId="0" fillId="0" borderId="9" xfId="1" applyFont="1" applyBorder="1" applyAlignment="1">
      <alignment horizontal="left"/>
    </xf>
    <xf numFmtId="0" fontId="3" fillId="2" borderId="4" xfId="1" applyFont="1" applyFill="1" applyBorder="1" applyAlignment="1">
      <alignment horizontal="center" wrapText="1"/>
    </xf>
    <xf numFmtId="0" fontId="3" fillId="2" borderId="5" xfId="1" applyFont="1" applyFill="1" applyBorder="1" applyAlignment="1">
      <alignment horizontal="right" wrapText="1"/>
    </xf>
    <xf numFmtId="0" fontId="3" fillId="2" borderId="6" xfId="1" applyFont="1" applyFill="1" applyBorder="1" applyAlignment="1">
      <alignment horizontal="right" wrapText="1"/>
    </xf>
    <xf numFmtId="168" fontId="0" fillId="0" borderId="6" xfId="1" applyNumberFormat="1" applyFont="1" applyBorder="1" applyAlignment="1">
      <alignment horizontal="right"/>
    </xf>
    <xf numFmtId="168" fontId="0" fillId="0" borderId="9" xfId="1" applyNumberFormat="1" applyFont="1" applyBorder="1" applyAlignment="1">
      <alignment horizontal="right"/>
    </xf>
    <xf numFmtId="168" fontId="8" fillId="7" borderId="5" xfId="1" applyNumberFormat="1" applyFont="1" applyFill="1" applyBorder="1"/>
    <xf numFmtId="10" fontId="8" fillId="7" borderId="5" xfId="1" applyNumberFormat="1" applyFont="1" applyFill="1" applyBorder="1"/>
    <xf numFmtId="170" fontId="8" fillId="7" borderId="5" xfId="1" applyNumberFormat="1" applyFont="1" applyFill="1" applyBorder="1"/>
    <xf numFmtId="168" fontId="5" fillId="8" borderId="8" xfId="1" applyNumberFormat="1" applyFont="1" applyFill="1" applyBorder="1"/>
    <xf numFmtId="10" fontId="5" fillId="6" borderId="5" xfId="1" applyNumberFormat="1" applyFont="1" applyFill="1" applyBorder="1"/>
    <xf numFmtId="170" fontId="5" fillId="6" borderId="5" xfId="1" applyNumberFormat="1" applyFont="1" applyFill="1" applyBorder="1"/>
    <xf numFmtId="171" fontId="5" fillId="6" borderId="5" xfId="1" applyNumberFormat="1" applyFont="1" applyFill="1" applyBorder="1"/>
    <xf numFmtId="170" fontId="0" fillId="0" borderId="4" xfId="1" applyNumberFormat="1" applyFont="1" applyBorder="1" applyAlignment="1">
      <alignment horizontal="right"/>
    </xf>
    <xf numFmtId="170" fontId="0" fillId="0" borderId="7" xfId="1" applyNumberFormat="1" applyFont="1" applyBorder="1" applyAlignment="1">
      <alignment horizontal="right"/>
    </xf>
    <xf numFmtId="170" fontId="0" fillId="0" borderId="5" xfId="1" applyNumberFormat="1" applyFont="1" applyBorder="1" applyAlignment="1">
      <alignment horizontal="right"/>
    </xf>
    <xf numFmtId="170" fontId="0" fillId="0" borderId="8" xfId="1" applyNumberFormat="1" applyFont="1" applyBorder="1" applyAlignment="1">
      <alignment horizontal="right"/>
    </xf>
    <xf numFmtId="1" fontId="0" fillId="0" borderId="4" xfId="1" applyNumberFormat="1" applyFont="1" applyBorder="1" applyAlignment="1">
      <alignment horizontal="center"/>
    </xf>
    <xf numFmtId="1" fontId="0" fillId="0" borderId="7" xfId="1" applyNumberFormat="1" applyFont="1" applyBorder="1" applyAlignment="1">
      <alignment horizontal="center"/>
    </xf>
    <xf numFmtId="0" fontId="1" fillId="2" borderId="0" xfId="1" applyFont="1" applyFill="1" applyAlignment="1">
      <alignment horizontal="center" vertical="center"/>
    </xf>
    <xf numFmtId="0" fontId="2" fillId="3" borderId="0" xfId="1" applyFont="1" applyFill="1" applyAlignment="1">
      <alignment horizontal="center"/>
    </xf>
    <xf numFmtId="0" fontId="3" fillId="4" borderId="1" xfId="1" applyFont="1" applyFill="1" applyBorder="1" applyAlignment="1">
      <alignment horizontal="center"/>
    </xf>
    <xf numFmtId="0" fontId="3" fillId="4" borderId="2" xfId="1" applyFont="1" applyFill="1" applyBorder="1" applyAlignment="1">
      <alignment horizontal="center"/>
    </xf>
    <xf numFmtId="0" fontId="3" fillId="4" borderId="3" xfId="1" applyFont="1" applyFill="1" applyBorder="1" applyAlignment="1">
      <alignment horizontal="center"/>
    </xf>
    <xf numFmtId="0" fontId="4" fillId="5" borderId="0" xfId="1" applyFont="1" applyFill="1" applyAlignment="1">
      <alignment wrapText="1"/>
    </xf>
    <xf numFmtId="0" fontId="9" fillId="6" borderId="4" xfId="1" applyFont="1" applyFill="1" applyBorder="1" applyAlignment="1">
      <alignment wrapText="1"/>
    </xf>
    <xf numFmtId="171" fontId="9" fillId="6" borderId="5" xfId="1" applyNumberFormat="1" applyFont="1" applyFill="1" applyBorder="1" applyAlignment="1">
      <alignment wrapText="1"/>
    </xf>
    <xf numFmtId="0" fontId="7" fillId="5" borderId="6" xfId="1" applyFont="1" applyFill="1" applyBorder="1" applyAlignment="1">
      <alignment wrapText="1"/>
    </xf>
    <xf numFmtId="0" fontId="9" fillId="6" borderId="7" xfId="1" applyFont="1" applyFill="1" applyBorder="1" applyAlignment="1">
      <alignment wrapText="1"/>
    </xf>
    <xf numFmtId="0" fontId="9" fillId="6" borderId="8" xfId="1" applyFont="1" applyFill="1" applyBorder="1" applyAlignment="1">
      <alignment wrapText="1"/>
    </xf>
    <xf numFmtId="0" fontId="7" fillId="5" borderId="9" xfId="1" applyFont="1" applyFill="1" applyBorder="1" applyAlignment="1">
      <alignment wrapText="1"/>
    </xf>
  </cellXfs>
  <cellStyles count="2">
    <cellStyle name="Normal" xfId="1" xr:uid="{00000000-0005-0000-0000-000000000000}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/>
      <c:lineChart>
        <c:grouping val="standard"/>
        <c:varyColors val="1"/>
        <c:ser>
          <c:idx val="0"/>
          <c:order val="0"/>
          <c:tx>
            <c:v>Restschuld Jahresende</c:v>
          </c:tx>
          <c:cat>
            <c:numRef>
              <c:f>Tilgungsplan!$N$6:$N$40</c:f>
              <c:numCache>
                <c:formatCode>0</c:formatCode>
                <c:ptCount val="35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  <c:pt idx="16">
                  <c:v>2042</c:v>
                </c:pt>
                <c:pt idx="17">
                  <c:v>2043</c:v>
                </c:pt>
                <c:pt idx="18">
                  <c:v>2044</c:v>
                </c:pt>
                <c:pt idx="19">
                  <c:v>2045</c:v>
                </c:pt>
                <c:pt idx="20">
                  <c:v>2046</c:v>
                </c:pt>
                <c:pt idx="21">
                  <c:v>2047</c:v>
                </c:pt>
                <c:pt idx="22">
                  <c:v>2048</c:v>
                </c:pt>
                <c:pt idx="23">
                  <c:v>2049</c:v>
                </c:pt>
                <c:pt idx="24">
                  <c:v>2050</c:v>
                </c:pt>
                <c:pt idx="25">
                  <c:v>2051</c:v>
                </c:pt>
                <c:pt idx="26">
                  <c:v>2052</c:v>
                </c:pt>
                <c:pt idx="27">
                  <c:v>2053</c:v>
                </c:pt>
                <c:pt idx="28">
                  <c:v>2054</c:v>
                </c:pt>
                <c:pt idx="29">
                  <c:v>2055</c:v>
                </c:pt>
                <c:pt idx="30">
                  <c:v>2056</c:v>
                </c:pt>
                <c:pt idx="31">
                  <c:v>2057</c:v>
                </c:pt>
                <c:pt idx="32">
                  <c:v>2058</c:v>
                </c:pt>
                <c:pt idx="33">
                  <c:v>2059</c:v>
                </c:pt>
                <c:pt idx="34">
                  <c:v>2060</c:v>
                </c:pt>
              </c:numCache>
            </c:numRef>
          </c:cat>
          <c:val>
            <c:numRef>
              <c:f>Tilgungsplan!$T$6:$T$40</c:f>
              <c:numCache>
                <c:formatCode>General</c:formatCode>
                <c:ptCount val="35"/>
                <c:pt idx="0">
                  <c:v>281769.27003685548</c:v>
                </c:pt>
                <c:pt idx="1">
                  <c:v>271054.92724446958</c:v>
                </c:pt>
                <c:pt idx="2">
                  <c:v>259942.90181802781</c:v>
                </c:pt>
                <c:pt idx="3">
                  <c:v>248418.43303160486</c:v>
                </c:pt>
                <c:pt idx="4">
                  <c:v>236466.212287653</c:v>
                </c:pt>
                <c:pt idx="5">
                  <c:v>224070.36278173467</c:v>
                </c:pt>
                <c:pt idx="6">
                  <c:v>211214.41841247346</c:v>
                </c:pt>
                <c:pt idx="7">
                  <c:v>197881.30190870896</c:v>
                </c:pt>
                <c:pt idx="8">
                  <c:v>184053.30214480101</c:v>
                </c:pt>
                <c:pt idx="9">
                  <c:v>169712.05061394928</c:v>
                </c:pt>
                <c:pt idx="10">
                  <c:v>154838.49702827635</c:v>
                </c:pt>
                <c:pt idx="11">
                  <c:v>139412.88401326325</c:v>
                </c:pt>
                <c:pt idx="12">
                  <c:v>123414.72086292173</c:v>
                </c:pt>
                <c:pt idx="13">
                  <c:v>106822.7563208417</c:v>
                </c:pt>
                <c:pt idx="14">
                  <c:v>89614.950350956744</c:v>
                </c:pt>
                <c:pt idx="15">
                  <c:v>71768.444860529329</c:v>
                </c:pt>
                <c:pt idx="16">
                  <c:v>53259.533336465582</c:v>
                </c:pt>
                <c:pt idx="17">
                  <c:v>34063.629354625911</c:v>
                </c:pt>
                <c:pt idx="18">
                  <c:v>14155.23392030027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ED-4402-B6E8-2C9099544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42</xdr:row>
      <xdr:rowOff>0</xdr:rowOff>
    </xdr:from>
    <xdr:to>
      <xdr:col>21</xdr:col>
      <xdr:colOff>0</xdr:colOff>
      <xdr:row>60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41"/>
  <sheetViews>
    <sheetView tabSelected="1" workbookViewId="0">
      <selection activeCell="L13" sqref="L13"/>
    </sheetView>
  </sheetViews>
  <sheetFormatPr baseColWidth="10" defaultColWidth="9" defaultRowHeight="15" x14ac:dyDescent="0.25"/>
  <cols>
    <col min="1" max="1" width="24.125" bestFit="1" customWidth="1"/>
    <col min="2" max="2" width="13" bestFit="1" customWidth="1"/>
    <col min="3" max="3" width="15.125" bestFit="1" customWidth="1"/>
    <col min="4" max="4" width="13.75" bestFit="1" customWidth="1"/>
    <col min="5" max="5" width="7.75" bestFit="1" customWidth="1"/>
    <col min="6" max="6" width="27.875" bestFit="1" customWidth="1"/>
    <col min="7" max="7" width="15.25" bestFit="1" customWidth="1"/>
    <col min="8" max="8" width="15.625" bestFit="1" customWidth="1"/>
    <col min="9" max="9" width="14" bestFit="1" customWidth="1"/>
    <col min="10" max="10" width="14.5" bestFit="1" customWidth="1"/>
    <col min="11" max="11" width="5.375" bestFit="1" customWidth="1"/>
    <col min="12" max="12" width="11.375" bestFit="1" customWidth="1"/>
    <col min="13" max="13" width="3" customWidth="1"/>
    <col min="14" max="14" width="4.875" bestFit="1" customWidth="1"/>
    <col min="15" max="15" width="11.25" bestFit="1" customWidth="1"/>
    <col min="16" max="16" width="10.25" bestFit="1" customWidth="1"/>
    <col min="17" max="17" width="11.75" bestFit="1" customWidth="1"/>
    <col min="18" max="18" width="10.25" bestFit="1" customWidth="1"/>
    <col min="19" max="19" width="12.5" bestFit="1" customWidth="1"/>
    <col min="20" max="20" width="11.25" bestFit="1" customWidth="1"/>
    <col min="21" max="21" width="14" bestFit="1" customWidth="1"/>
  </cols>
  <sheetData>
    <row r="1" spans="1:21" ht="21" x14ac:dyDescent="0.25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21" x14ac:dyDescent="0.25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</row>
    <row r="4" spans="1:21" x14ac:dyDescent="0.25">
      <c r="A4" s="45" t="s">
        <v>2</v>
      </c>
      <c r="B4" s="46"/>
      <c r="C4" s="46"/>
      <c r="D4" s="47"/>
      <c r="F4" s="45" t="s">
        <v>3</v>
      </c>
      <c r="G4" s="46"/>
      <c r="H4" s="47"/>
      <c r="N4" s="45" t="s">
        <v>4</v>
      </c>
      <c r="O4" s="46"/>
      <c r="P4" s="46"/>
      <c r="Q4" s="46"/>
      <c r="R4" s="46"/>
      <c r="S4" s="46"/>
      <c r="T4" s="46"/>
      <c r="U4" s="47"/>
    </row>
    <row r="5" spans="1:21" ht="30" x14ac:dyDescent="0.25">
      <c r="A5" s="1" t="s">
        <v>5</v>
      </c>
      <c r="B5" s="30">
        <v>285000</v>
      </c>
      <c r="C5" s="2" t="s">
        <v>6</v>
      </c>
      <c r="D5" s="3" t="s">
        <v>7</v>
      </c>
      <c r="F5" s="8" t="s">
        <v>8</v>
      </c>
      <c r="G5" s="9" t="s">
        <v>9</v>
      </c>
      <c r="H5" s="10" t="s">
        <v>10</v>
      </c>
      <c r="N5" s="25" t="s">
        <v>11</v>
      </c>
      <c r="O5" s="26" t="s">
        <v>12</v>
      </c>
      <c r="P5" s="26" t="s">
        <v>13</v>
      </c>
      <c r="Q5" s="26" t="s">
        <v>14</v>
      </c>
      <c r="R5" s="26" t="s">
        <v>15</v>
      </c>
      <c r="S5" s="26" t="s">
        <v>16</v>
      </c>
      <c r="T5" s="26" t="s">
        <v>17</v>
      </c>
      <c r="U5" s="27" t="s">
        <v>18</v>
      </c>
    </row>
    <row r="6" spans="1:21" ht="24.75" x14ac:dyDescent="0.25">
      <c r="A6" s="1" t="s">
        <v>19</v>
      </c>
      <c r="B6" s="31">
        <v>3.6499999999999998E-2</v>
      </c>
      <c r="C6" s="2" t="s">
        <v>20</v>
      </c>
      <c r="D6" s="3" t="s">
        <v>21</v>
      </c>
      <c r="F6" s="1" t="s">
        <v>22</v>
      </c>
      <c r="G6" s="11">
        <f>IFERROR(IF(N($B$11)&gt;0,N($B$11),$B$5*($B$6+$B$7)/$B$9),0)</f>
        <v>1401.25</v>
      </c>
      <c r="H6" s="3" t="s">
        <v>23</v>
      </c>
      <c r="N6" s="41">
        <f>YEAR($B$8)</f>
        <v>2026</v>
      </c>
      <c r="O6" s="18">
        <f t="shared" ref="O6:O40" si="0">IF(COUNTIF($K$22:$K$441,N6)=0,"",INDEX($C$22:$C$441,MATCH(N6,$K$22:$K$441,0)))</f>
        <v>285000</v>
      </c>
      <c r="P6" s="18">
        <f t="shared" ref="P6:P40" si="1">IFERROR(SUMIFS($D$22:$D$441,$K$22:$K$441,N6),0)</f>
        <v>8407.5</v>
      </c>
      <c r="Q6" s="18">
        <f t="shared" ref="Q6:Q40" si="2">IFERROR(SUMIFS($G$22:$G$441,$K$22:$K$441,N6),0)</f>
        <v>0</v>
      </c>
      <c r="R6" s="18">
        <f t="shared" ref="R6:R40" si="3">IFERROR(SUMIFS($E$22:$E$441,$K$22:$K$441,N6),0)</f>
        <v>5176.7700368554579</v>
      </c>
      <c r="S6" s="18">
        <f t="shared" ref="S6:S40" si="4">IFERROR(SUMIFS($F$22:$F$441,$K$22:$K$441,N6)+SUMIFS($G$22:$G$441,$K$22:$K$441,N6),0)</f>
        <v>3230.7299631445417</v>
      </c>
      <c r="T6" s="18">
        <f t="shared" ref="T6:T40" si="5">IF(COUNTIF($K$22:$K$441,N6)=0,"",LOOKUP(2,1/($K$22:$K$441=N6),$H$22:$H$441))</f>
        <v>281769.27003685548</v>
      </c>
      <c r="U6" s="28">
        <f>IF(O6="",0,SUM($R$6:R6))</f>
        <v>5176.7700368554579</v>
      </c>
    </row>
    <row r="7" spans="1:21" ht="24.75" x14ac:dyDescent="0.25">
      <c r="A7" s="1" t="s">
        <v>24</v>
      </c>
      <c r="B7" s="31">
        <v>2.2499999999999999E-2</v>
      </c>
      <c r="C7" s="2" t="s">
        <v>20</v>
      </c>
      <c r="D7" s="3" t="s">
        <v>25</v>
      </c>
      <c r="F7" s="1" t="s">
        <v>26</v>
      </c>
      <c r="G7" s="34">
        <f>IFERROR($B$6/$B$9,0)</f>
        <v>3.0416666666666665E-3</v>
      </c>
      <c r="H7" s="3" t="s">
        <v>27</v>
      </c>
      <c r="N7" s="41">
        <f t="shared" ref="N7:N40" si="6">N6+1</f>
        <v>2027</v>
      </c>
      <c r="O7" s="18">
        <f t="shared" si="0"/>
        <v>281769.27003685548</v>
      </c>
      <c r="P7" s="18">
        <f t="shared" si="1"/>
        <v>16815</v>
      </c>
      <c r="Q7" s="18">
        <f t="shared" si="2"/>
        <v>4000</v>
      </c>
      <c r="R7" s="18">
        <f t="shared" si="3"/>
        <v>10100.657207614035</v>
      </c>
      <c r="S7" s="18">
        <f t="shared" si="4"/>
        <v>10714.342792385964</v>
      </c>
      <c r="T7" s="18">
        <f t="shared" si="5"/>
        <v>271054.92724446958</v>
      </c>
      <c r="U7" s="28">
        <f>IF(O7="",0,SUM($R$6:R7))</f>
        <v>15277.427244469493</v>
      </c>
    </row>
    <row r="8" spans="1:21" ht="24.75" x14ac:dyDescent="0.25">
      <c r="A8" s="1" t="s">
        <v>28</v>
      </c>
      <c r="B8" s="4">
        <v>46204</v>
      </c>
      <c r="C8" s="2" t="s">
        <v>29</v>
      </c>
      <c r="D8" s="3" t="s">
        <v>30</v>
      </c>
      <c r="F8" s="1" t="s">
        <v>31</v>
      </c>
      <c r="G8" s="35">
        <f>IFERROR(MATCH(0,$H$22:$H$441,0),$B$10)</f>
        <v>230</v>
      </c>
      <c r="H8" s="3" t="s">
        <v>32</v>
      </c>
      <c r="N8" s="41">
        <f t="shared" si="6"/>
        <v>2028</v>
      </c>
      <c r="O8" s="18">
        <f t="shared" si="0"/>
        <v>271054.92724446958</v>
      </c>
      <c r="P8" s="18">
        <f t="shared" si="1"/>
        <v>16815</v>
      </c>
      <c r="Q8" s="18">
        <f t="shared" si="2"/>
        <v>4000</v>
      </c>
      <c r="R8" s="18">
        <f t="shared" si="3"/>
        <v>9702.9745735582565</v>
      </c>
      <c r="S8" s="18">
        <f t="shared" si="4"/>
        <v>11112.025426441744</v>
      </c>
      <c r="T8" s="18">
        <f t="shared" si="5"/>
        <v>259942.90181802781</v>
      </c>
      <c r="U8" s="28">
        <f>IF(O8="",0,SUM($R$6:R8))</f>
        <v>24980.401818027749</v>
      </c>
    </row>
    <row r="9" spans="1:21" x14ac:dyDescent="0.25">
      <c r="A9" s="1" t="s">
        <v>33</v>
      </c>
      <c r="B9" s="32">
        <v>12</v>
      </c>
      <c r="C9" s="2" t="s">
        <v>34</v>
      </c>
      <c r="D9" s="3" t="s">
        <v>35</v>
      </c>
      <c r="F9" s="1" t="s">
        <v>31</v>
      </c>
      <c r="G9" s="12" t="str">
        <f>INT(G8/12)&amp;" Jahre "&amp;ROUND(MOD(G8,12),0)&amp;" Monate"</f>
        <v>19 Jahre 2 Monate</v>
      </c>
      <c r="H9" s="3" t="s">
        <v>36</v>
      </c>
      <c r="N9" s="41">
        <f t="shared" si="6"/>
        <v>2029</v>
      </c>
      <c r="O9" s="18">
        <f t="shared" si="0"/>
        <v>259942.90181802781</v>
      </c>
      <c r="P9" s="18">
        <f t="shared" si="1"/>
        <v>16815</v>
      </c>
      <c r="Q9" s="18">
        <f t="shared" si="2"/>
        <v>4000</v>
      </c>
      <c r="R9" s="18">
        <f t="shared" si="3"/>
        <v>9290.5312135770437</v>
      </c>
      <c r="S9" s="18">
        <f t="shared" si="4"/>
        <v>11524.468786422956</v>
      </c>
      <c r="T9" s="18">
        <f t="shared" si="5"/>
        <v>248418.43303160486</v>
      </c>
      <c r="U9" s="28">
        <f>IF(O9="",0,SUM($R$6:R9))</f>
        <v>34270.933031604793</v>
      </c>
    </row>
    <row r="10" spans="1:21" x14ac:dyDescent="0.25">
      <c r="A10" s="1" t="s">
        <v>37</v>
      </c>
      <c r="B10" s="32">
        <v>420</v>
      </c>
      <c r="C10" s="2" t="s">
        <v>38</v>
      </c>
      <c r="D10" s="3" t="s">
        <v>39</v>
      </c>
      <c r="F10" s="1" t="s">
        <v>40</v>
      </c>
      <c r="G10" s="11">
        <f>IFERROR(SUM($E$22:$E$441),0)</f>
        <v>112436.42834868266</v>
      </c>
      <c r="H10" s="3" t="s">
        <v>41</v>
      </c>
      <c r="N10" s="41">
        <f t="shared" si="6"/>
        <v>2030</v>
      </c>
      <c r="O10" s="18">
        <f t="shared" si="0"/>
        <v>248418.43303160486</v>
      </c>
      <c r="P10" s="18">
        <f t="shared" si="1"/>
        <v>16815</v>
      </c>
      <c r="Q10" s="18">
        <f t="shared" si="2"/>
        <v>4000</v>
      </c>
      <c r="R10" s="18">
        <f t="shared" si="3"/>
        <v>8862.7792560481867</v>
      </c>
      <c r="S10" s="18">
        <f t="shared" si="4"/>
        <v>11952.220743951813</v>
      </c>
      <c r="T10" s="18">
        <f t="shared" si="5"/>
        <v>236466.212287653</v>
      </c>
      <c r="U10" s="28">
        <f>IF(O10="",0,SUM($R$6:R10))</f>
        <v>43133.712287652976</v>
      </c>
    </row>
    <row r="11" spans="1:21" ht="24.75" x14ac:dyDescent="0.25">
      <c r="A11" s="1" t="s">
        <v>42</v>
      </c>
      <c r="B11" s="30">
        <v>0</v>
      </c>
      <c r="C11" s="2" t="s">
        <v>6</v>
      </c>
      <c r="D11" s="3" t="s">
        <v>43</v>
      </c>
      <c r="F11" s="1" t="s">
        <v>44</v>
      </c>
      <c r="G11" s="11">
        <f>IFERROR(SUM($D$22:$D$441)+SUM($G$22:$G$441),0)</f>
        <v>397436.42834868282</v>
      </c>
      <c r="H11" s="3" t="s">
        <v>45</v>
      </c>
      <c r="N11" s="41">
        <f t="shared" si="6"/>
        <v>2031</v>
      </c>
      <c r="O11" s="18">
        <f t="shared" si="0"/>
        <v>236466.212287653</v>
      </c>
      <c r="P11" s="18">
        <f t="shared" si="1"/>
        <v>16815</v>
      </c>
      <c r="Q11" s="18">
        <f t="shared" si="2"/>
        <v>4000</v>
      </c>
      <c r="R11" s="18">
        <f t="shared" si="3"/>
        <v>8419.1504940816849</v>
      </c>
      <c r="S11" s="18">
        <f t="shared" si="4"/>
        <v>12395.849505918315</v>
      </c>
      <c r="T11" s="18">
        <f t="shared" si="5"/>
        <v>224070.36278173467</v>
      </c>
      <c r="U11" s="28">
        <f>IF(O11="",0,SUM($R$6:R11))</f>
        <v>51552.862781734657</v>
      </c>
    </row>
    <row r="12" spans="1:21" ht="24.75" x14ac:dyDescent="0.25">
      <c r="A12" s="1" t="s">
        <v>46</v>
      </c>
      <c r="B12" s="30">
        <v>4000</v>
      </c>
      <c r="C12" s="2" t="s">
        <v>6</v>
      </c>
      <c r="D12" s="3" t="s">
        <v>47</v>
      </c>
      <c r="F12" s="1" t="s">
        <v>48</v>
      </c>
      <c r="G12" s="11">
        <f>IFERROR(INDEX($H$22:$H$441,$G$8),$B$5)</f>
        <v>0</v>
      </c>
      <c r="H12" s="3" t="s">
        <v>49</v>
      </c>
      <c r="N12" s="41">
        <f t="shared" si="6"/>
        <v>2032</v>
      </c>
      <c r="O12" s="18">
        <f t="shared" si="0"/>
        <v>224070.36278173467</v>
      </c>
      <c r="P12" s="18">
        <f t="shared" si="1"/>
        <v>16815</v>
      </c>
      <c r="Q12" s="18">
        <f t="shared" si="2"/>
        <v>4000</v>
      </c>
      <c r="R12" s="18">
        <f t="shared" si="3"/>
        <v>7959.0556307387087</v>
      </c>
      <c r="S12" s="18">
        <f t="shared" si="4"/>
        <v>12855.944369261291</v>
      </c>
      <c r="T12" s="18">
        <f t="shared" si="5"/>
        <v>211214.41841247346</v>
      </c>
      <c r="U12" s="28">
        <f>IF(O12="",0,SUM($R$6:R12))</f>
        <v>59511.918412473366</v>
      </c>
    </row>
    <row r="13" spans="1:21" x14ac:dyDescent="0.25">
      <c r="A13" s="1" t="s">
        <v>50</v>
      </c>
      <c r="B13" s="32">
        <v>12</v>
      </c>
      <c r="C13" s="2" t="s">
        <v>51</v>
      </c>
      <c r="D13" s="3" t="s">
        <v>52</v>
      </c>
      <c r="F13" s="1" t="s">
        <v>53</v>
      </c>
      <c r="G13" s="36">
        <f>IFERROR(IF($G$6&gt;0,IF($B$6=0,$B$5/$G$6,NPER($B$6/$B$9,-$G$6,$B$5)),$B$10),0)</f>
        <v>317.420551094855</v>
      </c>
      <c r="H13" s="3" t="s">
        <v>54</v>
      </c>
      <c r="N13" s="41">
        <f t="shared" si="6"/>
        <v>2033</v>
      </c>
      <c r="O13" s="18">
        <f t="shared" si="0"/>
        <v>211214.41841247346</v>
      </c>
      <c r="P13" s="18">
        <f t="shared" si="1"/>
        <v>16815</v>
      </c>
      <c r="Q13" s="18">
        <f t="shared" si="2"/>
        <v>4000</v>
      </c>
      <c r="R13" s="18">
        <f t="shared" si="3"/>
        <v>7481.8834962354531</v>
      </c>
      <c r="S13" s="18">
        <f t="shared" si="4"/>
        <v>13333.116503764546</v>
      </c>
      <c r="T13" s="18">
        <f t="shared" si="5"/>
        <v>197881.30190870896</v>
      </c>
      <c r="U13" s="28">
        <f>IF(O13="",0,SUM($R$6:R13))</f>
        <v>66993.801908708818</v>
      </c>
    </row>
    <row r="14" spans="1:21" ht="24.75" x14ac:dyDescent="0.25">
      <c r="A14" s="5" t="s">
        <v>55</v>
      </c>
      <c r="B14" s="33">
        <f>$B$5*5%</f>
        <v>14250</v>
      </c>
      <c r="C14" s="6" t="s">
        <v>6</v>
      </c>
      <c r="D14" s="7" t="s">
        <v>56</v>
      </c>
      <c r="F14" s="1" t="s">
        <v>57</v>
      </c>
      <c r="G14" s="11">
        <f>IFERROR(MAX(0,$G$6*$G$13-$B$5),0)</f>
        <v>159785.54722166556</v>
      </c>
      <c r="H14" s="3" t="s">
        <v>58</v>
      </c>
      <c r="N14" s="41">
        <f t="shared" si="6"/>
        <v>2034</v>
      </c>
      <c r="O14" s="18">
        <f t="shared" si="0"/>
        <v>197881.30190870896</v>
      </c>
      <c r="P14" s="18">
        <f t="shared" si="1"/>
        <v>16815</v>
      </c>
      <c r="Q14" s="18">
        <f t="shared" si="2"/>
        <v>4000</v>
      </c>
      <c r="R14" s="18">
        <f t="shared" si="3"/>
        <v>6987.0002360920771</v>
      </c>
      <c r="S14" s="18">
        <f t="shared" si="4"/>
        <v>13827.999763907923</v>
      </c>
      <c r="T14" s="18">
        <f t="shared" si="5"/>
        <v>184053.30214480101</v>
      </c>
      <c r="U14" s="28">
        <f>IF(O14="",0,SUM($R$6:R14))</f>
        <v>73980.802144800895</v>
      </c>
    </row>
    <row r="15" spans="1:21" x14ac:dyDescent="0.25">
      <c r="F15" s="1" t="s">
        <v>59</v>
      </c>
      <c r="G15" s="11">
        <f>IFERROR(MAX(0,$G$14-$G$10),0)</f>
        <v>47349.118872982901</v>
      </c>
      <c r="H15" s="3" t="s">
        <v>60</v>
      </c>
      <c r="N15" s="41">
        <f t="shared" si="6"/>
        <v>2035</v>
      </c>
      <c r="O15" s="18">
        <f t="shared" si="0"/>
        <v>184053.30214480101</v>
      </c>
      <c r="P15" s="18">
        <f t="shared" si="1"/>
        <v>16815</v>
      </c>
      <c r="Q15" s="18">
        <f t="shared" si="2"/>
        <v>4000</v>
      </c>
      <c r="R15" s="18">
        <f t="shared" si="3"/>
        <v>6473.7484691482823</v>
      </c>
      <c r="S15" s="18">
        <f t="shared" si="4"/>
        <v>14341.251530851718</v>
      </c>
      <c r="T15" s="18">
        <f t="shared" si="5"/>
        <v>169712.05061394928</v>
      </c>
      <c r="U15" s="28">
        <f>IF(O15="",0,SUM($R$6:R15))</f>
        <v>80454.550613949177</v>
      </c>
    </row>
    <row r="16" spans="1:21" x14ac:dyDescent="0.25">
      <c r="A16" s="48" t="s">
        <v>61</v>
      </c>
      <c r="B16" s="48"/>
      <c r="C16" s="48"/>
      <c r="D16" s="48"/>
      <c r="E16" s="48"/>
      <c r="F16" s="49" t="s">
        <v>62</v>
      </c>
      <c r="G16" s="50">
        <f>IFERROR(MAX(0,$G$13-$G$8),0)</f>
        <v>87.420551094855</v>
      </c>
      <c r="H16" s="51" t="s">
        <v>63</v>
      </c>
      <c r="I16" s="48"/>
      <c r="J16" s="48"/>
      <c r="K16" s="48"/>
      <c r="L16" s="48"/>
      <c r="N16" s="41">
        <f t="shared" si="6"/>
        <v>2036</v>
      </c>
      <c r="O16" s="18">
        <f t="shared" si="0"/>
        <v>169712.05061394928</v>
      </c>
      <c r="P16" s="18">
        <f t="shared" si="1"/>
        <v>16815</v>
      </c>
      <c r="Q16" s="18">
        <f t="shared" si="2"/>
        <v>4000</v>
      </c>
      <c r="R16" s="18">
        <f t="shared" si="3"/>
        <v>5941.446414327098</v>
      </c>
      <c r="S16" s="18">
        <f t="shared" si="4"/>
        <v>14873.553585672902</v>
      </c>
      <c r="T16" s="18">
        <f t="shared" si="5"/>
        <v>154838.49702827635</v>
      </c>
      <c r="U16" s="28">
        <f>IF(O16="",0,SUM($R$6:R16))</f>
        <v>86395.997028276281</v>
      </c>
    </row>
    <row r="17" spans="1:21" x14ac:dyDescent="0.25">
      <c r="A17" s="48" t="s">
        <v>64</v>
      </c>
      <c r="B17" s="48"/>
      <c r="C17" s="48"/>
      <c r="D17" s="48"/>
      <c r="E17" s="48"/>
      <c r="F17" s="52" t="s">
        <v>65</v>
      </c>
      <c r="G17" s="53" t="str">
        <f>IF(N($B$12)&lt;=N($B$14),"OK","prüfen")</f>
        <v>OK</v>
      </c>
      <c r="H17" s="54" t="s">
        <v>66</v>
      </c>
      <c r="I17" s="48"/>
      <c r="J17" s="48"/>
      <c r="K17" s="48"/>
      <c r="L17" s="48"/>
      <c r="N17" s="41">
        <f t="shared" si="6"/>
        <v>2037</v>
      </c>
      <c r="O17" s="18">
        <f t="shared" si="0"/>
        <v>154838.49702827635</v>
      </c>
      <c r="P17" s="18">
        <f t="shared" si="1"/>
        <v>16815</v>
      </c>
      <c r="Q17" s="18">
        <f t="shared" si="2"/>
        <v>4000</v>
      </c>
      <c r="R17" s="18">
        <f t="shared" si="3"/>
        <v>5389.3869849868697</v>
      </c>
      <c r="S17" s="18">
        <f t="shared" si="4"/>
        <v>15425.613015013132</v>
      </c>
      <c r="T17" s="18">
        <f t="shared" si="5"/>
        <v>139412.88401326325</v>
      </c>
      <c r="U17" s="28">
        <f>IF(O17="",0,SUM($R$6:R17))</f>
        <v>91785.384013263145</v>
      </c>
    </row>
    <row r="18" spans="1:21" x14ac:dyDescent="0.25">
      <c r="N18" s="41">
        <f t="shared" si="6"/>
        <v>2038</v>
      </c>
      <c r="O18" s="18">
        <f t="shared" si="0"/>
        <v>139412.88401326325</v>
      </c>
      <c r="P18" s="18">
        <f t="shared" si="1"/>
        <v>16815</v>
      </c>
      <c r="Q18" s="18">
        <f t="shared" si="2"/>
        <v>4000</v>
      </c>
      <c r="R18" s="18">
        <f t="shared" si="3"/>
        <v>4816.8368496584617</v>
      </c>
      <c r="S18" s="18">
        <f t="shared" si="4"/>
        <v>15998.163150341537</v>
      </c>
      <c r="T18" s="18">
        <f t="shared" si="5"/>
        <v>123414.72086292173</v>
      </c>
      <c r="U18" s="28">
        <f>IF(O18="",0,SUM($R$6:R18))</f>
        <v>96602.220862921604</v>
      </c>
    </row>
    <row r="19" spans="1:21" x14ac:dyDescent="0.25">
      <c r="N19" s="41">
        <f t="shared" si="6"/>
        <v>2039</v>
      </c>
      <c r="O19" s="18">
        <f t="shared" si="0"/>
        <v>123414.72086292173</v>
      </c>
      <c r="P19" s="18">
        <f t="shared" si="1"/>
        <v>16815</v>
      </c>
      <c r="Q19" s="18">
        <f t="shared" si="2"/>
        <v>4000</v>
      </c>
      <c r="R19" s="18">
        <f t="shared" si="3"/>
        <v>4223.0354579199829</v>
      </c>
      <c r="S19" s="18">
        <f t="shared" si="4"/>
        <v>16591.964542080015</v>
      </c>
      <c r="T19" s="18">
        <f t="shared" si="5"/>
        <v>106822.7563208417</v>
      </c>
      <c r="U19" s="28">
        <f>IF(O19="",0,SUM($R$6:R19))</f>
        <v>100825.25632084158</v>
      </c>
    </row>
    <row r="20" spans="1:21" x14ac:dyDescent="0.25">
      <c r="N20" s="41">
        <f t="shared" si="6"/>
        <v>2040</v>
      </c>
      <c r="O20" s="18">
        <f t="shared" si="0"/>
        <v>106822.7563208417</v>
      </c>
      <c r="P20" s="18">
        <f t="shared" si="1"/>
        <v>16815</v>
      </c>
      <c r="Q20" s="18">
        <f t="shared" si="2"/>
        <v>4000</v>
      </c>
      <c r="R20" s="18">
        <f t="shared" si="3"/>
        <v>3607.1940301150485</v>
      </c>
      <c r="S20" s="18">
        <f t="shared" si="4"/>
        <v>17207.805969884947</v>
      </c>
      <c r="T20" s="18">
        <f t="shared" si="5"/>
        <v>89614.950350956744</v>
      </c>
      <c r="U20" s="28">
        <f>IF(O20="",0,SUM($R$6:R20))</f>
        <v>104432.45035095663</v>
      </c>
    </row>
    <row r="21" spans="1:21" x14ac:dyDescent="0.25">
      <c r="A21" s="13" t="s">
        <v>67</v>
      </c>
      <c r="B21" s="14" t="s">
        <v>68</v>
      </c>
      <c r="C21" s="15" t="s">
        <v>69</v>
      </c>
      <c r="D21" s="15" t="s">
        <v>22</v>
      </c>
      <c r="E21" s="15" t="s">
        <v>15</v>
      </c>
      <c r="F21" s="15" t="s">
        <v>70</v>
      </c>
      <c r="G21" s="15" t="s">
        <v>14</v>
      </c>
      <c r="H21" s="15" t="s">
        <v>71</v>
      </c>
      <c r="I21" s="15" t="s">
        <v>18</v>
      </c>
      <c r="J21" s="15" t="s">
        <v>72</v>
      </c>
      <c r="K21" s="15" t="s">
        <v>11</v>
      </c>
      <c r="L21" s="16" t="s">
        <v>73</v>
      </c>
      <c r="N21" s="41">
        <f t="shared" si="6"/>
        <v>2041</v>
      </c>
      <c r="O21" s="18">
        <f t="shared" si="0"/>
        <v>89614.950350956744</v>
      </c>
      <c r="P21" s="18">
        <f t="shared" si="1"/>
        <v>16815</v>
      </c>
      <c r="Q21" s="18">
        <f t="shared" si="2"/>
        <v>4000</v>
      </c>
      <c r="R21" s="18">
        <f t="shared" si="3"/>
        <v>2968.4945095725757</v>
      </c>
      <c r="S21" s="18">
        <f t="shared" si="4"/>
        <v>17846.505490427422</v>
      </c>
      <c r="T21" s="18">
        <f t="shared" si="5"/>
        <v>71768.444860529329</v>
      </c>
      <c r="U21" s="28">
        <f>IF(O21="",0,SUM($R$6:R21))</f>
        <v>107400.9448605292</v>
      </c>
    </row>
    <row r="22" spans="1:21" x14ac:dyDescent="0.25">
      <c r="A22" s="37">
        <f>1</f>
        <v>1</v>
      </c>
      <c r="B22" s="17">
        <f>$B$8</f>
        <v>46204</v>
      </c>
      <c r="C22" s="18">
        <f>$B$5</f>
        <v>285000</v>
      </c>
      <c r="D22" s="18">
        <f t="shared" ref="D22:D85" si="7">IF($C22&lt;=0,0,MIN($G$6,$C22+$E22))</f>
        <v>1401.25</v>
      </c>
      <c r="E22" s="18">
        <f t="shared" ref="E22:E85" si="8">IF($C22&lt;=0,0,$C22*$B$6/$B$9)</f>
        <v>866.875</v>
      </c>
      <c r="F22" s="18">
        <f t="shared" ref="F22:F85" si="9">IF($C22&lt;=0,0,MAX(0,$D22-$E22))</f>
        <v>534.375</v>
      </c>
      <c r="G22" s="19">
        <f t="shared" ref="G22:G85" si="10">IF($C22&lt;=0,0,IF(AND($B$12&gt;0,$A22&gt;0,MOD($A22-$B$13,$B$9)=0),MIN($B$12,MAX(0,$C22-$F22)),0))</f>
        <v>0</v>
      </c>
      <c r="H22" s="18">
        <f t="shared" ref="H22:H85" si="11">IF($C22&lt;=0,0,MAX(0,$C22-$F22-$G22))</f>
        <v>284465.625</v>
      </c>
      <c r="I22" s="18">
        <f>IF($A22=0,0,$E22)</f>
        <v>866.875</v>
      </c>
      <c r="J22" s="18">
        <f>IF($A22=0,0,$F22+$G22)</f>
        <v>534.375</v>
      </c>
      <c r="K22" s="39">
        <f t="shared" ref="K22:K85" si="12">IF($B22="","",YEAR($B22))</f>
        <v>2026</v>
      </c>
      <c r="L22" s="20" t="str">
        <f t="shared" ref="L22:L85" si="13">IF($A22=0,"",IF($G22&gt;0,"Sondertilgung",IF($H22=0,"abbezahlt","")))</f>
        <v/>
      </c>
      <c r="N22" s="41">
        <f t="shared" si="6"/>
        <v>2042</v>
      </c>
      <c r="O22" s="18">
        <f t="shared" si="0"/>
        <v>71768.444860529329</v>
      </c>
      <c r="P22" s="18">
        <f t="shared" si="1"/>
        <v>16815</v>
      </c>
      <c r="Q22" s="18">
        <f t="shared" si="2"/>
        <v>4000</v>
      </c>
      <c r="R22" s="18">
        <f t="shared" si="3"/>
        <v>2306.0884759362712</v>
      </c>
      <c r="S22" s="18">
        <f t="shared" si="4"/>
        <v>18508.911524063729</v>
      </c>
      <c r="T22" s="18">
        <f t="shared" si="5"/>
        <v>53259.533336465582</v>
      </c>
      <c r="U22" s="28">
        <f>IF(O22="",0,SUM($R$6:R22))</f>
        <v>109707.03333646547</v>
      </c>
    </row>
    <row r="23" spans="1:21" x14ac:dyDescent="0.25">
      <c r="A23" s="37">
        <f t="shared" ref="A23:A86" si="14">IF($H22&gt;0,$A22+1,0)</f>
        <v>2</v>
      </c>
      <c r="B23" s="17">
        <f t="shared" ref="B23:B86" si="15">IF($A23=0,"",EDATE($B22,ROUND(12/$B$9,0)))</f>
        <v>46235</v>
      </c>
      <c r="C23" s="18">
        <f t="shared" ref="C23:C86" si="16">IF($A23=0,0,$H22)</f>
        <v>284465.625</v>
      </c>
      <c r="D23" s="18">
        <f t="shared" si="7"/>
        <v>1401.25</v>
      </c>
      <c r="E23" s="18">
        <f t="shared" si="8"/>
        <v>865.24960937499998</v>
      </c>
      <c r="F23" s="18">
        <f t="shared" si="9"/>
        <v>536.00039062500002</v>
      </c>
      <c r="G23" s="19">
        <f t="shared" si="10"/>
        <v>0</v>
      </c>
      <c r="H23" s="18">
        <f t="shared" si="11"/>
        <v>283929.62460937502</v>
      </c>
      <c r="I23" s="18">
        <f t="shared" ref="I23:I86" si="17">IF($A23=0,$I22,$I22+$E23)</f>
        <v>1732.1246093750001</v>
      </c>
      <c r="J23" s="18">
        <f t="shared" ref="J23:J86" si="18">IF($A23=0,$J22,$J22+$F23+$G23)</f>
        <v>1070.3753906249999</v>
      </c>
      <c r="K23" s="39">
        <f t="shared" si="12"/>
        <v>2026</v>
      </c>
      <c r="L23" s="20" t="str">
        <f t="shared" si="13"/>
        <v/>
      </c>
      <c r="N23" s="41">
        <f t="shared" si="6"/>
        <v>2043</v>
      </c>
      <c r="O23" s="18">
        <f t="shared" si="0"/>
        <v>53259.533336465582</v>
      </c>
      <c r="P23" s="18">
        <f t="shared" si="1"/>
        <v>16815</v>
      </c>
      <c r="Q23" s="18">
        <f t="shared" si="2"/>
        <v>4000</v>
      </c>
      <c r="R23" s="18">
        <f t="shared" si="3"/>
        <v>1619.0960181603432</v>
      </c>
      <c r="S23" s="18">
        <f t="shared" si="4"/>
        <v>19195.903981839656</v>
      </c>
      <c r="T23" s="18">
        <f t="shared" si="5"/>
        <v>34063.629354625911</v>
      </c>
      <c r="U23" s="28">
        <f>IF(O23="",0,SUM($R$6:R23))</f>
        <v>111326.12935462581</v>
      </c>
    </row>
    <row r="24" spans="1:21" x14ac:dyDescent="0.25">
      <c r="A24" s="37">
        <f t="shared" si="14"/>
        <v>3</v>
      </c>
      <c r="B24" s="17">
        <f t="shared" si="15"/>
        <v>46266</v>
      </c>
      <c r="C24" s="18">
        <f t="shared" si="16"/>
        <v>283929.62460937502</v>
      </c>
      <c r="D24" s="18">
        <f t="shared" si="7"/>
        <v>1401.25</v>
      </c>
      <c r="E24" s="18">
        <f t="shared" si="8"/>
        <v>863.61927485351555</v>
      </c>
      <c r="F24" s="18">
        <f t="shared" si="9"/>
        <v>537.63072514648445</v>
      </c>
      <c r="G24" s="19">
        <f t="shared" si="10"/>
        <v>0</v>
      </c>
      <c r="H24" s="18">
        <f t="shared" si="11"/>
        <v>283391.99388422852</v>
      </c>
      <c r="I24" s="18">
        <f t="shared" si="17"/>
        <v>2595.7438842285155</v>
      </c>
      <c r="J24" s="18">
        <f t="shared" si="18"/>
        <v>1608.0061157714845</v>
      </c>
      <c r="K24" s="39">
        <f t="shared" si="12"/>
        <v>2026</v>
      </c>
      <c r="L24" s="20" t="str">
        <f t="shared" si="13"/>
        <v/>
      </c>
      <c r="N24" s="41">
        <f t="shared" si="6"/>
        <v>2044</v>
      </c>
      <c r="O24" s="18">
        <f t="shared" si="0"/>
        <v>34063.629354625911</v>
      </c>
      <c r="P24" s="18">
        <f t="shared" si="1"/>
        <v>16815</v>
      </c>
      <c r="Q24" s="18">
        <f t="shared" si="2"/>
        <v>4000</v>
      </c>
      <c r="R24" s="18">
        <f t="shared" si="3"/>
        <v>906.60456567435733</v>
      </c>
      <c r="S24" s="18">
        <f t="shared" si="4"/>
        <v>19908.395434325645</v>
      </c>
      <c r="T24" s="18">
        <f t="shared" si="5"/>
        <v>14155.23392030027</v>
      </c>
      <c r="U24" s="28">
        <f>IF(O24="",0,SUM($R$6:R24))</f>
        <v>112232.73392030016</v>
      </c>
    </row>
    <row r="25" spans="1:21" x14ac:dyDescent="0.25">
      <c r="A25" s="37">
        <f t="shared" si="14"/>
        <v>4</v>
      </c>
      <c r="B25" s="17">
        <f t="shared" si="15"/>
        <v>46296</v>
      </c>
      <c r="C25" s="18">
        <f t="shared" si="16"/>
        <v>283391.99388422852</v>
      </c>
      <c r="D25" s="18">
        <f t="shared" si="7"/>
        <v>1401.25</v>
      </c>
      <c r="E25" s="18">
        <f t="shared" si="8"/>
        <v>861.98398139786161</v>
      </c>
      <c r="F25" s="18">
        <f t="shared" si="9"/>
        <v>539.26601860213839</v>
      </c>
      <c r="G25" s="19">
        <f t="shared" si="10"/>
        <v>0</v>
      </c>
      <c r="H25" s="18">
        <f t="shared" si="11"/>
        <v>282852.7278656264</v>
      </c>
      <c r="I25" s="18">
        <f t="shared" si="17"/>
        <v>3457.727865626377</v>
      </c>
      <c r="J25" s="18">
        <f t="shared" si="18"/>
        <v>2147.272134373623</v>
      </c>
      <c r="K25" s="39">
        <f t="shared" si="12"/>
        <v>2026</v>
      </c>
      <c r="L25" s="20" t="str">
        <f t="shared" si="13"/>
        <v/>
      </c>
      <c r="N25" s="41">
        <f t="shared" si="6"/>
        <v>2045</v>
      </c>
      <c r="O25" s="18">
        <f t="shared" si="0"/>
        <v>14155.23392030027</v>
      </c>
      <c r="P25" s="18">
        <f t="shared" si="1"/>
        <v>10358.928348682801</v>
      </c>
      <c r="Q25" s="18">
        <f t="shared" si="2"/>
        <v>4000</v>
      </c>
      <c r="R25" s="18">
        <f t="shared" si="3"/>
        <v>203.69442838253261</v>
      </c>
      <c r="S25" s="18">
        <f t="shared" si="4"/>
        <v>14155.233920300267</v>
      </c>
      <c r="T25" s="18">
        <f t="shared" si="5"/>
        <v>0</v>
      </c>
      <c r="U25" s="28">
        <f>IF(O25="",0,SUM($R$6:R25))</f>
        <v>112436.42834868269</v>
      </c>
    </row>
    <row r="26" spans="1:21" x14ac:dyDescent="0.25">
      <c r="A26" s="37">
        <f t="shared" si="14"/>
        <v>5</v>
      </c>
      <c r="B26" s="17">
        <f t="shared" si="15"/>
        <v>46327</v>
      </c>
      <c r="C26" s="18">
        <f t="shared" si="16"/>
        <v>282852.7278656264</v>
      </c>
      <c r="D26" s="18">
        <f t="shared" si="7"/>
        <v>1401.25</v>
      </c>
      <c r="E26" s="18">
        <f t="shared" si="8"/>
        <v>860.34371392461355</v>
      </c>
      <c r="F26" s="18">
        <f t="shared" si="9"/>
        <v>540.90628607538645</v>
      </c>
      <c r="G26" s="19">
        <f t="shared" si="10"/>
        <v>0</v>
      </c>
      <c r="H26" s="18">
        <f t="shared" si="11"/>
        <v>282311.82157955103</v>
      </c>
      <c r="I26" s="18">
        <f t="shared" si="17"/>
        <v>4318.0715795509905</v>
      </c>
      <c r="J26" s="18">
        <f t="shared" si="18"/>
        <v>2688.1784204490095</v>
      </c>
      <c r="K26" s="39">
        <f t="shared" si="12"/>
        <v>2026</v>
      </c>
      <c r="L26" s="20" t="str">
        <f t="shared" si="13"/>
        <v/>
      </c>
      <c r="N26" s="41">
        <f t="shared" si="6"/>
        <v>2046</v>
      </c>
      <c r="O26" s="18" t="str">
        <f t="shared" si="0"/>
        <v/>
      </c>
      <c r="P26" s="18">
        <f t="shared" si="1"/>
        <v>0</v>
      </c>
      <c r="Q26" s="18">
        <f t="shared" si="2"/>
        <v>0</v>
      </c>
      <c r="R26" s="18">
        <f t="shared" si="3"/>
        <v>0</v>
      </c>
      <c r="S26" s="18">
        <f t="shared" si="4"/>
        <v>0</v>
      </c>
      <c r="T26" s="18" t="str">
        <f t="shared" si="5"/>
        <v/>
      </c>
      <c r="U26" s="28">
        <f>IF(O26="",0,SUM($R$6:R26))</f>
        <v>0</v>
      </c>
    </row>
    <row r="27" spans="1:21" x14ac:dyDescent="0.25">
      <c r="A27" s="37">
        <f t="shared" si="14"/>
        <v>6</v>
      </c>
      <c r="B27" s="17">
        <f t="shared" si="15"/>
        <v>46357</v>
      </c>
      <c r="C27" s="18">
        <f t="shared" si="16"/>
        <v>282311.82157955103</v>
      </c>
      <c r="D27" s="18">
        <f t="shared" si="7"/>
        <v>1401.25</v>
      </c>
      <c r="E27" s="18">
        <f t="shared" si="8"/>
        <v>858.69845730446775</v>
      </c>
      <c r="F27" s="18">
        <f t="shared" si="9"/>
        <v>542.55154269553225</v>
      </c>
      <c r="G27" s="19">
        <f t="shared" si="10"/>
        <v>0</v>
      </c>
      <c r="H27" s="18">
        <f t="shared" si="11"/>
        <v>281769.27003685548</v>
      </c>
      <c r="I27" s="18">
        <f t="shared" si="17"/>
        <v>5176.7700368554579</v>
      </c>
      <c r="J27" s="18">
        <f t="shared" si="18"/>
        <v>3230.7299631445417</v>
      </c>
      <c r="K27" s="39">
        <f t="shared" si="12"/>
        <v>2026</v>
      </c>
      <c r="L27" s="20" t="str">
        <f t="shared" si="13"/>
        <v/>
      </c>
      <c r="N27" s="41">
        <f t="shared" si="6"/>
        <v>2047</v>
      </c>
      <c r="O27" s="18" t="str">
        <f t="shared" si="0"/>
        <v/>
      </c>
      <c r="P27" s="18">
        <f t="shared" si="1"/>
        <v>0</v>
      </c>
      <c r="Q27" s="18">
        <f t="shared" si="2"/>
        <v>0</v>
      </c>
      <c r="R27" s="18">
        <f t="shared" si="3"/>
        <v>0</v>
      </c>
      <c r="S27" s="18">
        <f t="shared" si="4"/>
        <v>0</v>
      </c>
      <c r="T27" s="18" t="str">
        <f t="shared" si="5"/>
        <v/>
      </c>
      <c r="U27" s="28">
        <f>IF(O27="",0,SUM($R$6:R27))</f>
        <v>0</v>
      </c>
    </row>
    <row r="28" spans="1:21" x14ac:dyDescent="0.25">
      <c r="A28" s="37">
        <f t="shared" si="14"/>
        <v>7</v>
      </c>
      <c r="B28" s="17">
        <f t="shared" si="15"/>
        <v>46388</v>
      </c>
      <c r="C28" s="18">
        <f t="shared" si="16"/>
        <v>281769.27003685548</v>
      </c>
      <c r="D28" s="18">
        <f t="shared" si="7"/>
        <v>1401.25</v>
      </c>
      <c r="E28" s="18">
        <f t="shared" si="8"/>
        <v>857.04819636210198</v>
      </c>
      <c r="F28" s="18">
        <f t="shared" si="9"/>
        <v>544.20180363789802</v>
      </c>
      <c r="G28" s="19">
        <f t="shared" si="10"/>
        <v>0</v>
      </c>
      <c r="H28" s="18">
        <f t="shared" si="11"/>
        <v>281225.06823321758</v>
      </c>
      <c r="I28" s="18">
        <f t="shared" si="17"/>
        <v>6033.8182332175602</v>
      </c>
      <c r="J28" s="18">
        <f t="shared" si="18"/>
        <v>3774.9317667824398</v>
      </c>
      <c r="K28" s="39">
        <f t="shared" si="12"/>
        <v>2027</v>
      </c>
      <c r="L28" s="20" t="str">
        <f t="shared" si="13"/>
        <v/>
      </c>
      <c r="N28" s="41">
        <f t="shared" si="6"/>
        <v>2048</v>
      </c>
      <c r="O28" s="18" t="str">
        <f t="shared" si="0"/>
        <v/>
      </c>
      <c r="P28" s="18">
        <f t="shared" si="1"/>
        <v>0</v>
      </c>
      <c r="Q28" s="18">
        <f t="shared" si="2"/>
        <v>0</v>
      </c>
      <c r="R28" s="18">
        <f t="shared" si="3"/>
        <v>0</v>
      </c>
      <c r="S28" s="18">
        <f t="shared" si="4"/>
        <v>0</v>
      </c>
      <c r="T28" s="18" t="str">
        <f t="shared" si="5"/>
        <v/>
      </c>
      <c r="U28" s="28">
        <f>IF(O28="",0,SUM($R$6:R28))</f>
        <v>0</v>
      </c>
    </row>
    <row r="29" spans="1:21" x14ac:dyDescent="0.25">
      <c r="A29" s="37">
        <f t="shared" si="14"/>
        <v>8</v>
      </c>
      <c r="B29" s="17">
        <f t="shared" si="15"/>
        <v>46419</v>
      </c>
      <c r="C29" s="18">
        <f t="shared" si="16"/>
        <v>281225.06823321758</v>
      </c>
      <c r="D29" s="18">
        <f t="shared" si="7"/>
        <v>1401.25</v>
      </c>
      <c r="E29" s="18">
        <f t="shared" si="8"/>
        <v>855.39291587603668</v>
      </c>
      <c r="F29" s="18">
        <f t="shared" si="9"/>
        <v>545.85708412396332</v>
      </c>
      <c r="G29" s="19">
        <f t="shared" si="10"/>
        <v>0</v>
      </c>
      <c r="H29" s="18">
        <f t="shared" si="11"/>
        <v>280679.21114909364</v>
      </c>
      <c r="I29" s="18">
        <f t="shared" si="17"/>
        <v>6889.2111490935968</v>
      </c>
      <c r="J29" s="18">
        <f t="shared" si="18"/>
        <v>4320.7888509064032</v>
      </c>
      <c r="K29" s="39">
        <f t="shared" si="12"/>
        <v>2027</v>
      </c>
      <c r="L29" s="20" t="str">
        <f t="shared" si="13"/>
        <v/>
      </c>
      <c r="N29" s="41">
        <f t="shared" si="6"/>
        <v>2049</v>
      </c>
      <c r="O29" s="18" t="str">
        <f t="shared" si="0"/>
        <v/>
      </c>
      <c r="P29" s="18">
        <f t="shared" si="1"/>
        <v>0</v>
      </c>
      <c r="Q29" s="18">
        <f t="shared" si="2"/>
        <v>0</v>
      </c>
      <c r="R29" s="18">
        <f t="shared" si="3"/>
        <v>0</v>
      </c>
      <c r="S29" s="18">
        <f t="shared" si="4"/>
        <v>0</v>
      </c>
      <c r="T29" s="18" t="str">
        <f t="shared" si="5"/>
        <v/>
      </c>
      <c r="U29" s="28">
        <f>IF(O29="",0,SUM($R$6:R29))</f>
        <v>0</v>
      </c>
    </row>
    <row r="30" spans="1:21" x14ac:dyDescent="0.25">
      <c r="A30" s="37">
        <f t="shared" si="14"/>
        <v>9</v>
      </c>
      <c r="B30" s="17">
        <f t="shared" si="15"/>
        <v>46447</v>
      </c>
      <c r="C30" s="18">
        <f t="shared" si="16"/>
        <v>280679.21114909364</v>
      </c>
      <c r="D30" s="18">
        <f t="shared" si="7"/>
        <v>1401.25</v>
      </c>
      <c r="E30" s="18">
        <f t="shared" si="8"/>
        <v>853.73260057849302</v>
      </c>
      <c r="F30" s="18">
        <f t="shared" si="9"/>
        <v>547.51739942150698</v>
      </c>
      <c r="G30" s="19">
        <f t="shared" si="10"/>
        <v>0</v>
      </c>
      <c r="H30" s="18">
        <f t="shared" si="11"/>
        <v>280131.69374967215</v>
      </c>
      <c r="I30" s="18">
        <f t="shared" si="17"/>
        <v>7742.9437496720893</v>
      </c>
      <c r="J30" s="18">
        <f t="shared" si="18"/>
        <v>4868.3062503279107</v>
      </c>
      <c r="K30" s="39">
        <f t="shared" si="12"/>
        <v>2027</v>
      </c>
      <c r="L30" s="20" t="str">
        <f t="shared" si="13"/>
        <v/>
      </c>
      <c r="N30" s="41">
        <f t="shared" si="6"/>
        <v>2050</v>
      </c>
      <c r="O30" s="18" t="str">
        <f t="shared" si="0"/>
        <v/>
      </c>
      <c r="P30" s="18">
        <f t="shared" si="1"/>
        <v>0</v>
      </c>
      <c r="Q30" s="18">
        <f t="shared" si="2"/>
        <v>0</v>
      </c>
      <c r="R30" s="18">
        <f t="shared" si="3"/>
        <v>0</v>
      </c>
      <c r="S30" s="18">
        <f t="shared" si="4"/>
        <v>0</v>
      </c>
      <c r="T30" s="18" t="str">
        <f t="shared" si="5"/>
        <v/>
      </c>
      <c r="U30" s="28">
        <f>IF(O30="",0,SUM($R$6:R30))</f>
        <v>0</v>
      </c>
    </row>
    <row r="31" spans="1:21" x14ac:dyDescent="0.25">
      <c r="A31" s="37">
        <f t="shared" si="14"/>
        <v>10</v>
      </c>
      <c r="B31" s="17">
        <f t="shared" si="15"/>
        <v>46478</v>
      </c>
      <c r="C31" s="18">
        <f t="shared" si="16"/>
        <v>280131.69374967215</v>
      </c>
      <c r="D31" s="18">
        <f t="shared" si="7"/>
        <v>1401.25</v>
      </c>
      <c r="E31" s="18">
        <f t="shared" si="8"/>
        <v>852.06723515525266</v>
      </c>
      <c r="F31" s="18">
        <f t="shared" si="9"/>
        <v>549.18276484474734</v>
      </c>
      <c r="G31" s="19">
        <f t="shared" si="10"/>
        <v>0</v>
      </c>
      <c r="H31" s="18">
        <f t="shared" si="11"/>
        <v>279582.51098482742</v>
      </c>
      <c r="I31" s="18">
        <f t="shared" si="17"/>
        <v>8595.0109848273423</v>
      </c>
      <c r="J31" s="18">
        <f t="shared" si="18"/>
        <v>5417.4890151726577</v>
      </c>
      <c r="K31" s="39">
        <f t="shared" si="12"/>
        <v>2027</v>
      </c>
      <c r="L31" s="20" t="str">
        <f t="shared" si="13"/>
        <v/>
      </c>
      <c r="N31" s="41">
        <f t="shared" si="6"/>
        <v>2051</v>
      </c>
      <c r="O31" s="18" t="str">
        <f t="shared" si="0"/>
        <v/>
      </c>
      <c r="P31" s="18">
        <f t="shared" si="1"/>
        <v>0</v>
      </c>
      <c r="Q31" s="18">
        <f t="shared" si="2"/>
        <v>0</v>
      </c>
      <c r="R31" s="18">
        <f t="shared" si="3"/>
        <v>0</v>
      </c>
      <c r="S31" s="18">
        <f t="shared" si="4"/>
        <v>0</v>
      </c>
      <c r="T31" s="18" t="str">
        <f t="shared" si="5"/>
        <v/>
      </c>
      <c r="U31" s="28">
        <f>IF(O31="",0,SUM($R$6:R31))</f>
        <v>0</v>
      </c>
    </row>
    <row r="32" spans="1:21" x14ac:dyDescent="0.25">
      <c r="A32" s="37">
        <f t="shared" si="14"/>
        <v>11</v>
      </c>
      <c r="B32" s="17">
        <f t="shared" si="15"/>
        <v>46508</v>
      </c>
      <c r="C32" s="18">
        <f t="shared" si="16"/>
        <v>279582.51098482742</v>
      </c>
      <c r="D32" s="18">
        <f t="shared" si="7"/>
        <v>1401.25</v>
      </c>
      <c r="E32" s="18">
        <f t="shared" si="8"/>
        <v>850.39680424551671</v>
      </c>
      <c r="F32" s="18">
        <f t="shared" si="9"/>
        <v>550.85319575448329</v>
      </c>
      <c r="G32" s="19">
        <f t="shared" si="10"/>
        <v>0</v>
      </c>
      <c r="H32" s="18">
        <f t="shared" si="11"/>
        <v>279031.65778907295</v>
      </c>
      <c r="I32" s="18">
        <f t="shared" si="17"/>
        <v>9445.4077890728586</v>
      </c>
      <c r="J32" s="18">
        <f t="shared" si="18"/>
        <v>5968.3422109271414</v>
      </c>
      <c r="K32" s="39">
        <f t="shared" si="12"/>
        <v>2027</v>
      </c>
      <c r="L32" s="20" t="str">
        <f t="shared" si="13"/>
        <v/>
      </c>
      <c r="N32" s="41">
        <f t="shared" si="6"/>
        <v>2052</v>
      </c>
      <c r="O32" s="18" t="str">
        <f t="shared" si="0"/>
        <v/>
      </c>
      <c r="P32" s="18">
        <f t="shared" si="1"/>
        <v>0</v>
      </c>
      <c r="Q32" s="18">
        <f t="shared" si="2"/>
        <v>0</v>
      </c>
      <c r="R32" s="18">
        <f t="shared" si="3"/>
        <v>0</v>
      </c>
      <c r="S32" s="18">
        <f t="shared" si="4"/>
        <v>0</v>
      </c>
      <c r="T32" s="18" t="str">
        <f t="shared" si="5"/>
        <v/>
      </c>
      <c r="U32" s="28">
        <f>IF(O32="",0,SUM($R$6:R32))</f>
        <v>0</v>
      </c>
    </row>
    <row r="33" spans="1:21" x14ac:dyDescent="0.25">
      <c r="A33" s="37">
        <f t="shared" si="14"/>
        <v>12</v>
      </c>
      <c r="B33" s="17">
        <f t="shared" si="15"/>
        <v>46539</v>
      </c>
      <c r="C33" s="18">
        <f t="shared" si="16"/>
        <v>279031.65778907295</v>
      </c>
      <c r="D33" s="18">
        <f t="shared" si="7"/>
        <v>1401.25</v>
      </c>
      <c r="E33" s="18">
        <f t="shared" si="8"/>
        <v>848.72129244176358</v>
      </c>
      <c r="F33" s="18">
        <f t="shared" si="9"/>
        <v>552.52870755823642</v>
      </c>
      <c r="G33" s="19">
        <f t="shared" si="10"/>
        <v>4000</v>
      </c>
      <c r="H33" s="18">
        <f t="shared" si="11"/>
        <v>274479.12908151472</v>
      </c>
      <c r="I33" s="18">
        <f t="shared" si="17"/>
        <v>10294.129081514622</v>
      </c>
      <c r="J33" s="18">
        <f t="shared" si="18"/>
        <v>10520.870918485378</v>
      </c>
      <c r="K33" s="39">
        <f t="shared" si="12"/>
        <v>2027</v>
      </c>
      <c r="L33" s="20" t="str">
        <f t="shared" si="13"/>
        <v>Sondertilgung</v>
      </c>
      <c r="N33" s="41">
        <f t="shared" si="6"/>
        <v>2053</v>
      </c>
      <c r="O33" s="18" t="str">
        <f t="shared" si="0"/>
        <v/>
      </c>
      <c r="P33" s="18">
        <f t="shared" si="1"/>
        <v>0</v>
      </c>
      <c r="Q33" s="18">
        <f t="shared" si="2"/>
        <v>0</v>
      </c>
      <c r="R33" s="18">
        <f t="shared" si="3"/>
        <v>0</v>
      </c>
      <c r="S33" s="18">
        <f t="shared" si="4"/>
        <v>0</v>
      </c>
      <c r="T33" s="18" t="str">
        <f t="shared" si="5"/>
        <v/>
      </c>
      <c r="U33" s="28">
        <f>IF(O33="",0,SUM($R$6:R33))</f>
        <v>0</v>
      </c>
    </row>
    <row r="34" spans="1:21" x14ac:dyDescent="0.25">
      <c r="A34" s="37">
        <f t="shared" si="14"/>
        <v>13</v>
      </c>
      <c r="B34" s="17">
        <f t="shared" si="15"/>
        <v>46569</v>
      </c>
      <c r="C34" s="18">
        <f t="shared" si="16"/>
        <v>274479.12908151472</v>
      </c>
      <c r="D34" s="18">
        <f t="shared" si="7"/>
        <v>1401.25</v>
      </c>
      <c r="E34" s="18">
        <f t="shared" si="8"/>
        <v>834.87401762294064</v>
      </c>
      <c r="F34" s="18">
        <f t="shared" si="9"/>
        <v>566.37598237705936</v>
      </c>
      <c r="G34" s="19">
        <f t="shared" si="10"/>
        <v>0</v>
      </c>
      <c r="H34" s="18">
        <f t="shared" si="11"/>
        <v>273912.75309913768</v>
      </c>
      <c r="I34" s="18">
        <f t="shared" si="17"/>
        <v>11129.003099137562</v>
      </c>
      <c r="J34" s="18">
        <f t="shared" si="18"/>
        <v>11087.246900862438</v>
      </c>
      <c r="K34" s="39">
        <f t="shared" si="12"/>
        <v>2027</v>
      </c>
      <c r="L34" s="20" t="str">
        <f t="shared" si="13"/>
        <v/>
      </c>
      <c r="N34" s="41">
        <f t="shared" si="6"/>
        <v>2054</v>
      </c>
      <c r="O34" s="18" t="str">
        <f t="shared" si="0"/>
        <v/>
      </c>
      <c r="P34" s="18">
        <f t="shared" si="1"/>
        <v>0</v>
      </c>
      <c r="Q34" s="18">
        <f t="shared" si="2"/>
        <v>0</v>
      </c>
      <c r="R34" s="18">
        <f t="shared" si="3"/>
        <v>0</v>
      </c>
      <c r="S34" s="18">
        <f t="shared" si="4"/>
        <v>0</v>
      </c>
      <c r="T34" s="18" t="str">
        <f t="shared" si="5"/>
        <v/>
      </c>
      <c r="U34" s="28">
        <f>IF(O34="",0,SUM($R$6:R34))</f>
        <v>0</v>
      </c>
    </row>
    <row r="35" spans="1:21" x14ac:dyDescent="0.25">
      <c r="A35" s="37">
        <f t="shared" si="14"/>
        <v>14</v>
      </c>
      <c r="B35" s="17">
        <f t="shared" si="15"/>
        <v>46600</v>
      </c>
      <c r="C35" s="18">
        <f t="shared" si="16"/>
        <v>273912.75309913768</v>
      </c>
      <c r="D35" s="18">
        <f t="shared" si="7"/>
        <v>1401.25</v>
      </c>
      <c r="E35" s="18">
        <f t="shared" si="8"/>
        <v>833.15129067654379</v>
      </c>
      <c r="F35" s="18">
        <f t="shared" si="9"/>
        <v>568.09870932345621</v>
      </c>
      <c r="G35" s="19">
        <f t="shared" si="10"/>
        <v>0</v>
      </c>
      <c r="H35" s="18">
        <f t="shared" si="11"/>
        <v>273344.65438981424</v>
      </c>
      <c r="I35" s="18">
        <f t="shared" si="17"/>
        <v>11962.154389814106</v>
      </c>
      <c r="J35" s="18">
        <f t="shared" si="18"/>
        <v>11655.345610185894</v>
      </c>
      <c r="K35" s="39">
        <f t="shared" si="12"/>
        <v>2027</v>
      </c>
      <c r="L35" s="20" t="str">
        <f t="shared" si="13"/>
        <v/>
      </c>
      <c r="N35" s="41">
        <f t="shared" si="6"/>
        <v>2055</v>
      </c>
      <c r="O35" s="18" t="str">
        <f t="shared" si="0"/>
        <v/>
      </c>
      <c r="P35" s="18">
        <f t="shared" si="1"/>
        <v>0</v>
      </c>
      <c r="Q35" s="18">
        <f t="shared" si="2"/>
        <v>0</v>
      </c>
      <c r="R35" s="18">
        <f t="shared" si="3"/>
        <v>0</v>
      </c>
      <c r="S35" s="18">
        <f t="shared" si="4"/>
        <v>0</v>
      </c>
      <c r="T35" s="18" t="str">
        <f t="shared" si="5"/>
        <v/>
      </c>
      <c r="U35" s="28">
        <f>IF(O35="",0,SUM($R$6:R35))</f>
        <v>0</v>
      </c>
    </row>
    <row r="36" spans="1:21" x14ac:dyDescent="0.25">
      <c r="A36" s="37">
        <f t="shared" si="14"/>
        <v>15</v>
      </c>
      <c r="B36" s="17">
        <f t="shared" si="15"/>
        <v>46631</v>
      </c>
      <c r="C36" s="18">
        <f t="shared" si="16"/>
        <v>273344.65438981424</v>
      </c>
      <c r="D36" s="18">
        <f t="shared" si="7"/>
        <v>1401.25</v>
      </c>
      <c r="E36" s="18">
        <f t="shared" si="8"/>
        <v>831.42332376901822</v>
      </c>
      <c r="F36" s="18">
        <f t="shared" si="9"/>
        <v>569.82667623098178</v>
      </c>
      <c r="G36" s="19">
        <f t="shared" si="10"/>
        <v>0</v>
      </c>
      <c r="H36" s="18">
        <f t="shared" si="11"/>
        <v>272774.82771358325</v>
      </c>
      <c r="I36" s="18">
        <f t="shared" si="17"/>
        <v>12793.577713583125</v>
      </c>
      <c r="J36" s="18">
        <f t="shared" si="18"/>
        <v>12225.172286416875</v>
      </c>
      <c r="K36" s="39">
        <f t="shared" si="12"/>
        <v>2027</v>
      </c>
      <c r="L36" s="20" t="str">
        <f t="shared" si="13"/>
        <v/>
      </c>
      <c r="N36" s="41">
        <f t="shared" si="6"/>
        <v>2056</v>
      </c>
      <c r="O36" s="18" t="str">
        <f t="shared" si="0"/>
        <v/>
      </c>
      <c r="P36" s="18">
        <f t="shared" si="1"/>
        <v>0</v>
      </c>
      <c r="Q36" s="18">
        <f t="shared" si="2"/>
        <v>0</v>
      </c>
      <c r="R36" s="18">
        <f t="shared" si="3"/>
        <v>0</v>
      </c>
      <c r="S36" s="18">
        <f t="shared" si="4"/>
        <v>0</v>
      </c>
      <c r="T36" s="18" t="str">
        <f t="shared" si="5"/>
        <v/>
      </c>
      <c r="U36" s="28">
        <f>IF(O36="",0,SUM($R$6:R36))</f>
        <v>0</v>
      </c>
    </row>
    <row r="37" spans="1:21" x14ac:dyDescent="0.25">
      <c r="A37" s="37">
        <f t="shared" si="14"/>
        <v>16</v>
      </c>
      <c r="B37" s="17">
        <f t="shared" si="15"/>
        <v>46661</v>
      </c>
      <c r="C37" s="18">
        <f t="shared" si="16"/>
        <v>272774.82771358325</v>
      </c>
      <c r="D37" s="18">
        <f t="shared" si="7"/>
        <v>1401.25</v>
      </c>
      <c r="E37" s="18">
        <f t="shared" si="8"/>
        <v>829.6901009621489</v>
      </c>
      <c r="F37" s="18">
        <f t="shared" si="9"/>
        <v>571.5598990378511</v>
      </c>
      <c r="G37" s="19">
        <f t="shared" si="10"/>
        <v>0</v>
      </c>
      <c r="H37" s="18">
        <f t="shared" si="11"/>
        <v>272203.26781454537</v>
      </c>
      <c r="I37" s="18">
        <f t="shared" si="17"/>
        <v>13623.267814545274</v>
      </c>
      <c r="J37" s="18">
        <f t="shared" si="18"/>
        <v>12796.732185454726</v>
      </c>
      <c r="K37" s="39">
        <f t="shared" si="12"/>
        <v>2027</v>
      </c>
      <c r="L37" s="20" t="str">
        <f t="shared" si="13"/>
        <v/>
      </c>
      <c r="N37" s="41">
        <f t="shared" si="6"/>
        <v>2057</v>
      </c>
      <c r="O37" s="18" t="str">
        <f t="shared" si="0"/>
        <v/>
      </c>
      <c r="P37" s="18">
        <f t="shared" si="1"/>
        <v>0</v>
      </c>
      <c r="Q37" s="18">
        <f t="shared" si="2"/>
        <v>0</v>
      </c>
      <c r="R37" s="18">
        <f t="shared" si="3"/>
        <v>0</v>
      </c>
      <c r="S37" s="18">
        <f t="shared" si="4"/>
        <v>0</v>
      </c>
      <c r="T37" s="18" t="str">
        <f t="shared" si="5"/>
        <v/>
      </c>
      <c r="U37" s="28">
        <f>IF(O37="",0,SUM($R$6:R37))</f>
        <v>0</v>
      </c>
    </row>
    <row r="38" spans="1:21" x14ac:dyDescent="0.25">
      <c r="A38" s="37">
        <f t="shared" si="14"/>
        <v>17</v>
      </c>
      <c r="B38" s="17">
        <f t="shared" si="15"/>
        <v>46692</v>
      </c>
      <c r="C38" s="18">
        <f t="shared" si="16"/>
        <v>272203.26781454537</v>
      </c>
      <c r="D38" s="18">
        <f t="shared" si="7"/>
        <v>1401.25</v>
      </c>
      <c r="E38" s="18">
        <f t="shared" si="8"/>
        <v>827.95160626924201</v>
      </c>
      <c r="F38" s="18">
        <f t="shared" si="9"/>
        <v>573.29839373075799</v>
      </c>
      <c r="G38" s="19">
        <f t="shared" si="10"/>
        <v>0</v>
      </c>
      <c r="H38" s="18">
        <f t="shared" si="11"/>
        <v>271629.9694208146</v>
      </c>
      <c r="I38" s="18">
        <f t="shared" si="17"/>
        <v>14451.219420814516</v>
      </c>
      <c r="J38" s="18">
        <f t="shared" si="18"/>
        <v>13370.030579185484</v>
      </c>
      <c r="K38" s="39">
        <f t="shared" si="12"/>
        <v>2027</v>
      </c>
      <c r="L38" s="20" t="str">
        <f t="shared" si="13"/>
        <v/>
      </c>
      <c r="N38" s="41">
        <f t="shared" si="6"/>
        <v>2058</v>
      </c>
      <c r="O38" s="18" t="str">
        <f t="shared" si="0"/>
        <v/>
      </c>
      <c r="P38" s="18">
        <f t="shared" si="1"/>
        <v>0</v>
      </c>
      <c r="Q38" s="18">
        <f t="shared" si="2"/>
        <v>0</v>
      </c>
      <c r="R38" s="18">
        <f t="shared" si="3"/>
        <v>0</v>
      </c>
      <c r="S38" s="18">
        <f t="shared" si="4"/>
        <v>0</v>
      </c>
      <c r="T38" s="18" t="str">
        <f t="shared" si="5"/>
        <v/>
      </c>
      <c r="U38" s="28">
        <f>IF(O38="",0,SUM($R$6:R38))</f>
        <v>0</v>
      </c>
    </row>
    <row r="39" spans="1:21" x14ac:dyDescent="0.25">
      <c r="A39" s="37">
        <f t="shared" si="14"/>
        <v>18</v>
      </c>
      <c r="B39" s="17">
        <f t="shared" si="15"/>
        <v>46722</v>
      </c>
      <c r="C39" s="18">
        <f t="shared" si="16"/>
        <v>271629.9694208146</v>
      </c>
      <c r="D39" s="18">
        <f t="shared" si="7"/>
        <v>1401.25</v>
      </c>
      <c r="E39" s="18">
        <f t="shared" si="8"/>
        <v>826.20782365497769</v>
      </c>
      <c r="F39" s="18">
        <f t="shared" si="9"/>
        <v>575.04217634502231</v>
      </c>
      <c r="G39" s="19">
        <f t="shared" si="10"/>
        <v>0</v>
      </c>
      <c r="H39" s="18">
        <f t="shared" si="11"/>
        <v>271054.92724446958</v>
      </c>
      <c r="I39" s="18">
        <f t="shared" si="17"/>
        <v>15277.427244469493</v>
      </c>
      <c r="J39" s="18">
        <f t="shared" si="18"/>
        <v>13945.072755530507</v>
      </c>
      <c r="K39" s="39">
        <f t="shared" si="12"/>
        <v>2027</v>
      </c>
      <c r="L39" s="20" t="str">
        <f t="shared" si="13"/>
        <v/>
      </c>
      <c r="N39" s="41">
        <f t="shared" si="6"/>
        <v>2059</v>
      </c>
      <c r="O39" s="18" t="str">
        <f t="shared" si="0"/>
        <v/>
      </c>
      <c r="P39" s="18">
        <f t="shared" si="1"/>
        <v>0</v>
      </c>
      <c r="Q39" s="18">
        <f t="shared" si="2"/>
        <v>0</v>
      </c>
      <c r="R39" s="18">
        <f t="shared" si="3"/>
        <v>0</v>
      </c>
      <c r="S39" s="18">
        <f t="shared" si="4"/>
        <v>0</v>
      </c>
      <c r="T39" s="18" t="str">
        <f t="shared" si="5"/>
        <v/>
      </c>
      <c r="U39" s="28">
        <f>IF(O39="",0,SUM($R$6:R39))</f>
        <v>0</v>
      </c>
    </row>
    <row r="40" spans="1:21" x14ac:dyDescent="0.25">
      <c r="A40" s="37">
        <f t="shared" si="14"/>
        <v>19</v>
      </c>
      <c r="B40" s="17">
        <f t="shared" si="15"/>
        <v>46753</v>
      </c>
      <c r="C40" s="18">
        <f t="shared" si="16"/>
        <v>271054.92724446958</v>
      </c>
      <c r="D40" s="18">
        <f t="shared" si="7"/>
        <v>1401.25</v>
      </c>
      <c r="E40" s="18">
        <f t="shared" si="8"/>
        <v>824.45873703526161</v>
      </c>
      <c r="F40" s="18">
        <f t="shared" si="9"/>
        <v>576.79126296473839</v>
      </c>
      <c r="G40" s="19">
        <f t="shared" si="10"/>
        <v>0</v>
      </c>
      <c r="H40" s="18">
        <f t="shared" si="11"/>
        <v>270478.13598150486</v>
      </c>
      <c r="I40" s="18">
        <f t="shared" si="17"/>
        <v>16101.885981504754</v>
      </c>
      <c r="J40" s="18">
        <f t="shared" si="18"/>
        <v>14521.864018495246</v>
      </c>
      <c r="K40" s="39">
        <f t="shared" si="12"/>
        <v>2028</v>
      </c>
      <c r="L40" s="20" t="str">
        <f t="shared" si="13"/>
        <v/>
      </c>
      <c r="N40" s="42">
        <f t="shared" si="6"/>
        <v>2060</v>
      </c>
      <c r="O40" s="22" t="str">
        <f t="shared" si="0"/>
        <v/>
      </c>
      <c r="P40" s="22">
        <f t="shared" si="1"/>
        <v>0</v>
      </c>
      <c r="Q40" s="22">
        <f t="shared" si="2"/>
        <v>0</v>
      </c>
      <c r="R40" s="22">
        <f t="shared" si="3"/>
        <v>0</v>
      </c>
      <c r="S40" s="22">
        <f t="shared" si="4"/>
        <v>0</v>
      </c>
      <c r="T40" s="22" t="str">
        <f t="shared" si="5"/>
        <v/>
      </c>
      <c r="U40" s="29">
        <f>IF(O40="",0,SUM($R$6:R40))</f>
        <v>0</v>
      </c>
    </row>
    <row r="41" spans="1:21" x14ac:dyDescent="0.25">
      <c r="A41" s="37">
        <f t="shared" si="14"/>
        <v>20</v>
      </c>
      <c r="B41" s="17">
        <f t="shared" si="15"/>
        <v>46784</v>
      </c>
      <c r="C41" s="18">
        <f t="shared" si="16"/>
        <v>270478.13598150486</v>
      </c>
      <c r="D41" s="18">
        <f t="shared" si="7"/>
        <v>1401.25</v>
      </c>
      <c r="E41" s="18">
        <f t="shared" si="8"/>
        <v>822.70433027707725</v>
      </c>
      <c r="F41" s="18">
        <f t="shared" si="9"/>
        <v>578.54566972292275</v>
      </c>
      <c r="G41" s="19">
        <f t="shared" si="10"/>
        <v>0</v>
      </c>
      <c r="H41" s="18">
        <f t="shared" si="11"/>
        <v>269899.59031178197</v>
      </c>
      <c r="I41" s="18">
        <f t="shared" si="17"/>
        <v>16924.590311781831</v>
      </c>
      <c r="J41" s="18">
        <f t="shared" si="18"/>
        <v>15100.409688218168</v>
      </c>
      <c r="K41" s="39">
        <f t="shared" si="12"/>
        <v>2028</v>
      </c>
      <c r="L41" s="20" t="str">
        <f t="shared" si="13"/>
        <v/>
      </c>
    </row>
    <row r="42" spans="1:21" x14ac:dyDescent="0.25">
      <c r="A42" s="37">
        <f t="shared" si="14"/>
        <v>21</v>
      </c>
      <c r="B42" s="17">
        <f t="shared" si="15"/>
        <v>46813</v>
      </c>
      <c r="C42" s="18">
        <f t="shared" si="16"/>
        <v>269899.59031178197</v>
      </c>
      <c r="D42" s="18">
        <f t="shared" si="7"/>
        <v>1401.25</v>
      </c>
      <c r="E42" s="18">
        <f t="shared" si="8"/>
        <v>820.94458719833676</v>
      </c>
      <c r="F42" s="18">
        <f t="shared" si="9"/>
        <v>580.30541280166324</v>
      </c>
      <c r="G42" s="19">
        <f t="shared" si="10"/>
        <v>0</v>
      </c>
      <c r="H42" s="18">
        <f t="shared" si="11"/>
        <v>269319.28489898029</v>
      </c>
      <c r="I42" s="18">
        <f t="shared" si="17"/>
        <v>17745.534898980168</v>
      </c>
      <c r="J42" s="18">
        <f t="shared" si="18"/>
        <v>15680.71510101983</v>
      </c>
      <c r="K42" s="39">
        <f t="shared" si="12"/>
        <v>2028</v>
      </c>
      <c r="L42" s="20" t="str">
        <f t="shared" si="13"/>
        <v/>
      </c>
    </row>
    <row r="43" spans="1:21" x14ac:dyDescent="0.25">
      <c r="A43" s="37">
        <f t="shared" si="14"/>
        <v>22</v>
      </c>
      <c r="B43" s="17">
        <f t="shared" si="15"/>
        <v>46844</v>
      </c>
      <c r="C43" s="18">
        <f t="shared" si="16"/>
        <v>269319.28489898029</v>
      </c>
      <c r="D43" s="18">
        <f t="shared" si="7"/>
        <v>1401.25</v>
      </c>
      <c r="E43" s="18">
        <f t="shared" si="8"/>
        <v>819.17949156773159</v>
      </c>
      <c r="F43" s="18">
        <f t="shared" si="9"/>
        <v>582.07050843226841</v>
      </c>
      <c r="G43" s="19">
        <f t="shared" si="10"/>
        <v>0</v>
      </c>
      <c r="H43" s="18">
        <f t="shared" si="11"/>
        <v>268737.214390548</v>
      </c>
      <c r="I43" s="18">
        <f t="shared" si="17"/>
        <v>18564.714390547899</v>
      </c>
      <c r="J43" s="18">
        <f t="shared" si="18"/>
        <v>16262.785609452099</v>
      </c>
      <c r="K43" s="39">
        <f t="shared" si="12"/>
        <v>2028</v>
      </c>
      <c r="L43" s="20" t="str">
        <f t="shared" si="13"/>
        <v/>
      </c>
    </row>
    <row r="44" spans="1:21" x14ac:dyDescent="0.25">
      <c r="A44" s="37">
        <f t="shared" si="14"/>
        <v>23</v>
      </c>
      <c r="B44" s="17">
        <f t="shared" si="15"/>
        <v>46874</v>
      </c>
      <c r="C44" s="18">
        <f t="shared" si="16"/>
        <v>268737.214390548</v>
      </c>
      <c r="D44" s="18">
        <f t="shared" si="7"/>
        <v>1401.25</v>
      </c>
      <c r="E44" s="18">
        <f t="shared" si="8"/>
        <v>817.4090271045834</v>
      </c>
      <c r="F44" s="18">
        <f t="shared" si="9"/>
        <v>583.8409728954166</v>
      </c>
      <c r="G44" s="19">
        <f t="shared" si="10"/>
        <v>0</v>
      </c>
      <c r="H44" s="18">
        <f t="shared" si="11"/>
        <v>268153.37341765256</v>
      </c>
      <c r="I44" s="18">
        <f t="shared" si="17"/>
        <v>19382.123417652481</v>
      </c>
      <c r="J44" s="18">
        <f t="shared" si="18"/>
        <v>16846.626582347515</v>
      </c>
      <c r="K44" s="39">
        <f t="shared" si="12"/>
        <v>2028</v>
      </c>
      <c r="L44" s="20" t="str">
        <f t="shared" si="13"/>
        <v/>
      </c>
    </row>
    <row r="45" spans="1:21" x14ac:dyDescent="0.25">
      <c r="A45" s="37">
        <f t="shared" si="14"/>
        <v>24</v>
      </c>
      <c r="B45" s="17">
        <f t="shared" si="15"/>
        <v>46905</v>
      </c>
      <c r="C45" s="18">
        <f t="shared" si="16"/>
        <v>268153.37341765256</v>
      </c>
      <c r="D45" s="18">
        <f t="shared" si="7"/>
        <v>1401.25</v>
      </c>
      <c r="E45" s="18">
        <f t="shared" si="8"/>
        <v>815.63317747869314</v>
      </c>
      <c r="F45" s="18">
        <f t="shared" si="9"/>
        <v>585.61682252130686</v>
      </c>
      <c r="G45" s="19">
        <f t="shared" si="10"/>
        <v>4000</v>
      </c>
      <c r="H45" s="18">
        <f t="shared" si="11"/>
        <v>263567.75659513124</v>
      </c>
      <c r="I45" s="18">
        <f t="shared" si="17"/>
        <v>20197.756595131174</v>
      </c>
      <c r="J45" s="18">
        <f t="shared" si="18"/>
        <v>21432.243404868823</v>
      </c>
      <c r="K45" s="39">
        <f t="shared" si="12"/>
        <v>2028</v>
      </c>
      <c r="L45" s="20" t="str">
        <f t="shared" si="13"/>
        <v>Sondertilgung</v>
      </c>
    </row>
    <row r="46" spans="1:21" x14ac:dyDescent="0.25">
      <c r="A46" s="37">
        <f t="shared" si="14"/>
        <v>25</v>
      </c>
      <c r="B46" s="17">
        <f t="shared" si="15"/>
        <v>46935</v>
      </c>
      <c r="C46" s="18">
        <f t="shared" si="16"/>
        <v>263567.75659513124</v>
      </c>
      <c r="D46" s="18">
        <f t="shared" si="7"/>
        <v>1401.25</v>
      </c>
      <c r="E46" s="18">
        <f t="shared" si="8"/>
        <v>801.6852596435242</v>
      </c>
      <c r="F46" s="18">
        <f t="shared" si="9"/>
        <v>599.5647403564758</v>
      </c>
      <c r="G46" s="19">
        <f t="shared" si="10"/>
        <v>0</v>
      </c>
      <c r="H46" s="18">
        <f t="shared" si="11"/>
        <v>262968.19185477478</v>
      </c>
      <c r="I46" s="18">
        <f t="shared" si="17"/>
        <v>20999.441854774697</v>
      </c>
      <c r="J46" s="18">
        <f t="shared" si="18"/>
        <v>22031.808145225299</v>
      </c>
      <c r="K46" s="39">
        <f t="shared" si="12"/>
        <v>2028</v>
      </c>
      <c r="L46" s="20" t="str">
        <f t="shared" si="13"/>
        <v/>
      </c>
    </row>
    <row r="47" spans="1:21" x14ac:dyDescent="0.25">
      <c r="A47" s="37">
        <f t="shared" si="14"/>
        <v>26</v>
      </c>
      <c r="B47" s="17">
        <f t="shared" si="15"/>
        <v>46966</v>
      </c>
      <c r="C47" s="18">
        <f t="shared" si="16"/>
        <v>262968.19185477478</v>
      </c>
      <c r="D47" s="18">
        <f t="shared" si="7"/>
        <v>1401.25</v>
      </c>
      <c r="E47" s="18">
        <f t="shared" si="8"/>
        <v>799.8615835582732</v>
      </c>
      <c r="F47" s="18">
        <f t="shared" si="9"/>
        <v>601.3884164417268</v>
      </c>
      <c r="G47" s="19">
        <f t="shared" si="10"/>
        <v>0</v>
      </c>
      <c r="H47" s="18">
        <f t="shared" si="11"/>
        <v>262366.80343833304</v>
      </c>
      <c r="I47" s="18">
        <f t="shared" si="17"/>
        <v>21799.303438332972</v>
      </c>
      <c r="J47" s="18">
        <f t="shared" si="18"/>
        <v>22633.196561667028</v>
      </c>
      <c r="K47" s="39">
        <f t="shared" si="12"/>
        <v>2028</v>
      </c>
      <c r="L47" s="20" t="str">
        <f t="shared" si="13"/>
        <v/>
      </c>
    </row>
    <row r="48" spans="1:21" x14ac:dyDescent="0.25">
      <c r="A48" s="37">
        <f t="shared" si="14"/>
        <v>27</v>
      </c>
      <c r="B48" s="17">
        <f t="shared" si="15"/>
        <v>46997</v>
      </c>
      <c r="C48" s="18">
        <f t="shared" si="16"/>
        <v>262366.80343833304</v>
      </c>
      <c r="D48" s="18">
        <f t="shared" si="7"/>
        <v>1401.25</v>
      </c>
      <c r="E48" s="18">
        <f t="shared" si="8"/>
        <v>798.03236045826304</v>
      </c>
      <c r="F48" s="18">
        <f t="shared" si="9"/>
        <v>603.21763954173696</v>
      </c>
      <c r="G48" s="19">
        <f t="shared" si="10"/>
        <v>0</v>
      </c>
      <c r="H48" s="18">
        <f t="shared" si="11"/>
        <v>261763.58579879129</v>
      </c>
      <c r="I48" s="18">
        <f t="shared" si="17"/>
        <v>22597.335798791235</v>
      </c>
      <c r="J48" s="18">
        <f t="shared" si="18"/>
        <v>23236.414201208765</v>
      </c>
      <c r="K48" s="39">
        <f t="shared" si="12"/>
        <v>2028</v>
      </c>
      <c r="L48" s="20" t="str">
        <f t="shared" si="13"/>
        <v/>
      </c>
    </row>
    <row r="49" spans="1:12" x14ac:dyDescent="0.25">
      <c r="A49" s="37">
        <f t="shared" si="14"/>
        <v>28</v>
      </c>
      <c r="B49" s="17">
        <f t="shared" si="15"/>
        <v>47027</v>
      </c>
      <c r="C49" s="18">
        <f t="shared" si="16"/>
        <v>261763.58579879129</v>
      </c>
      <c r="D49" s="18">
        <f t="shared" si="7"/>
        <v>1401.25</v>
      </c>
      <c r="E49" s="18">
        <f t="shared" si="8"/>
        <v>796.19757347132338</v>
      </c>
      <c r="F49" s="18">
        <f t="shared" si="9"/>
        <v>605.05242652867662</v>
      </c>
      <c r="G49" s="19">
        <f t="shared" si="10"/>
        <v>0</v>
      </c>
      <c r="H49" s="18">
        <f t="shared" si="11"/>
        <v>261158.53337226261</v>
      </c>
      <c r="I49" s="18">
        <f t="shared" si="17"/>
        <v>23393.533372262558</v>
      </c>
      <c r="J49" s="18">
        <f t="shared" si="18"/>
        <v>23841.466627737442</v>
      </c>
      <c r="K49" s="39">
        <f t="shared" si="12"/>
        <v>2028</v>
      </c>
      <c r="L49" s="20" t="str">
        <f t="shared" si="13"/>
        <v/>
      </c>
    </row>
    <row r="50" spans="1:12" x14ac:dyDescent="0.25">
      <c r="A50" s="37">
        <f t="shared" si="14"/>
        <v>29</v>
      </c>
      <c r="B50" s="17">
        <f t="shared" si="15"/>
        <v>47058</v>
      </c>
      <c r="C50" s="18">
        <f t="shared" si="16"/>
        <v>261158.53337226261</v>
      </c>
      <c r="D50" s="18">
        <f t="shared" si="7"/>
        <v>1401.25</v>
      </c>
      <c r="E50" s="18">
        <f t="shared" si="8"/>
        <v>794.35720567396538</v>
      </c>
      <c r="F50" s="18">
        <f t="shared" si="9"/>
        <v>606.89279432603462</v>
      </c>
      <c r="G50" s="19">
        <f t="shared" si="10"/>
        <v>0</v>
      </c>
      <c r="H50" s="18">
        <f t="shared" si="11"/>
        <v>260551.64057793657</v>
      </c>
      <c r="I50" s="18">
        <f t="shared" si="17"/>
        <v>24187.890577936523</v>
      </c>
      <c r="J50" s="18">
        <f t="shared" si="18"/>
        <v>24448.359422063477</v>
      </c>
      <c r="K50" s="39">
        <f t="shared" si="12"/>
        <v>2028</v>
      </c>
      <c r="L50" s="20" t="str">
        <f t="shared" si="13"/>
        <v/>
      </c>
    </row>
    <row r="51" spans="1:12" x14ac:dyDescent="0.25">
      <c r="A51" s="37">
        <f t="shared" si="14"/>
        <v>30</v>
      </c>
      <c r="B51" s="17">
        <f t="shared" si="15"/>
        <v>47088</v>
      </c>
      <c r="C51" s="18">
        <f t="shared" si="16"/>
        <v>260551.64057793657</v>
      </c>
      <c r="D51" s="18">
        <f t="shared" si="7"/>
        <v>1401.25</v>
      </c>
      <c r="E51" s="18">
        <f t="shared" si="8"/>
        <v>792.51124009122361</v>
      </c>
      <c r="F51" s="18">
        <f t="shared" si="9"/>
        <v>608.73875990877639</v>
      </c>
      <c r="G51" s="19">
        <f t="shared" si="10"/>
        <v>0</v>
      </c>
      <c r="H51" s="18">
        <f t="shared" si="11"/>
        <v>259942.90181802781</v>
      </c>
      <c r="I51" s="18">
        <f t="shared" si="17"/>
        <v>24980.401818027745</v>
      </c>
      <c r="J51" s="18">
        <f t="shared" si="18"/>
        <v>25057.098181972255</v>
      </c>
      <c r="K51" s="39">
        <f t="shared" si="12"/>
        <v>2028</v>
      </c>
      <c r="L51" s="20" t="str">
        <f t="shared" si="13"/>
        <v/>
      </c>
    </row>
    <row r="52" spans="1:12" x14ac:dyDescent="0.25">
      <c r="A52" s="37">
        <f t="shared" si="14"/>
        <v>31</v>
      </c>
      <c r="B52" s="17">
        <f t="shared" si="15"/>
        <v>47119</v>
      </c>
      <c r="C52" s="18">
        <f t="shared" si="16"/>
        <v>259942.90181802781</v>
      </c>
      <c r="D52" s="18">
        <f t="shared" si="7"/>
        <v>1401.25</v>
      </c>
      <c r="E52" s="18">
        <f t="shared" si="8"/>
        <v>790.65965969650131</v>
      </c>
      <c r="F52" s="18">
        <f t="shared" si="9"/>
        <v>610.59034030349869</v>
      </c>
      <c r="G52" s="19">
        <f t="shared" si="10"/>
        <v>0</v>
      </c>
      <c r="H52" s="18">
        <f t="shared" si="11"/>
        <v>259332.31147772432</v>
      </c>
      <c r="I52" s="18">
        <f t="shared" si="17"/>
        <v>25771.061477724248</v>
      </c>
      <c r="J52" s="18">
        <f t="shared" si="18"/>
        <v>25667.688522275752</v>
      </c>
      <c r="K52" s="39">
        <f t="shared" si="12"/>
        <v>2029</v>
      </c>
      <c r="L52" s="20" t="str">
        <f t="shared" si="13"/>
        <v/>
      </c>
    </row>
    <row r="53" spans="1:12" x14ac:dyDescent="0.25">
      <c r="A53" s="37">
        <f t="shared" si="14"/>
        <v>32</v>
      </c>
      <c r="B53" s="17">
        <f t="shared" si="15"/>
        <v>47150</v>
      </c>
      <c r="C53" s="18">
        <f t="shared" si="16"/>
        <v>259332.31147772432</v>
      </c>
      <c r="D53" s="18">
        <f t="shared" si="7"/>
        <v>1401.25</v>
      </c>
      <c r="E53" s="18">
        <f t="shared" si="8"/>
        <v>788.80244741141144</v>
      </c>
      <c r="F53" s="18">
        <f t="shared" si="9"/>
        <v>612.44755258858856</v>
      </c>
      <c r="G53" s="19">
        <f t="shared" si="10"/>
        <v>0</v>
      </c>
      <c r="H53" s="18">
        <f t="shared" si="11"/>
        <v>258719.86392513572</v>
      </c>
      <c r="I53" s="18">
        <f t="shared" si="17"/>
        <v>26559.863925135658</v>
      </c>
      <c r="J53" s="18">
        <f t="shared" si="18"/>
        <v>26280.136074864342</v>
      </c>
      <c r="K53" s="39">
        <f t="shared" si="12"/>
        <v>2029</v>
      </c>
      <c r="L53" s="20" t="str">
        <f t="shared" si="13"/>
        <v/>
      </c>
    </row>
    <row r="54" spans="1:12" x14ac:dyDescent="0.25">
      <c r="A54" s="37">
        <f t="shared" si="14"/>
        <v>33</v>
      </c>
      <c r="B54" s="17">
        <f t="shared" si="15"/>
        <v>47178</v>
      </c>
      <c r="C54" s="18">
        <f t="shared" si="16"/>
        <v>258719.86392513572</v>
      </c>
      <c r="D54" s="18">
        <f t="shared" si="7"/>
        <v>1401.25</v>
      </c>
      <c r="E54" s="18">
        <f t="shared" si="8"/>
        <v>786.93958610562106</v>
      </c>
      <c r="F54" s="18">
        <f t="shared" si="9"/>
        <v>614.31041389437894</v>
      </c>
      <c r="G54" s="19">
        <f t="shared" si="10"/>
        <v>0</v>
      </c>
      <c r="H54" s="18">
        <f t="shared" si="11"/>
        <v>258105.55351124133</v>
      </c>
      <c r="I54" s="18">
        <f t="shared" si="17"/>
        <v>27346.80351124128</v>
      </c>
      <c r="J54" s="18">
        <f t="shared" si="18"/>
        <v>26894.44648875872</v>
      </c>
      <c r="K54" s="39">
        <f t="shared" si="12"/>
        <v>2029</v>
      </c>
      <c r="L54" s="20" t="str">
        <f t="shared" si="13"/>
        <v/>
      </c>
    </row>
    <row r="55" spans="1:12" x14ac:dyDescent="0.25">
      <c r="A55" s="37">
        <f t="shared" si="14"/>
        <v>34</v>
      </c>
      <c r="B55" s="17">
        <f t="shared" si="15"/>
        <v>47209</v>
      </c>
      <c r="C55" s="18">
        <f t="shared" si="16"/>
        <v>258105.55351124133</v>
      </c>
      <c r="D55" s="18">
        <f t="shared" si="7"/>
        <v>1401.25</v>
      </c>
      <c r="E55" s="18">
        <f t="shared" si="8"/>
        <v>785.0710585966923</v>
      </c>
      <c r="F55" s="18">
        <f t="shared" si="9"/>
        <v>616.1789414033077</v>
      </c>
      <c r="G55" s="19">
        <f t="shared" si="10"/>
        <v>0</v>
      </c>
      <c r="H55" s="18">
        <f t="shared" si="11"/>
        <v>257489.37456983802</v>
      </c>
      <c r="I55" s="18">
        <f t="shared" si="17"/>
        <v>28131.874569837972</v>
      </c>
      <c r="J55" s="18">
        <f t="shared" si="18"/>
        <v>27510.625430162028</v>
      </c>
      <c r="K55" s="39">
        <f t="shared" si="12"/>
        <v>2029</v>
      </c>
      <c r="L55" s="20" t="str">
        <f t="shared" si="13"/>
        <v/>
      </c>
    </row>
    <row r="56" spans="1:12" x14ac:dyDescent="0.25">
      <c r="A56" s="37">
        <f t="shared" si="14"/>
        <v>35</v>
      </c>
      <c r="B56" s="17">
        <f t="shared" si="15"/>
        <v>47239</v>
      </c>
      <c r="C56" s="18">
        <f t="shared" si="16"/>
        <v>257489.37456983802</v>
      </c>
      <c r="D56" s="18">
        <f t="shared" si="7"/>
        <v>1401.25</v>
      </c>
      <c r="E56" s="18">
        <f t="shared" si="8"/>
        <v>783.19684764992382</v>
      </c>
      <c r="F56" s="18">
        <f t="shared" si="9"/>
        <v>618.05315235007618</v>
      </c>
      <c r="G56" s="19">
        <f t="shared" si="10"/>
        <v>0</v>
      </c>
      <c r="H56" s="18">
        <f t="shared" si="11"/>
        <v>256871.32141748795</v>
      </c>
      <c r="I56" s="18">
        <f t="shared" si="17"/>
        <v>28915.071417487896</v>
      </c>
      <c r="J56" s="18">
        <f t="shared" si="18"/>
        <v>28128.678582512104</v>
      </c>
      <c r="K56" s="39">
        <f t="shared" si="12"/>
        <v>2029</v>
      </c>
      <c r="L56" s="20" t="str">
        <f t="shared" si="13"/>
        <v/>
      </c>
    </row>
    <row r="57" spans="1:12" x14ac:dyDescent="0.25">
      <c r="A57" s="37">
        <f t="shared" si="14"/>
        <v>36</v>
      </c>
      <c r="B57" s="17">
        <f t="shared" si="15"/>
        <v>47270</v>
      </c>
      <c r="C57" s="18">
        <f t="shared" si="16"/>
        <v>256871.32141748795</v>
      </c>
      <c r="D57" s="18">
        <f t="shared" si="7"/>
        <v>1401.25</v>
      </c>
      <c r="E57" s="18">
        <f t="shared" si="8"/>
        <v>781.31693597819242</v>
      </c>
      <c r="F57" s="18">
        <f t="shared" si="9"/>
        <v>619.93306402180758</v>
      </c>
      <c r="G57" s="19">
        <f t="shared" si="10"/>
        <v>4000</v>
      </c>
      <c r="H57" s="18">
        <f t="shared" si="11"/>
        <v>252251.38835346614</v>
      </c>
      <c r="I57" s="18">
        <f t="shared" si="17"/>
        <v>29696.388353466089</v>
      </c>
      <c r="J57" s="18">
        <f t="shared" si="18"/>
        <v>32748.611646533911</v>
      </c>
      <c r="K57" s="39">
        <f t="shared" si="12"/>
        <v>2029</v>
      </c>
      <c r="L57" s="20" t="str">
        <f t="shared" si="13"/>
        <v>Sondertilgung</v>
      </c>
    </row>
    <row r="58" spans="1:12" x14ac:dyDescent="0.25">
      <c r="A58" s="37">
        <f t="shared" si="14"/>
        <v>37</v>
      </c>
      <c r="B58" s="17">
        <f t="shared" si="15"/>
        <v>47300</v>
      </c>
      <c r="C58" s="18">
        <f t="shared" si="16"/>
        <v>252251.38835346614</v>
      </c>
      <c r="D58" s="18">
        <f t="shared" si="7"/>
        <v>1401.25</v>
      </c>
      <c r="E58" s="18">
        <f t="shared" si="8"/>
        <v>767.26463957512613</v>
      </c>
      <c r="F58" s="18">
        <f t="shared" si="9"/>
        <v>633.98536042487387</v>
      </c>
      <c r="G58" s="19">
        <f t="shared" si="10"/>
        <v>0</v>
      </c>
      <c r="H58" s="18">
        <f t="shared" si="11"/>
        <v>251617.40299304127</v>
      </c>
      <c r="I58" s="18">
        <f t="shared" si="17"/>
        <v>30463.652993041214</v>
      </c>
      <c r="J58" s="18">
        <f t="shared" si="18"/>
        <v>33382.597006958786</v>
      </c>
      <c r="K58" s="39">
        <f t="shared" si="12"/>
        <v>2029</v>
      </c>
      <c r="L58" s="20" t="str">
        <f t="shared" si="13"/>
        <v/>
      </c>
    </row>
    <row r="59" spans="1:12" x14ac:dyDescent="0.25">
      <c r="A59" s="37">
        <f t="shared" si="14"/>
        <v>38</v>
      </c>
      <c r="B59" s="17">
        <f t="shared" si="15"/>
        <v>47331</v>
      </c>
      <c r="C59" s="18">
        <f t="shared" si="16"/>
        <v>251617.40299304127</v>
      </c>
      <c r="D59" s="18">
        <f t="shared" si="7"/>
        <v>1401.25</v>
      </c>
      <c r="E59" s="18">
        <f t="shared" si="8"/>
        <v>765.33626743716707</v>
      </c>
      <c r="F59" s="18">
        <f t="shared" si="9"/>
        <v>635.91373256283293</v>
      </c>
      <c r="G59" s="19">
        <f t="shared" si="10"/>
        <v>0</v>
      </c>
      <c r="H59" s="18">
        <f t="shared" si="11"/>
        <v>250981.48926047844</v>
      </c>
      <c r="I59" s="18">
        <f t="shared" si="17"/>
        <v>31228.989260478382</v>
      </c>
      <c r="J59" s="18">
        <f t="shared" si="18"/>
        <v>34018.510739521618</v>
      </c>
      <c r="K59" s="39">
        <f t="shared" si="12"/>
        <v>2029</v>
      </c>
      <c r="L59" s="20" t="str">
        <f t="shared" si="13"/>
        <v/>
      </c>
    </row>
    <row r="60" spans="1:12" x14ac:dyDescent="0.25">
      <c r="A60" s="37">
        <f t="shared" si="14"/>
        <v>39</v>
      </c>
      <c r="B60" s="17">
        <f t="shared" si="15"/>
        <v>47362</v>
      </c>
      <c r="C60" s="18">
        <f t="shared" si="16"/>
        <v>250981.48926047844</v>
      </c>
      <c r="D60" s="18">
        <f t="shared" si="7"/>
        <v>1401.25</v>
      </c>
      <c r="E60" s="18">
        <f t="shared" si="8"/>
        <v>763.40202983395523</v>
      </c>
      <c r="F60" s="18">
        <f t="shared" si="9"/>
        <v>637.84797016604477</v>
      </c>
      <c r="G60" s="19">
        <f t="shared" si="10"/>
        <v>0</v>
      </c>
      <c r="H60" s="18">
        <f t="shared" si="11"/>
        <v>250343.6412903124</v>
      </c>
      <c r="I60" s="18">
        <f t="shared" si="17"/>
        <v>31992.391290312338</v>
      </c>
      <c r="J60" s="18">
        <f t="shared" si="18"/>
        <v>34656.358709687665</v>
      </c>
      <c r="K60" s="39">
        <f t="shared" si="12"/>
        <v>2029</v>
      </c>
      <c r="L60" s="20" t="str">
        <f t="shared" si="13"/>
        <v/>
      </c>
    </row>
    <row r="61" spans="1:12" x14ac:dyDescent="0.25">
      <c r="A61" s="37">
        <f t="shared" si="14"/>
        <v>40</v>
      </c>
      <c r="B61" s="17">
        <f t="shared" si="15"/>
        <v>47392</v>
      </c>
      <c r="C61" s="18">
        <f t="shared" si="16"/>
        <v>250343.6412903124</v>
      </c>
      <c r="D61" s="18">
        <f t="shared" si="7"/>
        <v>1401.25</v>
      </c>
      <c r="E61" s="18">
        <f t="shared" si="8"/>
        <v>761.4619089247002</v>
      </c>
      <c r="F61" s="18">
        <f t="shared" si="9"/>
        <v>639.7880910752998</v>
      </c>
      <c r="G61" s="19">
        <f t="shared" si="10"/>
        <v>0</v>
      </c>
      <c r="H61" s="18">
        <f t="shared" si="11"/>
        <v>249703.85319923711</v>
      </c>
      <c r="I61" s="18">
        <f t="shared" si="17"/>
        <v>32753.853199237037</v>
      </c>
      <c r="J61" s="18">
        <f t="shared" si="18"/>
        <v>35296.146800762966</v>
      </c>
      <c r="K61" s="39">
        <f t="shared" si="12"/>
        <v>2029</v>
      </c>
      <c r="L61" s="20" t="str">
        <f t="shared" si="13"/>
        <v/>
      </c>
    </row>
    <row r="62" spans="1:12" x14ac:dyDescent="0.25">
      <c r="A62" s="37">
        <f t="shared" si="14"/>
        <v>41</v>
      </c>
      <c r="B62" s="17">
        <f t="shared" si="15"/>
        <v>47423</v>
      </c>
      <c r="C62" s="18">
        <f t="shared" si="16"/>
        <v>249703.85319923711</v>
      </c>
      <c r="D62" s="18">
        <f t="shared" si="7"/>
        <v>1401.25</v>
      </c>
      <c r="E62" s="18">
        <f t="shared" si="8"/>
        <v>759.51588681434623</v>
      </c>
      <c r="F62" s="18">
        <f t="shared" si="9"/>
        <v>641.73411318565377</v>
      </c>
      <c r="G62" s="19">
        <f t="shared" si="10"/>
        <v>0</v>
      </c>
      <c r="H62" s="18">
        <f t="shared" si="11"/>
        <v>249062.11908605145</v>
      </c>
      <c r="I62" s="18">
        <f t="shared" si="17"/>
        <v>33513.369086051382</v>
      </c>
      <c r="J62" s="18">
        <f t="shared" si="18"/>
        <v>35937.880913948618</v>
      </c>
      <c r="K62" s="39">
        <f t="shared" si="12"/>
        <v>2029</v>
      </c>
      <c r="L62" s="20" t="str">
        <f t="shared" si="13"/>
        <v/>
      </c>
    </row>
    <row r="63" spans="1:12" x14ac:dyDescent="0.25">
      <c r="A63" s="37">
        <f t="shared" si="14"/>
        <v>42</v>
      </c>
      <c r="B63" s="17">
        <f t="shared" si="15"/>
        <v>47453</v>
      </c>
      <c r="C63" s="18">
        <f t="shared" si="16"/>
        <v>249062.11908605145</v>
      </c>
      <c r="D63" s="18">
        <f t="shared" si="7"/>
        <v>1401.25</v>
      </c>
      <c r="E63" s="18">
        <f t="shared" si="8"/>
        <v>757.56394555340648</v>
      </c>
      <c r="F63" s="18">
        <f t="shared" si="9"/>
        <v>643.68605444659352</v>
      </c>
      <c r="G63" s="19">
        <f t="shared" si="10"/>
        <v>0</v>
      </c>
      <c r="H63" s="18">
        <f t="shared" si="11"/>
        <v>248418.43303160486</v>
      </c>
      <c r="I63" s="18">
        <f t="shared" si="17"/>
        <v>34270.933031604785</v>
      </c>
      <c r="J63" s="18">
        <f t="shared" si="18"/>
        <v>36581.566968395215</v>
      </c>
      <c r="K63" s="39">
        <f t="shared" si="12"/>
        <v>2029</v>
      </c>
      <c r="L63" s="20" t="str">
        <f t="shared" si="13"/>
        <v/>
      </c>
    </row>
    <row r="64" spans="1:12" x14ac:dyDescent="0.25">
      <c r="A64" s="37">
        <f t="shared" si="14"/>
        <v>43</v>
      </c>
      <c r="B64" s="17">
        <f t="shared" si="15"/>
        <v>47484</v>
      </c>
      <c r="C64" s="18">
        <f t="shared" si="16"/>
        <v>248418.43303160486</v>
      </c>
      <c r="D64" s="18">
        <f t="shared" si="7"/>
        <v>1401.25</v>
      </c>
      <c r="E64" s="18">
        <f t="shared" si="8"/>
        <v>755.60606713779805</v>
      </c>
      <c r="F64" s="18">
        <f t="shared" si="9"/>
        <v>645.64393286220195</v>
      </c>
      <c r="G64" s="19">
        <f t="shared" si="10"/>
        <v>0</v>
      </c>
      <c r="H64" s="18">
        <f t="shared" si="11"/>
        <v>247772.78909874265</v>
      </c>
      <c r="I64" s="18">
        <f t="shared" si="17"/>
        <v>35026.539098742585</v>
      </c>
      <c r="J64" s="18">
        <f t="shared" si="18"/>
        <v>37227.210901257415</v>
      </c>
      <c r="K64" s="39">
        <f t="shared" si="12"/>
        <v>2030</v>
      </c>
      <c r="L64" s="20" t="str">
        <f t="shared" si="13"/>
        <v/>
      </c>
    </row>
    <row r="65" spans="1:12" x14ac:dyDescent="0.25">
      <c r="A65" s="37">
        <f t="shared" si="14"/>
        <v>44</v>
      </c>
      <c r="B65" s="17">
        <f t="shared" si="15"/>
        <v>47515</v>
      </c>
      <c r="C65" s="18">
        <f t="shared" si="16"/>
        <v>247772.78909874265</v>
      </c>
      <c r="D65" s="18">
        <f t="shared" si="7"/>
        <v>1401.25</v>
      </c>
      <c r="E65" s="18">
        <f t="shared" si="8"/>
        <v>753.64223350867553</v>
      </c>
      <c r="F65" s="18">
        <f t="shared" si="9"/>
        <v>647.60776649132447</v>
      </c>
      <c r="G65" s="19">
        <f t="shared" si="10"/>
        <v>0</v>
      </c>
      <c r="H65" s="18">
        <f t="shared" si="11"/>
        <v>247125.18133225132</v>
      </c>
      <c r="I65" s="18">
        <f t="shared" si="17"/>
        <v>35780.181332251261</v>
      </c>
      <c r="J65" s="18">
        <f t="shared" si="18"/>
        <v>37874.818667748739</v>
      </c>
      <c r="K65" s="39">
        <f t="shared" si="12"/>
        <v>2030</v>
      </c>
      <c r="L65" s="20" t="str">
        <f t="shared" si="13"/>
        <v/>
      </c>
    </row>
    <row r="66" spans="1:12" x14ac:dyDescent="0.25">
      <c r="A66" s="37">
        <f t="shared" si="14"/>
        <v>45</v>
      </c>
      <c r="B66" s="17">
        <f t="shared" si="15"/>
        <v>47543</v>
      </c>
      <c r="C66" s="18">
        <f t="shared" si="16"/>
        <v>247125.18133225132</v>
      </c>
      <c r="D66" s="18">
        <f t="shared" si="7"/>
        <v>1401.25</v>
      </c>
      <c r="E66" s="18">
        <f t="shared" si="8"/>
        <v>751.67242655226437</v>
      </c>
      <c r="F66" s="18">
        <f t="shared" si="9"/>
        <v>649.57757344773563</v>
      </c>
      <c r="G66" s="19">
        <f t="shared" si="10"/>
        <v>0</v>
      </c>
      <c r="H66" s="18">
        <f t="shared" si="11"/>
        <v>246475.60375880357</v>
      </c>
      <c r="I66" s="18">
        <f t="shared" si="17"/>
        <v>36531.853758803525</v>
      </c>
      <c r="J66" s="18">
        <f t="shared" si="18"/>
        <v>38524.396241196475</v>
      </c>
      <c r="K66" s="39">
        <f t="shared" si="12"/>
        <v>2030</v>
      </c>
      <c r="L66" s="20" t="str">
        <f t="shared" si="13"/>
        <v/>
      </c>
    </row>
    <row r="67" spans="1:12" x14ac:dyDescent="0.25">
      <c r="A67" s="37">
        <f t="shared" si="14"/>
        <v>46</v>
      </c>
      <c r="B67" s="17">
        <f t="shared" si="15"/>
        <v>47574</v>
      </c>
      <c r="C67" s="18">
        <f t="shared" si="16"/>
        <v>246475.60375880357</v>
      </c>
      <c r="D67" s="18">
        <f t="shared" si="7"/>
        <v>1401.25</v>
      </c>
      <c r="E67" s="18">
        <f t="shared" si="8"/>
        <v>749.69662809969407</v>
      </c>
      <c r="F67" s="18">
        <f t="shared" si="9"/>
        <v>651.55337190030593</v>
      </c>
      <c r="G67" s="19">
        <f t="shared" si="10"/>
        <v>0</v>
      </c>
      <c r="H67" s="18">
        <f t="shared" si="11"/>
        <v>245824.05038690325</v>
      </c>
      <c r="I67" s="18">
        <f t="shared" si="17"/>
        <v>37281.550386903218</v>
      </c>
      <c r="J67" s="18">
        <f t="shared" si="18"/>
        <v>39175.949613096782</v>
      </c>
      <c r="K67" s="39">
        <f t="shared" si="12"/>
        <v>2030</v>
      </c>
      <c r="L67" s="20" t="str">
        <f t="shared" si="13"/>
        <v/>
      </c>
    </row>
    <row r="68" spans="1:12" x14ac:dyDescent="0.25">
      <c r="A68" s="37">
        <f t="shared" si="14"/>
        <v>47</v>
      </c>
      <c r="B68" s="17">
        <f t="shared" si="15"/>
        <v>47604</v>
      </c>
      <c r="C68" s="18">
        <f t="shared" si="16"/>
        <v>245824.05038690325</v>
      </c>
      <c r="D68" s="18">
        <f t="shared" si="7"/>
        <v>1401.25</v>
      </c>
      <c r="E68" s="18">
        <f t="shared" si="8"/>
        <v>747.71481992683073</v>
      </c>
      <c r="F68" s="18">
        <f t="shared" si="9"/>
        <v>653.53518007316927</v>
      </c>
      <c r="G68" s="19">
        <f t="shared" si="10"/>
        <v>0</v>
      </c>
      <c r="H68" s="18">
        <f t="shared" si="11"/>
        <v>245170.51520683008</v>
      </c>
      <c r="I68" s="18">
        <f t="shared" si="17"/>
        <v>38029.265206830052</v>
      </c>
      <c r="J68" s="18">
        <f t="shared" si="18"/>
        <v>39829.484793169948</v>
      </c>
      <c r="K68" s="39">
        <f t="shared" si="12"/>
        <v>2030</v>
      </c>
      <c r="L68" s="20" t="str">
        <f t="shared" si="13"/>
        <v/>
      </c>
    </row>
    <row r="69" spans="1:12" x14ac:dyDescent="0.25">
      <c r="A69" s="37">
        <f t="shared" si="14"/>
        <v>48</v>
      </c>
      <c r="B69" s="17">
        <f t="shared" si="15"/>
        <v>47635</v>
      </c>
      <c r="C69" s="18">
        <f t="shared" si="16"/>
        <v>245170.51520683008</v>
      </c>
      <c r="D69" s="18">
        <f t="shared" si="7"/>
        <v>1401.25</v>
      </c>
      <c r="E69" s="18">
        <f t="shared" si="8"/>
        <v>745.72698375410812</v>
      </c>
      <c r="F69" s="18">
        <f t="shared" si="9"/>
        <v>655.52301624589188</v>
      </c>
      <c r="G69" s="19">
        <f t="shared" si="10"/>
        <v>4000</v>
      </c>
      <c r="H69" s="18">
        <f t="shared" si="11"/>
        <v>240514.99219058419</v>
      </c>
      <c r="I69" s="18">
        <f t="shared" si="17"/>
        <v>38774.992190584162</v>
      </c>
      <c r="J69" s="18">
        <f t="shared" si="18"/>
        <v>44485.007809415838</v>
      </c>
      <c r="K69" s="39">
        <f t="shared" si="12"/>
        <v>2030</v>
      </c>
      <c r="L69" s="20" t="str">
        <f t="shared" si="13"/>
        <v>Sondertilgung</v>
      </c>
    </row>
    <row r="70" spans="1:12" x14ac:dyDescent="0.25">
      <c r="A70" s="37">
        <f t="shared" si="14"/>
        <v>49</v>
      </c>
      <c r="B70" s="17">
        <f t="shared" si="15"/>
        <v>47665</v>
      </c>
      <c r="C70" s="18">
        <f t="shared" si="16"/>
        <v>240514.99219058419</v>
      </c>
      <c r="D70" s="18">
        <f t="shared" si="7"/>
        <v>1401.25</v>
      </c>
      <c r="E70" s="18">
        <f t="shared" si="8"/>
        <v>731.56643457969358</v>
      </c>
      <c r="F70" s="18">
        <f t="shared" si="9"/>
        <v>669.68356542030642</v>
      </c>
      <c r="G70" s="19">
        <f t="shared" si="10"/>
        <v>0</v>
      </c>
      <c r="H70" s="18">
        <f t="shared" si="11"/>
        <v>239845.30862516389</v>
      </c>
      <c r="I70" s="18">
        <f t="shared" si="17"/>
        <v>39506.558625163852</v>
      </c>
      <c r="J70" s="18">
        <f t="shared" si="18"/>
        <v>45154.691374836148</v>
      </c>
      <c r="K70" s="39">
        <f t="shared" si="12"/>
        <v>2030</v>
      </c>
      <c r="L70" s="20" t="str">
        <f t="shared" si="13"/>
        <v/>
      </c>
    </row>
    <row r="71" spans="1:12" x14ac:dyDescent="0.25">
      <c r="A71" s="37">
        <f t="shared" si="14"/>
        <v>50</v>
      </c>
      <c r="B71" s="17">
        <f t="shared" si="15"/>
        <v>47696</v>
      </c>
      <c r="C71" s="18">
        <f t="shared" si="16"/>
        <v>239845.30862516389</v>
      </c>
      <c r="D71" s="18">
        <f t="shared" si="7"/>
        <v>1401.25</v>
      </c>
      <c r="E71" s="18">
        <f t="shared" si="8"/>
        <v>729.52948040154013</v>
      </c>
      <c r="F71" s="18">
        <f t="shared" si="9"/>
        <v>671.72051959845987</v>
      </c>
      <c r="G71" s="19">
        <f t="shared" si="10"/>
        <v>0</v>
      </c>
      <c r="H71" s="18">
        <f t="shared" si="11"/>
        <v>239173.58810556543</v>
      </c>
      <c r="I71" s="18">
        <f t="shared" si="17"/>
        <v>40236.088105565395</v>
      </c>
      <c r="J71" s="18">
        <f t="shared" si="18"/>
        <v>45826.411894434605</v>
      </c>
      <c r="K71" s="39">
        <f t="shared" si="12"/>
        <v>2030</v>
      </c>
      <c r="L71" s="20" t="str">
        <f t="shared" si="13"/>
        <v/>
      </c>
    </row>
    <row r="72" spans="1:12" x14ac:dyDescent="0.25">
      <c r="A72" s="37">
        <f t="shared" si="14"/>
        <v>51</v>
      </c>
      <c r="B72" s="17">
        <f t="shared" si="15"/>
        <v>47727</v>
      </c>
      <c r="C72" s="18">
        <f t="shared" si="16"/>
        <v>239173.58810556543</v>
      </c>
      <c r="D72" s="18">
        <f t="shared" si="7"/>
        <v>1401.25</v>
      </c>
      <c r="E72" s="18">
        <f t="shared" si="8"/>
        <v>727.48633048776139</v>
      </c>
      <c r="F72" s="18">
        <f t="shared" si="9"/>
        <v>673.76366951223861</v>
      </c>
      <c r="G72" s="19">
        <f t="shared" si="10"/>
        <v>0</v>
      </c>
      <c r="H72" s="18">
        <f t="shared" si="11"/>
        <v>238499.8244360532</v>
      </c>
      <c r="I72" s="18">
        <f t="shared" si="17"/>
        <v>40963.574436053153</v>
      </c>
      <c r="J72" s="18">
        <f t="shared" si="18"/>
        <v>46500.175563946847</v>
      </c>
      <c r="K72" s="39">
        <f t="shared" si="12"/>
        <v>2030</v>
      </c>
      <c r="L72" s="20" t="str">
        <f t="shared" si="13"/>
        <v/>
      </c>
    </row>
    <row r="73" spans="1:12" x14ac:dyDescent="0.25">
      <c r="A73" s="37">
        <f t="shared" si="14"/>
        <v>52</v>
      </c>
      <c r="B73" s="17">
        <f t="shared" si="15"/>
        <v>47757</v>
      </c>
      <c r="C73" s="18">
        <f t="shared" si="16"/>
        <v>238499.8244360532</v>
      </c>
      <c r="D73" s="18">
        <f t="shared" si="7"/>
        <v>1401.25</v>
      </c>
      <c r="E73" s="18">
        <f t="shared" si="8"/>
        <v>725.43696599299517</v>
      </c>
      <c r="F73" s="18">
        <f t="shared" si="9"/>
        <v>675.81303400700483</v>
      </c>
      <c r="G73" s="19">
        <f t="shared" si="10"/>
        <v>0</v>
      </c>
      <c r="H73" s="18">
        <f t="shared" si="11"/>
        <v>237824.01140204619</v>
      </c>
      <c r="I73" s="18">
        <f t="shared" si="17"/>
        <v>41689.011402046148</v>
      </c>
      <c r="J73" s="18">
        <f t="shared" si="18"/>
        <v>47175.988597953852</v>
      </c>
      <c r="K73" s="39">
        <f t="shared" si="12"/>
        <v>2030</v>
      </c>
      <c r="L73" s="20" t="str">
        <f t="shared" si="13"/>
        <v/>
      </c>
    </row>
    <row r="74" spans="1:12" x14ac:dyDescent="0.25">
      <c r="A74" s="37">
        <f t="shared" si="14"/>
        <v>53</v>
      </c>
      <c r="B74" s="17">
        <f t="shared" si="15"/>
        <v>47788</v>
      </c>
      <c r="C74" s="18">
        <f t="shared" si="16"/>
        <v>237824.01140204619</v>
      </c>
      <c r="D74" s="18">
        <f t="shared" si="7"/>
        <v>1401.25</v>
      </c>
      <c r="E74" s="18">
        <f t="shared" si="8"/>
        <v>723.3813680145571</v>
      </c>
      <c r="F74" s="18">
        <f t="shared" si="9"/>
        <v>677.8686319854429</v>
      </c>
      <c r="G74" s="19">
        <f t="shared" si="10"/>
        <v>0</v>
      </c>
      <c r="H74" s="18">
        <f t="shared" si="11"/>
        <v>237146.14277006075</v>
      </c>
      <c r="I74" s="18">
        <f t="shared" si="17"/>
        <v>42412.392770060702</v>
      </c>
      <c r="J74" s="18">
        <f t="shared" si="18"/>
        <v>47853.857229939298</v>
      </c>
      <c r="K74" s="39">
        <f t="shared" si="12"/>
        <v>2030</v>
      </c>
      <c r="L74" s="20" t="str">
        <f t="shared" si="13"/>
        <v/>
      </c>
    </row>
    <row r="75" spans="1:12" x14ac:dyDescent="0.25">
      <c r="A75" s="37">
        <f t="shared" si="14"/>
        <v>54</v>
      </c>
      <c r="B75" s="17">
        <f t="shared" si="15"/>
        <v>47818</v>
      </c>
      <c r="C75" s="18">
        <f t="shared" si="16"/>
        <v>237146.14277006075</v>
      </c>
      <c r="D75" s="18">
        <f t="shared" si="7"/>
        <v>1401.25</v>
      </c>
      <c r="E75" s="18">
        <f t="shared" si="8"/>
        <v>721.31951759226797</v>
      </c>
      <c r="F75" s="18">
        <f t="shared" si="9"/>
        <v>679.93048240773203</v>
      </c>
      <c r="G75" s="19">
        <f t="shared" si="10"/>
        <v>0</v>
      </c>
      <c r="H75" s="18">
        <f t="shared" si="11"/>
        <v>236466.212287653</v>
      </c>
      <c r="I75" s="18">
        <f t="shared" si="17"/>
        <v>43133.712287652968</v>
      </c>
      <c r="J75" s="18">
        <f t="shared" si="18"/>
        <v>48533.787712347032</v>
      </c>
      <c r="K75" s="39">
        <f t="shared" si="12"/>
        <v>2030</v>
      </c>
      <c r="L75" s="20" t="str">
        <f t="shared" si="13"/>
        <v/>
      </c>
    </row>
    <row r="76" spans="1:12" x14ac:dyDescent="0.25">
      <c r="A76" s="37">
        <f t="shared" si="14"/>
        <v>55</v>
      </c>
      <c r="B76" s="17">
        <f t="shared" si="15"/>
        <v>47849</v>
      </c>
      <c r="C76" s="18">
        <f t="shared" si="16"/>
        <v>236466.212287653</v>
      </c>
      <c r="D76" s="18">
        <f t="shared" si="7"/>
        <v>1401.25</v>
      </c>
      <c r="E76" s="18">
        <f t="shared" si="8"/>
        <v>719.25139570827787</v>
      </c>
      <c r="F76" s="18">
        <f t="shared" si="9"/>
        <v>681.99860429172213</v>
      </c>
      <c r="G76" s="19">
        <f t="shared" si="10"/>
        <v>0</v>
      </c>
      <c r="H76" s="18">
        <f t="shared" si="11"/>
        <v>235784.21368336127</v>
      </c>
      <c r="I76" s="18">
        <f t="shared" si="17"/>
        <v>43852.963683361246</v>
      </c>
      <c r="J76" s="18">
        <f t="shared" si="18"/>
        <v>49215.786316638754</v>
      </c>
      <c r="K76" s="39">
        <f t="shared" si="12"/>
        <v>2031</v>
      </c>
      <c r="L76" s="20" t="str">
        <f t="shared" si="13"/>
        <v/>
      </c>
    </row>
    <row r="77" spans="1:12" x14ac:dyDescent="0.25">
      <c r="A77" s="37">
        <f t="shared" si="14"/>
        <v>56</v>
      </c>
      <c r="B77" s="17">
        <f t="shared" si="15"/>
        <v>47880</v>
      </c>
      <c r="C77" s="18">
        <f t="shared" si="16"/>
        <v>235784.21368336127</v>
      </c>
      <c r="D77" s="18">
        <f t="shared" si="7"/>
        <v>1401.25</v>
      </c>
      <c r="E77" s="18">
        <f t="shared" si="8"/>
        <v>717.1769832868905</v>
      </c>
      <c r="F77" s="18">
        <f t="shared" si="9"/>
        <v>684.0730167131095</v>
      </c>
      <c r="G77" s="19">
        <f t="shared" si="10"/>
        <v>0</v>
      </c>
      <c r="H77" s="18">
        <f t="shared" si="11"/>
        <v>235100.14066664816</v>
      </c>
      <c r="I77" s="18">
        <f t="shared" si="17"/>
        <v>44570.140666648134</v>
      </c>
      <c r="J77" s="18">
        <f t="shared" si="18"/>
        <v>49899.859333351866</v>
      </c>
      <c r="K77" s="39">
        <f t="shared" si="12"/>
        <v>2031</v>
      </c>
      <c r="L77" s="20" t="str">
        <f t="shared" si="13"/>
        <v/>
      </c>
    </row>
    <row r="78" spans="1:12" x14ac:dyDescent="0.25">
      <c r="A78" s="37">
        <f t="shared" si="14"/>
        <v>57</v>
      </c>
      <c r="B78" s="17">
        <f t="shared" si="15"/>
        <v>47908</v>
      </c>
      <c r="C78" s="18">
        <f t="shared" si="16"/>
        <v>235100.14066664816</v>
      </c>
      <c r="D78" s="18">
        <f t="shared" si="7"/>
        <v>1401.25</v>
      </c>
      <c r="E78" s="18">
        <f t="shared" si="8"/>
        <v>715.09626119438815</v>
      </c>
      <c r="F78" s="18">
        <f t="shared" si="9"/>
        <v>686.15373880561185</v>
      </c>
      <c r="G78" s="19">
        <f t="shared" si="10"/>
        <v>0</v>
      </c>
      <c r="H78" s="18">
        <f t="shared" si="11"/>
        <v>234413.98692784255</v>
      </c>
      <c r="I78" s="18">
        <f t="shared" si="17"/>
        <v>45285.236927842525</v>
      </c>
      <c r="J78" s="18">
        <f t="shared" si="18"/>
        <v>50586.013072157475</v>
      </c>
      <c r="K78" s="39">
        <f t="shared" si="12"/>
        <v>2031</v>
      </c>
      <c r="L78" s="20" t="str">
        <f t="shared" si="13"/>
        <v/>
      </c>
    </row>
    <row r="79" spans="1:12" x14ac:dyDescent="0.25">
      <c r="A79" s="37">
        <f t="shared" si="14"/>
        <v>58</v>
      </c>
      <c r="B79" s="17">
        <f t="shared" si="15"/>
        <v>47939</v>
      </c>
      <c r="C79" s="18">
        <f t="shared" si="16"/>
        <v>234413.98692784255</v>
      </c>
      <c r="D79" s="18">
        <f t="shared" si="7"/>
        <v>1401.25</v>
      </c>
      <c r="E79" s="18">
        <f t="shared" si="8"/>
        <v>713.00921023885439</v>
      </c>
      <c r="F79" s="18">
        <f t="shared" si="9"/>
        <v>688.24078976114561</v>
      </c>
      <c r="G79" s="19">
        <f t="shared" si="10"/>
        <v>0</v>
      </c>
      <c r="H79" s="18">
        <f t="shared" si="11"/>
        <v>233725.74613808139</v>
      </c>
      <c r="I79" s="18">
        <f t="shared" si="17"/>
        <v>45998.246138081377</v>
      </c>
      <c r="J79" s="18">
        <f t="shared" si="18"/>
        <v>51274.253861918623</v>
      </c>
      <c r="K79" s="39">
        <f t="shared" si="12"/>
        <v>2031</v>
      </c>
      <c r="L79" s="20" t="str">
        <f t="shared" si="13"/>
        <v/>
      </c>
    </row>
    <row r="80" spans="1:12" x14ac:dyDescent="0.25">
      <c r="A80" s="37">
        <f t="shared" si="14"/>
        <v>59</v>
      </c>
      <c r="B80" s="17">
        <f t="shared" si="15"/>
        <v>47969</v>
      </c>
      <c r="C80" s="18">
        <f t="shared" si="16"/>
        <v>233725.74613808139</v>
      </c>
      <c r="D80" s="18">
        <f t="shared" si="7"/>
        <v>1401.25</v>
      </c>
      <c r="E80" s="18">
        <f t="shared" si="8"/>
        <v>710.91581116999748</v>
      </c>
      <c r="F80" s="18">
        <f t="shared" si="9"/>
        <v>690.33418883000252</v>
      </c>
      <c r="G80" s="19">
        <f t="shared" si="10"/>
        <v>0</v>
      </c>
      <c r="H80" s="18">
        <f t="shared" si="11"/>
        <v>233035.4119492514</v>
      </c>
      <c r="I80" s="18">
        <f t="shared" si="17"/>
        <v>46709.161949251371</v>
      </c>
      <c r="J80" s="18">
        <f t="shared" si="18"/>
        <v>51964.588050748629</v>
      </c>
      <c r="K80" s="39">
        <f t="shared" si="12"/>
        <v>2031</v>
      </c>
      <c r="L80" s="20" t="str">
        <f t="shared" si="13"/>
        <v/>
      </c>
    </row>
    <row r="81" spans="1:12" x14ac:dyDescent="0.25">
      <c r="A81" s="37">
        <f t="shared" si="14"/>
        <v>60</v>
      </c>
      <c r="B81" s="17">
        <f t="shared" si="15"/>
        <v>48000</v>
      </c>
      <c r="C81" s="18">
        <f t="shared" si="16"/>
        <v>233035.4119492514</v>
      </c>
      <c r="D81" s="18">
        <f t="shared" si="7"/>
        <v>1401.25</v>
      </c>
      <c r="E81" s="18">
        <f t="shared" si="8"/>
        <v>708.81604467897296</v>
      </c>
      <c r="F81" s="18">
        <f t="shared" si="9"/>
        <v>692.43395532102704</v>
      </c>
      <c r="G81" s="19">
        <f t="shared" si="10"/>
        <v>4000</v>
      </c>
      <c r="H81" s="18">
        <f t="shared" si="11"/>
        <v>228342.97799393037</v>
      </c>
      <c r="I81" s="18">
        <f t="shared" si="17"/>
        <v>47417.977993930341</v>
      </c>
      <c r="J81" s="18">
        <f t="shared" si="18"/>
        <v>56657.022006069659</v>
      </c>
      <c r="K81" s="39">
        <f t="shared" si="12"/>
        <v>2031</v>
      </c>
      <c r="L81" s="20" t="str">
        <f t="shared" si="13"/>
        <v>Sondertilgung</v>
      </c>
    </row>
    <row r="82" spans="1:12" x14ac:dyDescent="0.25">
      <c r="A82" s="37">
        <f t="shared" si="14"/>
        <v>61</v>
      </c>
      <c r="B82" s="17">
        <f t="shared" si="15"/>
        <v>48030</v>
      </c>
      <c r="C82" s="18">
        <f t="shared" si="16"/>
        <v>228342.97799393037</v>
      </c>
      <c r="D82" s="18">
        <f t="shared" si="7"/>
        <v>1401.25</v>
      </c>
      <c r="E82" s="18">
        <f t="shared" si="8"/>
        <v>694.54322473153809</v>
      </c>
      <c r="F82" s="18">
        <f t="shared" si="9"/>
        <v>706.70677526846191</v>
      </c>
      <c r="G82" s="19">
        <f t="shared" si="10"/>
        <v>0</v>
      </c>
      <c r="H82" s="18">
        <f t="shared" si="11"/>
        <v>227636.27121866192</v>
      </c>
      <c r="I82" s="18">
        <f t="shared" si="17"/>
        <v>48112.521218661881</v>
      </c>
      <c r="J82" s="18">
        <f t="shared" si="18"/>
        <v>57363.728781338119</v>
      </c>
      <c r="K82" s="39">
        <f t="shared" si="12"/>
        <v>2031</v>
      </c>
      <c r="L82" s="20" t="str">
        <f t="shared" si="13"/>
        <v/>
      </c>
    </row>
    <row r="83" spans="1:12" x14ac:dyDescent="0.25">
      <c r="A83" s="37">
        <f t="shared" si="14"/>
        <v>62</v>
      </c>
      <c r="B83" s="17">
        <f t="shared" si="15"/>
        <v>48061</v>
      </c>
      <c r="C83" s="18">
        <f t="shared" si="16"/>
        <v>227636.27121866192</v>
      </c>
      <c r="D83" s="18">
        <f t="shared" si="7"/>
        <v>1401.25</v>
      </c>
      <c r="E83" s="18">
        <f t="shared" si="8"/>
        <v>692.3936582900966</v>
      </c>
      <c r="F83" s="18">
        <f t="shared" si="9"/>
        <v>708.8563417099034</v>
      </c>
      <c r="G83" s="19">
        <f t="shared" si="10"/>
        <v>0</v>
      </c>
      <c r="H83" s="18">
        <f t="shared" si="11"/>
        <v>226927.41487695201</v>
      </c>
      <c r="I83" s="18">
        <f t="shared" si="17"/>
        <v>48804.914876951974</v>
      </c>
      <c r="J83" s="18">
        <f t="shared" si="18"/>
        <v>58072.585123048026</v>
      </c>
      <c r="K83" s="39">
        <f t="shared" si="12"/>
        <v>2031</v>
      </c>
      <c r="L83" s="20" t="str">
        <f t="shared" si="13"/>
        <v/>
      </c>
    </row>
    <row r="84" spans="1:12" x14ac:dyDescent="0.25">
      <c r="A84" s="37">
        <f t="shared" si="14"/>
        <v>63</v>
      </c>
      <c r="B84" s="17">
        <f t="shared" si="15"/>
        <v>48092</v>
      </c>
      <c r="C84" s="18">
        <f t="shared" si="16"/>
        <v>226927.41487695201</v>
      </c>
      <c r="D84" s="18">
        <f t="shared" si="7"/>
        <v>1401.25</v>
      </c>
      <c r="E84" s="18">
        <f t="shared" si="8"/>
        <v>690.23755358406231</v>
      </c>
      <c r="F84" s="18">
        <f t="shared" si="9"/>
        <v>711.01244641593769</v>
      </c>
      <c r="G84" s="19">
        <f t="shared" si="10"/>
        <v>0</v>
      </c>
      <c r="H84" s="18">
        <f t="shared" si="11"/>
        <v>226216.40243053608</v>
      </c>
      <c r="I84" s="18">
        <f t="shared" si="17"/>
        <v>49495.152430536036</v>
      </c>
      <c r="J84" s="18">
        <f t="shared" si="18"/>
        <v>58783.597569463964</v>
      </c>
      <c r="K84" s="39">
        <f t="shared" si="12"/>
        <v>2031</v>
      </c>
      <c r="L84" s="20" t="str">
        <f t="shared" si="13"/>
        <v/>
      </c>
    </row>
    <row r="85" spans="1:12" x14ac:dyDescent="0.25">
      <c r="A85" s="37">
        <f t="shared" si="14"/>
        <v>64</v>
      </c>
      <c r="B85" s="17">
        <f t="shared" si="15"/>
        <v>48122</v>
      </c>
      <c r="C85" s="18">
        <f t="shared" si="16"/>
        <v>226216.40243053608</v>
      </c>
      <c r="D85" s="18">
        <f t="shared" si="7"/>
        <v>1401.25</v>
      </c>
      <c r="E85" s="18">
        <f t="shared" si="8"/>
        <v>688.07489072621377</v>
      </c>
      <c r="F85" s="18">
        <f t="shared" si="9"/>
        <v>713.17510927378623</v>
      </c>
      <c r="G85" s="19">
        <f t="shared" si="10"/>
        <v>0</v>
      </c>
      <c r="H85" s="18">
        <f t="shared" si="11"/>
        <v>225503.2273212623</v>
      </c>
      <c r="I85" s="18">
        <f t="shared" si="17"/>
        <v>50183.227321262253</v>
      </c>
      <c r="J85" s="18">
        <f t="shared" si="18"/>
        <v>59496.772678737747</v>
      </c>
      <c r="K85" s="39">
        <f t="shared" si="12"/>
        <v>2031</v>
      </c>
      <c r="L85" s="20" t="str">
        <f t="shared" si="13"/>
        <v/>
      </c>
    </row>
    <row r="86" spans="1:12" x14ac:dyDescent="0.25">
      <c r="A86" s="37">
        <f t="shared" si="14"/>
        <v>65</v>
      </c>
      <c r="B86" s="17">
        <f t="shared" si="15"/>
        <v>48153</v>
      </c>
      <c r="C86" s="18">
        <f t="shared" si="16"/>
        <v>225503.2273212623</v>
      </c>
      <c r="D86" s="18">
        <f t="shared" ref="D86:D149" si="19">IF($C86&lt;=0,0,MIN($G$6,$C86+$E86))</f>
        <v>1401.25</v>
      </c>
      <c r="E86" s="18">
        <f t="shared" ref="E86:E149" si="20">IF($C86&lt;=0,0,$C86*$B$6/$B$9)</f>
        <v>685.90564976883945</v>
      </c>
      <c r="F86" s="18">
        <f t="shared" ref="F86:F149" si="21">IF($C86&lt;=0,0,MAX(0,$D86-$E86))</f>
        <v>715.34435023116055</v>
      </c>
      <c r="G86" s="19">
        <f t="shared" ref="G86:G149" si="22">IF($C86&lt;=0,0,IF(AND($B$12&gt;0,$A86&gt;0,MOD($A86-$B$13,$B$9)=0),MIN($B$12,MAX(0,$C86-$F86)),0))</f>
        <v>0</v>
      </c>
      <c r="H86" s="18">
        <f t="shared" ref="H86:H149" si="23">IF($C86&lt;=0,0,MAX(0,$C86-$F86-$G86))</f>
        <v>224787.88297103113</v>
      </c>
      <c r="I86" s="18">
        <f t="shared" si="17"/>
        <v>50869.132971031089</v>
      </c>
      <c r="J86" s="18">
        <f t="shared" si="18"/>
        <v>60212.117028968911</v>
      </c>
      <c r="K86" s="39">
        <f t="shared" ref="K86:K149" si="24">IF($B86="","",YEAR($B86))</f>
        <v>2031</v>
      </c>
      <c r="L86" s="20" t="str">
        <f t="shared" ref="L86:L149" si="25">IF($A86=0,"",IF($G86&gt;0,"Sondertilgung",IF($H86=0,"abbezahlt","")))</f>
        <v/>
      </c>
    </row>
    <row r="87" spans="1:12" x14ac:dyDescent="0.25">
      <c r="A87" s="37">
        <f t="shared" ref="A87:A150" si="26">IF($H86&gt;0,$A86+1,0)</f>
        <v>66</v>
      </c>
      <c r="B87" s="17">
        <f t="shared" ref="B87:B150" si="27">IF($A87=0,"",EDATE($B86,ROUND(12/$B$9,0)))</f>
        <v>48183</v>
      </c>
      <c r="C87" s="18">
        <f t="shared" ref="C87:C150" si="28">IF($A87=0,0,$H86)</f>
        <v>224787.88297103113</v>
      </c>
      <c r="D87" s="18">
        <f t="shared" si="19"/>
        <v>1401.25</v>
      </c>
      <c r="E87" s="18">
        <f t="shared" si="20"/>
        <v>683.72981070355297</v>
      </c>
      <c r="F87" s="18">
        <f t="shared" si="21"/>
        <v>717.52018929644703</v>
      </c>
      <c r="G87" s="19">
        <f t="shared" si="22"/>
        <v>0</v>
      </c>
      <c r="H87" s="18">
        <f t="shared" si="23"/>
        <v>224070.36278173467</v>
      </c>
      <c r="I87" s="18">
        <f t="shared" ref="I87:I150" si="29">IF($A87=0,$I86,$I86+$E87)</f>
        <v>51552.862781734642</v>
      </c>
      <c r="J87" s="18">
        <f t="shared" ref="J87:J150" si="30">IF($A87=0,$J86,$J86+$F87+$G87)</f>
        <v>60929.637218265358</v>
      </c>
      <c r="K87" s="39">
        <f t="shared" si="24"/>
        <v>2031</v>
      </c>
      <c r="L87" s="20" t="str">
        <f t="shared" si="25"/>
        <v/>
      </c>
    </row>
    <row r="88" spans="1:12" x14ac:dyDescent="0.25">
      <c r="A88" s="37">
        <f t="shared" si="26"/>
        <v>67</v>
      </c>
      <c r="B88" s="17">
        <f t="shared" si="27"/>
        <v>48214</v>
      </c>
      <c r="C88" s="18">
        <f t="shared" si="28"/>
        <v>224070.36278173467</v>
      </c>
      <c r="D88" s="18">
        <f t="shared" si="19"/>
        <v>1401.25</v>
      </c>
      <c r="E88" s="18">
        <f t="shared" si="20"/>
        <v>681.54735346110954</v>
      </c>
      <c r="F88" s="18">
        <f t="shared" si="21"/>
        <v>719.70264653889046</v>
      </c>
      <c r="G88" s="19">
        <f t="shared" si="22"/>
        <v>0</v>
      </c>
      <c r="H88" s="18">
        <f t="shared" si="23"/>
        <v>223350.66013519579</v>
      </c>
      <c r="I88" s="18">
        <f t="shared" si="29"/>
        <v>52234.410135195751</v>
      </c>
      <c r="J88" s="18">
        <f t="shared" si="30"/>
        <v>61649.339864804249</v>
      </c>
      <c r="K88" s="39">
        <f t="shared" si="24"/>
        <v>2032</v>
      </c>
      <c r="L88" s="20" t="str">
        <f t="shared" si="25"/>
        <v/>
      </c>
    </row>
    <row r="89" spans="1:12" x14ac:dyDescent="0.25">
      <c r="A89" s="37">
        <f t="shared" si="26"/>
        <v>68</v>
      </c>
      <c r="B89" s="17">
        <f t="shared" si="27"/>
        <v>48245</v>
      </c>
      <c r="C89" s="18">
        <f t="shared" si="28"/>
        <v>223350.66013519579</v>
      </c>
      <c r="D89" s="18">
        <f t="shared" si="19"/>
        <v>1401.25</v>
      </c>
      <c r="E89" s="18">
        <f t="shared" si="20"/>
        <v>679.35825791122045</v>
      </c>
      <c r="F89" s="18">
        <f t="shared" si="21"/>
        <v>721.89174208877955</v>
      </c>
      <c r="G89" s="19">
        <f t="shared" si="22"/>
        <v>0</v>
      </c>
      <c r="H89" s="18">
        <f t="shared" si="23"/>
        <v>222628.76839310702</v>
      </c>
      <c r="I89" s="18">
        <f t="shared" si="29"/>
        <v>52913.76839310697</v>
      </c>
      <c r="J89" s="18">
        <f t="shared" si="30"/>
        <v>62371.23160689303</v>
      </c>
      <c r="K89" s="39">
        <f t="shared" si="24"/>
        <v>2032</v>
      </c>
      <c r="L89" s="20" t="str">
        <f t="shared" si="25"/>
        <v/>
      </c>
    </row>
    <row r="90" spans="1:12" x14ac:dyDescent="0.25">
      <c r="A90" s="37">
        <f t="shared" si="26"/>
        <v>69</v>
      </c>
      <c r="B90" s="17">
        <f t="shared" si="27"/>
        <v>48274</v>
      </c>
      <c r="C90" s="18">
        <f t="shared" si="28"/>
        <v>222628.76839310702</v>
      </c>
      <c r="D90" s="18">
        <f t="shared" si="19"/>
        <v>1401.25</v>
      </c>
      <c r="E90" s="18">
        <f t="shared" si="20"/>
        <v>677.16250386236709</v>
      </c>
      <c r="F90" s="18">
        <f t="shared" si="21"/>
        <v>724.08749613763291</v>
      </c>
      <c r="G90" s="19">
        <f t="shared" si="22"/>
        <v>0</v>
      </c>
      <c r="H90" s="18">
        <f t="shared" si="23"/>
        <v>221904.6808969694</v>
      </c>
      <c r="I90" s="18">
        <f t="shared" si="29"/>
        <v>53590.930896969337</v>
      </c>
      <c r="J90" s="18">
        <f t="shared" si="30"/>
        <v>63095.319103030663</v>
      </c>
      <c r="K90" s="39">
        <f t="shared" si="24"/>
        <v>2032</v>
      </c>
      <c r="L90" s="20" t="str">
        <f t="shared" si="25"/>
        <v/>
      </c>
    </row>
    <row r="91" spans="1:12" x14ac:dyDescent="0.25">
      <c r="A91" s="37">
        <f t="shared" si="26"/>
        <v>70</v>
      </c>
      <c r="B91" s="17">
        <f t="shared" si="27"/>
        <v>48305</v>
      </c>
      <c r="C91" s="18">
        <f t="shared" si="28"/>
        <v>221904.6808969694</v>
      </c>
      <c r="D91" s="18">
        <f t="shared" si="19"/>
        <v>1401.25</v>
      </c>
      <c r="E91" s="18">
        <f t="shared" si="20"/>
        <v>674.96007106161517</v>
      </c>
      <c r="F91" s="18">
        <f t="shared" si="21"/>
        <v>726.28992893838483</v>
      </c>
      <c r="G91" s="19">
        <f t="shared" si="22"/>
        <v>0</v>
      </c>
      <c r="H91" s="18">
        <f t="shared" si="23"/>
        <v>221178.39096803102</v>
      </c>
      <c r="I91" s="18">
        <f t="shared" si="29"/>
        <v>54265.890968030952</v>
      </c>
      <c r="J91" s="18">
        <f t="shared" si="30"/>
        <v>63821.609031969048</v>
      </c>
      <c r="K91" s="39">
        <f t="shared" si="24"/>
        <v>2032</v>
      </c>
      <c r="L91" s="20" t="str">
        <f t="shared" si="25"/>
        <v/>
      </c>
    </row>
    <row r="92" spans="1:12" x14ac:dyDescent="0.25">
      <c r="A92" s="37">
        <f t="shared" si="26"/>
        <v>71</v>
      </c>
      <c r="B92" s="17">
        <f t="shared" si="27"/>
        <v>48335</v>
      </c>
      <c r="C92" s="18">
        <f t="shared" si="28"/>
        <v>221178.39096803102</v>
      </c>
      <c r="D92" s="18">
        <f t="shared" si="19"/>
        <v>1401.25</v>
      </c>
      <c r="E92" s="18">
        <f t="shared" si="20"/>
        <v>672.75093919442759</v>
      </c>
      <c r="F92" s="18">
        <f t="shared" si="21"/>
        <v>728.49906080557241</v>
      </c>
      <c r="G92" s="19">
        <f t="shared" si="22"/>
        <v>0</v>
      </c>
      <c r="H92" s="18">
        <f t="shared" si="23"/>
        <v>220449.89190722545</v>
      </c>
      <c r="I92" s="18">
        <f t="shared" si="29"/>
        <v>54938.641907225378</v>
      </c>
      <c r="J92" s="18">
        <f t="shared" si="30"/>
        <v>64550.108092774622</v>
      </c>
      <c r="K92" s="39">
        <f t="shared" si="24"/>
        <v>2032</v>
      </c>
      <c r="L92" s="20" t="str">
        <f t="shared" si="25"/>
        <v/>
      </c>
    </row>
    <row r="93" spans="1:12" x14ac:dyDescent="0.25">
      <c r="A93" s="37">
        <f t="shared" si="26"/>
        <v>72</v>
      </c>
      <c r="B93" s="17">
        <f t="shared" si="27"/>
        <v>48366</v>
      </c>
      <c r="C93" s="18">
        <f t="shared" si="28"/>
        <v>220449.89190722545</v>
      </c>
      <c r="D93" s="18">
        <f t="shared" si="19"/>
        <v>1401.25</v>
      </c>
      <c r="E93" s="18">
        <f t="shared" si="20"/>
        <v>670.53508788447732</v>
      </c>
      <c r="F93" s="18">
        <f t="shared" si="21"/>
        <v>730.71491211552268</v>
      </c>
      <c r="G93" s="19">
        <f t="shared" si="22"/>
        <v>4000</v>
      </c>
      <c r="H93" s="18">
        <f t="shared" si="23"/>
        <v>215719.17699510994</v>
      </c>
      <c r="I93" s="18">
        <f t="shared" si="29"/>
        <v>55609.176995109854</v>
      </c>
      <c r="J93" s="18">
        <f t="shared" si="30"/>
        <v>69280.823004890146</v>
      </c>
      <c r="K93" s="39">
        <f t="shared" si="24"/>
        <v>2032</v>
      </c>
      <c r="L93" s="20" t="str">
        <f t="shared" si="25"/>
        <v>Sondertilgung</v>
      </c>
    </row>
    <row r="94" spans="1:12" x14ac:dyDescent="0.25">
      <c r="A94" s="37">
        <f t="shared" si="26"/>
        <v>73</v>
      </c>
      <c r="B94" s="17">
        <f t="shared" si="27"/>
        <v>48396</v>
      </c>
      <c r="C94" s="18">
        <f t="shared" si="28"/>
        <v>215719.17699510994</v>
      </c>
      <c r="D94" s="18">
        <f t="shared" si="19"/>
        <v>1401.25</v>
      </c>
      <c r="E94" s="18">
        <f t="shared" si="20"/>
        <v>656.14583002679262</v>
      </c>
      <c r="F94" s="18">
        <f t="shared" si="21"/>
        <v>745.10416997320738</v>
      </c>
      <c r="G94" s="19">
        <f t="shared" si="22"/>
        <v>0</v>
      </c>
      <c r="H94" s="18">
        <f t="shared" si="23"/>
        <v>214974.07282513674</v>
      </c>
      <c r="I94" s="18">
        <f t="shared" si="29"/>
        <v>56265.322825136645</v>
      </c>
      <c r="J94" s="18">
        <f t="shared" si="30"/>
        <v>70025.927174863347</v>
      </c>
      <c r="K94" s="39">
        <f t="shared" si="24"/>
        <v>2032</v>
      </c>
      <c r="L94" s="20" t="str">
        <f t="shared" si="25"/>
        <v/>
      </c>
    </row>
    <row r="95" spans="1:12" x14ac:dyDescent="0.25">
      <c r="A95" s="37">
        <f t="shared" si="26"/>
        <v>74</v>
      </c>
      <c r="B95" s="17">
        <f t="shared" si="27"/>
        <v>48427</v>
      </c>
      <c r="C95" s="18">
        <f t="shared" si="28"/>
        <v>214974.07282513674</v>
      </c>
      <c r="D95" s="18">
        <f t="shared" si="19"/>
        <v>1401.25</v>
      </c>
      <c r="E95" s="18">
        <f t="shared" si="20"/>
        <v>653.87947150979085</v>
      </c>
      <c r="F95" s="18">
        <f t="shared" si="21"/>
        <v>747.37052849020915</v>
      </c>
      <c r="G95" s="19">
        <f t="shared" si="22"/>
        <v>0</v>
      </c>
      <c r="H95" s="18">
        <f t="shared" si="23"/>
        <v>214226.70229664654</v>
      </c>
      <c r="I95" s="18">
        <f t="shared" si="29"/>
        <v>56919.202296646436</v>
      </c>
      <c r="J95" s="18">
        <f t="shared" si="30"/>
        <v>70773.297703353557</v>
      </c>
      <c r="K95" s="39">
        <f t="shared" si="24"/>
        <v>2032</v>
      </c>
      <c r="L95" s="20" t="str">
        <f t="shared" si="25"/>
        <v/>
      </c>
    </row>
    <row r="96" spans="1:12" x14ac:dyDescent="0.25">
      <c r="A96" s="37">
        <f t="shared" si="26"/>
        <v>75</v>
      </c>
      <c r="B96" s="17">
        <f t="shared" si="27"/>
        <v>48458</v>
      </c>
      <c r="C96" s="18">
        <f t="shared" si="28"/>
        <v>214226.70229664654</v>
      </c>
      <c r="D96" s="18">
        <f t="shared" si="19"/>
        <v>1401.25</v>
      </c>
      <c r="E96" s="18">
        <f t="shared" si="20"/>
        <v>651.60621948563323</v>
      </c>
      <c r="F96" s="18">
        <f t="shared" si="21"/>
        <v>749.64378051436677</v>
      </c>
      <c r="G96" s="19">
        <f t="shared" si="22"/>
        <v>0</v>
      </c>
      <c r="H96" s="18">
        <f t="shared" si="23"/>
        <v>213477.05851613218</v>
      </c>
      <c r="I96" s="18">
        <f t="shared" si="29"/>
        <v>57570.808516132071</v>
      </c>
      <c r="J96" s="18">
        <f t="shared" si="30"/>
        <v>71522.941483867922</v>
      </c>
      <c r="K96" s="39">
        <f t="shared" si="24"/>
        <v>2032</v>
      </c>
      <c r="L96" s="20" t="str">
        <f t="shared" si="25"/>
        <v/>
      </c>
    </row>
    <row r="97" spans="1:12" x14ac:dyDescent="0.25">
      <c r="A97" s="37">
        <f t="shared" si="26"/>
        <v>76</v>
      </c>
      <c r="B97" s="17">
        <f t="shared" si="27"/>
        <v>48488</v>
      </c>
      <c r="C97" s="18">
        <f t="shared" si="28"/>
        <v>213477.05851613218</v>
      </c>
      <c r="D97" s="18">
        <f t="shared" si="19"/>
        <v>1401.25</v>
      </c>
      <c r="E97" s="18">
        <f t="shared" si="20"/>
        <v>649.3260529865687</v>
      </c>
      <c r="F97" s="18">
        <f t="shared" si="21"/>
        <v>751.9239470134313</v>
      </c>
      <c r="G97" s="19">
        <f t="shared" si="22"/>
        <v>0</v>
      </c>
      <c r="H97" s="18">
        <f t="shared" si="23"/>
        <v>212725.13456911876</v>
      </c>
      <c r="I97" s="18">
        <f t="shared" si="29"/>
        <v>58220.134569118636</v>
      </c>
      <c r="J97" s="18">
        <f t="shared" si="30"/>
        <v>72274.865430881357</v>
      </c>
      <c r="K97" s="39">
        <f t="shared" si="24"/>
        <v>2032</v>
      </c>
      <c r="L97" s="20" t="str">
        <f t="shared" si="25"/>
        <v/>
      </c>
    </row>
    <row r="98" spans="1:12" x14ac:dyDescent="0.25">
      <c r="A98" s="37">
        <f t="shared" si="26"/>
        <v>77</v>
      </c>
      <c r="B98" s="17">
        <f t="shared" si="27"/>
        <v>48519</v>
      </c>
      <c r="C98" s="18">
        <f t="shared" si="28"/>
        <v>212725.13456911876</v>
      </c>
      <c r="D98" s="18">
        <f t="shared" si="19"/>
        <v>1401.25</v>
      </c>
      <c r="E98" s="18">
        <f t="shared" si="20"/>
        <v>647.03895098106955</v>
      </c>
      <c r="F98" s="18">
        <f t="shared" si="21"/>
        <v>754.21104901893045</v>
      </c>
      <c r="G98" s="19">
        <f t="shared" si="22"/>
        <v>0</v>
      </c>
      <c r="H98" s="18">
        <f t="shared" si="23"/>
        <v>211970.92352009984</v>
      </c>
      <c r="I98" s="18">
        <f t="shared" si="29"/>
        <v>58867.173520099706</v>
      </c>
      <c r="J98" s="18">
        <f t="shared" si="30"/>
        <v>73029.076479900294</v>
      </c>
      <c r="K98" s="39">
        <f t="shared" si="24"/>
        <v>2032</v>
      </c>
      <c r="L98" s="20" t="str">
        <f t="shared" si="25"/>
        <v/>
      </c>
    </row>
    <row r="99" spans="1:12" x14ac:dyDescent="0.25">
      <c r="A99" s="37">
        <f t="shared" si="26"/>
        <v>78</v>
      </c>
      <c r="B99" s="17">
        <f t="shared" si="27"/>
        <v>48549</v>
      </c>
      <c r="C99" s="18">
        <f t="shared" si="28"/>
        <v>211970.92352009984</v>
      </c>
      <c r="D99" s="18">
        <f t="shared" si="19"/>
        <v>1401.25</v>
      </c>
      <c r="E99" s="18">
        <f t="shared" si="20"/>
        <v>644.74489237363696</v>
      </c>
      <c r="F99" s="18">
        <f t="shared" si="21"/>
        <v>756.50510762636304</v>
      </c>
      <c r="G99" s="19">
        <f t="shared" si="22"/>
        <v>0</v>
      </c>
      <c r="H99" s="18">
        <f t="shared" si="23"/>
        <v>211214.41841247346</v>
      </c>
      <c r="I99" s="18">
        <f t="shared" si="29"/>
        <v>59511.918412473344</v>
      </c>
      <c r="J99" s="18">
        <f t="shared" si="30"/>
        <v>73785.581587526656</v>
      </c>
      <c r="K99" s="39">
        <f t="shared" si="24"/>
        <v>2032</v>
      </c>
      <c r="L99" s="20" t="str">
        <f t="shared" si="25"/>
        <v/>
      </c>
    </row>
    <row r="100" spans="1:12" x14ac:dyDescent="0.25">
      <c r="A100" s="37">
        <f t="shared" si="26"/>
        <v>79</v>
      </c>
      <c r="B100" s="17">
        <f t="shared" si="27"/>
        <v>48580</v>
      </c>
      <c r="C100" s="18">
        <f t="shared" si="28"/>
        <v>211214.41841247346</v>
      </c>
      <c r="D100" s="18">
        <f t="shared" si="19"/>
        <v>1401.25</v>
      </c>
      <c r="E100" s="18">
        <f t="shared" si="20"/>
        <v>642.4438560046068</v>
      </c>
      <c r="F100" s="18">
        <f t="shared" si="21"/>
        <v>758.8061439953932</v>
      </c>
      <c r="G100" s="19">
        <f t="shared" si="22"/>
        <v>0</v>
      </c>
      <c r="H100" s="18">
        <f t="shared" si="23"/>
        <v>210455.61226847806</v>
      </c>
      <c r="I100" s="18">
        <f t="shared" si="29"/>
        <v>60154.362268477948</v>
      </c>
      <c r="J100" s="18">
        <f t="shared" si="30"/>
        <v>74544.387731522045</v>
      </c>
      <c r="K100" s="39">
        <f t="shared" si="24"/>
        <v>2033</v>
      </c>
      <c r="L100" s="20" t="str">
        <f t="shared" si="25"/>
        <v/>
      </c>
    </row>
    <row r="101" spans="1:12" x14ac:dyDescent="0.25">
      <c r="A101" s="37">
        <f t="shared" si="26"/>
        <v>80</v>
      </c>
      <c r="B101" s="17">
        <f t="shared" si="27"/>
        <v>48611</v>
      </c>
      <c r="C101" s="18">
        <f t="shared" si="28"/>
        <v>210455.61226847806</v>
      </c>
      <c r="D101" s="18">
        <f t="shared" si="19"/>
        <v>1401.25</v>
      </c>
      <c r="E101" s="18">
        <f t="shared" si="20"/>
        <v>640.1358206499541</v>
      </c>
      <c r="F101" s="18">
        <f t="shared" si="21"/>
        <v>761.1141793500459</v>
      </c>
      <c r="G101" s="19">
        <f t="shared" si="22"/>
        <v>0</v>
      </c>
      <c r="H101" s="18">
        <f t="shared" si="23"/>
        <v>209694.498089128</v>
      </c>
      <c r="I101" s="18">
        <f t="shared" si="29"/>
        <v>60794.498089127905</v>
      </c>
      <c r="J101" s="18">
        <f t="shared" si="30"/>
        <v>75305.501910872088</v>
      </c>
      <c r="K101" s="39">
        <f t="shared" si="24"/>
        <v>2033</v>
      </c>
      <c r="L101" s="20" t="str">
        <f t="shared" si="25"/>
        <v/>
      </c>
    </row>
    <row r="102" spans="1:12" x14ac:dyDescent="0.25">
      <c r="A102" s="37">
        <f t="shared" si="26"/>
        <v>81</v>
      </c>
      <c r="B102" s="17">
        <f t="shared" si="27"/>
        <v>48639</v>
      </c>
      <c r="C102" s="18">
        <f t="shared" si="28"/>
        <v>209694.498089128</v>
      </c>
      <c r="D102" s="18">
        <f t="shared" si="19"/>
        <v>1401.25</v>
      </c>
      <c r="E102" s="18">
        <f t="shared" si="20"/>
        <v>637.8207650210976</v>
      </c>
      <c r="F102" s="18">
        <f t="shared" si="21"/>
        <v>763.4292349789024</v>
      </c>
      <c r="G102" s="19">
        <f t="shared" si="22"/>
        <v>0</v>
      </c>
      <c r="H102" s="18">
        <f t="shared" si="23"/>
        <v>208931.06885414911</v>
      </c>
      <c r="I102" s="18">
        <f t="shared" si="29"/>
        <v>61432.318854149002</v>
      </c>
      <c r="J102" s="18">
        <f t="shared" si="30"/>
        <v>76068.931145850991</v>
      </c>
      <c r="K102" s="39">
        <f t="shared" si="24"/>
        <v>2033</v>
      </c>
      <c r="L102" s="20" t="str">
        <f t="shared" si="25"/>
        <v/>
      </c>
    </row>
    <row r="103" spans="1:12" x14ac:dyDescent="0.25">
      <c r="A103" s="37">
        <f t="shared" si="26"/>
        <v>82</v>
      </c>
      <c r="B103" s="17">
        <f t="shared" si="27"/>
        <v>48670</v>
      </c>
      <c r="C103" s="18">
        <f t="shared" si="28"/>
        <v>208931.06885414911</v>
      </c>
      <c r="D103" s="18">
        <f t="shared" si="19"/>
        <v>1401.25</v>
      </c>
      <c r="E103" s="18">
        <f t="shared" si="20"/>
        <v>635.49866776470355</v>
      </c>
      <c r="F103" s="18">
        <f t="shared" si="21"/>
        <v>765.75133223529645</v>
      </c>
      <c r="G103" s="19">
        <f t="shared" si="22"/>
        <v>0</v>
      </c>
      <c r="H103" s="18">
        <f t="shared" si="23"/>
        <v>208165.31752191382</v>
      </c>
      <c r="I103" s="18">
        <f t="shared" si="29"/>
        <v>62067.817521913705</v>
      </c>
      <c r="J103" s="18">
        <f t="shared" si="30"/>
        <v>76834.682478086281</v>
      </c>
      <c r="K103" s="39">
        <f t="shared" si="24"/>
        <v>2033</v>
      </c>
      <c r="L103" s="20" t="str">
        <f t="shared" si="25"/>
        <v/>
      </c>
    </row>
    <row r="104" spans="1:12" x14ac:dyDescent="0.25">
      <c r="A104" s="37">
        <f t="shared" si="26"/>
        <v>83</v>
      </c>
      <c r="B104" s="17">
        <f t="shared" si="27"/>
        <v>48700</v>
      </c>
      <c r="C104" s="18">
        <f t="shared" si="28"/>
        <v>208165.31752191382</v>
      </c>
      <c r="D104" s="18">
        <f t="shared" si="19"/>
        <v>1401.25</v>
      </c>
      <c r="E104" s="18">
        <f t="shared" si="20"/>
        <v>633.16950746248779</v>
      </c>
      <c r="F104" s="18">
        <f t="shared" si="21"/>
        <v>768.08049253751221</v>
      </c>
      <c r="G104" s="19">
        <f t="shared" si="22"/>
        <v>0</v>
      </c>
      <c r="H104" s="18">
        <f t="shared" si="23"/>
        <v>207397.23702937632</v>
      </c>
      <c r="I104" s="18">
        <f t="shared" si="29"/>
        <v>62700.987029376192</v>
      </c>
      <c r="J104" s="18">
        <f t="shared" si="30"/>
        <v>77602.762970623793</v>
      </c>
      <c r="K104" s="39">
        <f t="shared" si="24"/>
        <v>2033</v>
      </c>
      <c r="L104" s="20" t="str">
        <f t="shared" si="25"/>
        <v/>
      </c>
    </row>
    <row r="105" spans="1:12" x14ac:dyDescent="0.25">
      <c r="A105" s="37">
        <f t="shared" si="26"/>
        <v>84</v>
      </c>
      <c r="B105" s="17">
        <f t="shared" si="27"/>
        <v>48731</v>
      </c>
      <c r="C105" s="18">
        <f t="shared" si="28"/>
        <v>207397.23702937632</v>
      </c>
      <c r="D105" s="18">
        <f t="shared" si="19"/>
        <v>1401.25</v>
      </c>
      <c r="E105" s="18">
        <f t="shared" si="20"/>
        <v>630.83326263101958</v>
      </c>
      <c r="F105" s="18">
        <f t="shared" si="21"/>
        <v>770.41673736898042</v>
      </c>
      <c r="G105" s="19">
        <f t="shared" si="22"/>
        <v>4000</v>
      </c>
      <c r="H105" s="18">
        <f t="shared" si="23"/>
        <v>202626.82029200735</v>
      </c>
      <c r="I105" s="18">
        <f t="shared" si="29"/>
        <v>63331.820292007214</v>
      </c>
      <c r="J105" s="18">
        <f t="shared" si="30"/>
        <v>82373.179707992778</v>
      </c>
      <c r="K105" s="39">
        <f t="shared" si="24"/>
        <v>2033</v>
      </c>
      <c r="L105" s="20" t="str">
        <f t="shared" si="25"/>
        <v>Sondertilgung</v>
      </c>
    </row>
    <row r="106" spans="1:12" x14ac:dyDescent="0.25">
      <c r="A106" s="37">
        <f t="shared" si="26"/>
        <v>85</v>
      </c>
      <c r="B106" s="17">
        <f t="shared" si="27"/>
        <v>48761</v>
      </c>
      <c r="C106" s="18">
        <f t="shared" si="28"/>
        <v>202626.82029200735</v>
      </c>
      <c r="D106" s="18">
        <f t="shared" si="19"/>
        <v>1401.25</v>
      </c>
      <c r="E106" s="18">
        <f t="shared" si="20"/>
        <v>616.32324505485565</v>
      </c>
      <c r="F106" s="18">
        <f t="shared" si="21"/>
        <v>784.92675494514435</v>
      </c>
      <c r="G106" s="19">
        <f t="shared" si="22"/>
        <v>0</v>
      </c>
      <c r="H106" s="18">
        <f t="shared" si="23"/>
        <v>201841.89353706222</v>
      </c>
      <c r="I106" s="18">
        <f t="shared" si="29"/>
        <v>63948.143537062067</v>
      </c>
      <c r="J106" s="18">
        <f t="shared" si="30"/>
        <v>83158.106462937925</v>
      </c>
      <c r="K106" s="39">
        <f t="shared" si="24"/>
        <v>2033</v>
      </c>
      <c r="L106" s="20" t="str">
        <f t="shared" si="25"/>
        <v/>
      </c>
    </row>
    <row r="107" spans="1:12" x14ac:dyDescent="0.25">
      <c r="A107" s="37">
        <f t="shared" si="26"/>
        <v>86</v>
      </c>
      <c r="B107" s="17">
        <f t="shared" si="27"/>
        <v>48792</v>
      </c>
      <c r="C107" s="18">
        <f t="shared" si="28"/>
        <v>201841.89353706222</v>
      </c>
      <c r="D107" s="18">
        <f t="shared" si="19"/>
        <v>1401.25</v>
      </c>
      <c r="E107" s="18">
        <f t="shared" si="20"/>
        <v>613.93575950856427</v>
      </c>
      <c r="F107" s="18">
        <f t="shared" si="21"/>
        <v>787.31424049143573</v>
      </c>
      <c r="G107" s="19">
        <f t="shared" si="22"/>
        <v>0</v>
      </c>
      <c r="H107" s="18">
        <f t="shared" si="23"/>
        <v>201054.5792965708</v>
      </c>
      <c r="I107" s="18">
        <f t="shared" si="29"/>
        <v>64562.079296570635</v>
      </c>
      <c r="J107" s="18">
        <f t="shared" si="30"/>
        <v>83945.420703429365</v>
      </c>
      <c r="K107" s="39">
        <f t="shared" si="24"/>
        <v>2033</v>
      </c>
      <c r="L107" s="20" t="str">
        <f t="shared" si="25"/>
        <v/>
      </c>
    </row>
    <row r="108" spans="1:12" x14ac:dyDescent="0.25">
      <c r="A108" s="37">
        <f t="shared" si="26"/>
        <v>87</v>
      </c>
      <c r="B108" s="17">
        <f t="shared" si="27"/>
        <v>48823</v>
      </c>
      <c r="C108" s="18">
        <f t="shared" si="28"/>
        <v>201054.5792965708</v>
      </c>
      <c r="D108" s="18">
        <f t="shared" si="19"/>
        <v>1401.25</v>
      </c>
      <c r="E108" s="18">
        <f t="shared" si="20"/>
        <v>611.54101202706943</v>
      </c>
      <c r="F108" s="18">
        <f t="shared" si="21"/>
        <v>789.70898797293057</v>
      </c>
      <c r="G108" s="19">
        <f t="shared" si="22"/>
        <v>0</v>
      </c>
      <c r="H108" s="18">
        <f t="shared" si="23"/>
        <v>200264.87030859786</v>
      </c>
      <c r="I108" s="18">
        <f t="shared" si="29"/>
        <v>65173.620308597703</v>
      </c>
      <c r="J108" s="18">
        <f t="shared" si="30"/>
        <v>84735.129691402297</v>
      </c>
      <c r="K108" s="39">
        <f t="shared" si="24"/>
        <v>2033</v>
      </c>
      <c r="L108" s="20" t="str">
        <f t="shared" si="25"/>
        <v/>
      </c>
    </row>
    <row r="109" spans="1:12" x14ac:dyDescent="0.25">
      <c r="A109" s="37">
        <f t="shared" si="26"/>
        <v>88</v>
      </c>
      <c r="B109" s="17">
        <f t="shared" si="27"/>
        <v>48853</v>
      </c>
      <c r="C109" s="18">
        <f t="shared" si="28"/>
        <v>200264.87030859786</v>
      </c>
      <c r="D109" s="18">
        <f t="shared" si="19"/>
        <v>1401.25</v>
      </c>
      <c r="E109" s="18">
        <f t="shared" si="20"/>
        <v>609.1389805219851</v>
      </c>
      <c r="F109" s="18">
        <f t="shared" si="21"/>
        <v>792.1110194780149</v>
      </c>
      <c r="G109" s="19">
        <f t="shared" si="22"/>
        <v>0</v>
      </c>
      <c r="H109" s="18">
        <f t="shared" si="23"/>
        <v>199472.75928911986</v>
      </c>
      <c r="I109" s="18">
        <f t="shared" si="29"/>
        <v>65782.759289119684</v>
      </c>
      <c r="J109" s="18">
        <f t="shared" si="30"/>
        <v>85527.240710880316</v>
      </c>
      <c r="K109" s="39">
        <f t="shared" si="24"/>
        <v>2033</v>
      </c>
      <c r="L109" s="20" t="str">
        <f t="shared" si="25"/>
        <v/>
      </c>
    </row>
    <row r="110" spans="1:12" x14ac:dyDescent="0.25">
      <c r="A110" s="37">
        <f t="shared" si="26"/>
        <v>89</v>
      </c>
      <c r="B110" s="17">
        <f t="shared" si="27"/>
        <v>48884</v>
      </c>
      <c r="C110" s="18">
        <f t="shared" si="28"/>
        <v>199472.75928911986</v>
      </c>
      <c r="D110" s="18">
        <f t="shared" si="19"/>
        <v>1401.25</v>
      </c>
      <c r="E110" s="18">
        <f t="shared" si="20"/>
        <v>606.72964283773956</v>
      </c>
      <c r="F110" s="18">
        <f t="shared" si="21"/>
        <v>794.52035716226044</v>
      </c>
      <c r="G110" s="19">
        <f t="shared" si="22"/>
        <v>0</v>
      </c>
      <c r="H110" s="18">
        <f t="shared" si="23"/>
        <v>198678.2389319576</v>
      </c>
      <c r="I110" s="18">
        <f t="shared" si="29"/>
        <v>66389.488931957429</v>
      </c>
      <c r="J110" s="18">
        <f t="shared" si="30"/>
        <v>86321.761068042571</v>
      </c>
      <c r="K110" s="39">
        <f t="shared" si="24"/>
        <v>2033</v>
      </c>
      <c r="L110" s="20" t="str">
        <f t="shared" si="25"/>
        <v/>
      </c>
    </row>
    <row r="111" spans="1:12" x14ac:dyDescent="0.25">
      <c r="A111" s="37">
        <f t="shared" si="26"/>
        <v>90</v>
      </c>
      <c r="B111" s="17">
        <f t="shared" si="27"/>
        <v>48914</v>
      </c>
      <c r="C111" s="18">
        <f t="shared" si="28"/>
        <v>198678.2389319576</v>
      </c>
      <c r="D111" s="18">
        <f t="shared" si="19"/>
        <v>1401.25</v>
      </c>
      <c r="E111" s="18">
        <f t="shared" si="20"/>
        <v>604.31297675137102</v>
      </c>
      <c r="F111" s="18">
        <f t="shared" si="21"/>
        <v>796.93702324862898</v>
      </c>
      <c r="G111" s="19">
        <f t="shared" si="22"/>
        <v>0</v>
      </c>
      <c r="H111" s="18">
        <f t="shared" si="23"/>
        <v>197881.30190870896</v>
      </c>
      <c r="I111" s="18">
        <f t="shared" si="29"/>
        <v>66993.801908708803</v>
      </c>
      <c r="J111" s="18">
        <f t="shared" si="30"/>
        <v>87118.698091291197</v>
      </c>
      <c r="K111" s="39">
        <f t="shared" si="24"/>
        <v>2033</v>
      </c>
      <c r="L111" s="20" t="str">
        <f t="shared" si="25"/>
        <v/>
      </c>
    </row>
    <row r="112" spans="1:12" x14ac:dyDescent="0.25">
      <c r="A112" s="37">
        <f t="shared" si="26"/>
        <v>91</v>
      </c>
      <c r="B112" s="17">
        <f t="shared" si="27"/>
        <v>48945</v>
      </c>
      <c r="C112" s="18">
        <f t="shared" si="28"/>
        <v>197881.30190870896</v>
      </c>
      <c r="D112" s="18">
        <f t="shared" si="19"/>
        <v>1401.25</v>
      </c>
      <c r="E112" s="18">
        <f t="shared" si="20"/>
        <v>601.88895997232305</v>
      </c>
      <c r="F112" s="18">
        <f t="shared" si="21"/>
        <v>799.36104002767695</v>
      </c>
      <c r="G112" s="19">
        <f t="shared" si="22"/>
        <v>0</v>
      </c>
      <c r="H112" s="18">
        <f t="shared" si="23"/>
        <v>197081.9408686813</v>
      </c>
      <c r="I112" s="18">
        <f t="shared" si="29"/>
        <v>67595.690868681122</v>
      </c>
      <c r="J112" s="18">
        <f t="shared" si="30"/>
        <v>87918.059131318878</v>
      </c>
      <c r="K112" s="39">
        <f t="shared" si="24"/>
        <v>2034</v>
      </c>
      <c r="L112" s="20" t="str">
        <f t="shared" si="25"/>
        <v/>
      </c>
    </row>
    <row r="113" spans="1:12" x14ac:dyDescent="0.25">
      <c r="A113" s="37">
        <f t="shared" si="26"/>
        <v>92</v>
      </c>
      <c r="B113" s="17">
        <f t="shared" si="27"/>
        <v>48976</v>
      </c>
      <c r="C113" s="18">
        <f t="shared" si="28"/>
        <v>197081.9408686813</v>
      </c>
      <c r="D113" s="18">
        <f t="shared" si="19"/>
        <v>1401.25</v>
      </c>
      <c r="E113" s="18">
        <f t="shared" si="20"/>
        <v>599.45757014223898</v>
      </c>
      <c r="F113" s="18">
        <f t="shared" si="21"/>
        <v>801.79242985776102</v>
      </c>
      <c r="G113" s="19">
        <f t="shared" si="22"/>
        <v>0</v>
      </c>
      <c r="H113" s="18">
        <f t="shared" si="23"/>
        <v>196280.14843882353</v>
      </c>
      <c r="I113" s="18">
        <f t="shared" si="29"/>
        <v>68195.148438823366</v>
      </c>
      <c r="J113" s="18">
        <f t="shared" si="30"/>
        <v>88719.851561176634</v>
      </c>
      <c r="K113" s="39">
        <f t="shared" si="24"/>
        <v>2034</v>
      </c>
      <c r="L113" s="20" t="str">
        <f t="shared" si="25"/>
        <v/>
      </c>
    </row>
    <row r="114" spans="1:12" x14ac:dyDescent="0.25">
      <c r="A114" s="37">
        <f t="shared" si="26"/>
        <v>93</v>
      </c>
      <c r="B114" s="17">
        <f t="shared" si="27"/>
        <v>49004</v>
      </c>
      <c r="C114" s="18">
        <f t="shared" si="28"/>
        <v>196280.14843882353</v>
      </c>
      <c r="D114" s="18">
        <f t="shared" si="19"/>
        <v>1401.25</v>
      </c>
      <c r="E114" s="18">
        <f t="shared" si="20"/>
        <v>597.01878483475491</v>
      </c>
      <c r="F114" s="18">
        <f t="shared" si="21"/>
        <v>804.23121516524509</v>
      </c>
      <c r="G114" s="19">
        <f t="shared" si="22"/>
        <v>0</v>
      </c>
      <c r="H114" s="18">
        <f t="shared" si="23"/>
        <v>195475.91722365827</v>
      </c>
      <c r="I114" s="18">
        <f t="shared" si="29"/>
        <v>68792.167223658122</v>
      </c>
      <c r="J114" s="18">
        <f t="shared" si="30"/>
        <v>89524.082776341878</v>
      </c>
      <c r="K114" s="39">
        <f t="shared" si="24"/>
        <v>2034</v>
      </c>
      <c r="L114" s="20" t="str">
        <f t="shared" si="25"/>
        <v/>
      </c>
    </row>
    <row r="115" spans="1:12" x14ac:dyDescent="0.25">
      <c r="A115" s="37">
        <f t="shared" si="26"/>
        <v>94</v>
      </c>
      <c r="B115" s="17">
        <f t="shared" si="27"/>
        <v>49035</v>
      </c>
      <c r="C115" s="18">
        <f t="shared" si="28"/>
        <v>195475.91722365827</v>
      </c>
      <c r="D115" s="18">
        <f t="shared" si="19"/>
        <v>1401.25</v>
      </c>
      <c r="E115" s="18">
        <f t="shared" si="20"/>
        <v>594.57258155529382</v>
      </c>
      <c r="F115" s="18">
        <f t="shared" si="21"/>
        <v>806.67741844470618</v>
      </c>
      <c r="G115" s="19">
        <f t="shared" si="22"/>
        <v>0</v>
      </c>
      <c r="H115" s="18">
        <f t="shared" si="23"/>
        <v>194669.23980521355</v>
      </c>
      <c r="I115" s="18">
        <f t="shared" si="29"/>
        <v>69386.739805213409</v>
      </c>
      <c r="J115" s="18">
        <f t="shared" si="30"/>
        <v>90330.760194786591</v>
      </c>
      <c r="K115" s="39">
        <f t="shared" si="24"/>
        <v>2034</v>
      </c>
      <c r="L115" s="20" t="str">
        <f t="shared" si="25"/>
        <v/>
      </c>
    </row>
    <row r="116" spans="1:12" x14ac:dyDescent="0.25">
      <c r="A116" s="37">
        <f t="shared" si="26"/>
        <v>95</v>
      </c>
      <c r="B116" s="17">
        <f t="shared" si="27"/>
        <v>49065</v>
      </c>
      <c r="C116" s="18">
        <f t="shared" si="28"/>
        <v>194669.23980521355</v>
      </c>
      <c r="D116" s="18">
        <f t="shared" si="19"/>
        <v>1401.25</v>
      </c>
      <c r="E116" s="18">
        <f t="shared" si="20"/>
        <v>592.11893774085786</v>
      </c>
      <c r="F116" s="18">
        <f t="shared" si="21"/>
        <v>809.13106225914214</v>
      </c>
      <c r="G116" s="19">
        <f t="shared" si="22"/>
        <v>0</v>
      </c>
      <c r="H116" s="18">
        <f t="shared" si="23"/>
        <v>193860.10874295441</v>
      </c>
      <c r="I116" s="18">
        <f t="shared" si="29"/>
        <v>69978.858742954268</v>
      </c>
      <c r="J116" s="18">
        <f t="shared" si="30"/>
        <v>91139.891257045732</v>
      </c>
      <c r="K116" s="39">
        <f t="shared" si="24"/>
        <v>2034</v>
      </c>
      <c r="L116" s="20" t="str">
        <f t="shared" si="25"/>
        <v/>
      </c>
    </row>
    <row r="117" spans="1:12" x14ac:dyDescent="0.25">
      <c r="A117" s="37">
        <f t="shared" si="26"/>
        <v>96</v>
      </c>
      <c r="B117" s="17">
        <f t="shared" si="27"/>
        <v>49096</v>
      </c>
      <c r="C117" s="18">
        <f t="shared" si="28"/>
        <v>193860.10874295441</v>
      </c>
      <c r="D117" s="18">
        <f t="shared" si="19"/>
        <v>1401.25</v>
      </c>
      <c r="E117" s="18">
        <f t="shared" si="20"/>
        <v>589.6578307598196</v>
      </c>
      <c r="F117" s="18">
        <f t="shared" si="21"/>
        <v>811.5921692401804</v>
      </c>
      <c r="G117" s="19">
        <f t="shared" si="22"/>
        <v>4000</v>
      </c>
      <c r="H117" s="18">
        <f t="shared" si="23"/>
        <v>189048.51657371424</v>
      </c>
      <c r="I117" s="18">
        <f t="shared" si="29"/>
        <v>70568.516573714092</v>
      </c>
      <c r="J117" s="18">
        <f t="shared" si="30"/>
        <v>95951.483426285908</v>
      </c>
      <c r="K117" s="39">
        <f t="shared" si="24"/>
        <v>2034</v>
      </c>
      <c r="L117" s="20" t="str">
        <f t="shared" si="25"/>
        <v>Sondertilgung</v>
      </c>
    </row>
    <row r="118" spans="1:12" x14ac:dyDescent="0.25">
      <c r="A118" s="37">
        <f t="shared" si="26"/>
        <v>97</v>
      </c>
      <c r="B118" s="17">
        <f t="shared" si="27"/>
        <v>49126</v>
      </c>
      <c r="C118" s="18">
        <f t="shared" si="28"/>
        <v>189048.51657371424</v>
      </c>
      <c r="D118" s="18">
        <f t="shared" si="19"/>
        <v>1401.25</v>
      </c>
      <c r="E118" s="18">
        <f t="shared" si="20"/>
        <v>575.0225712450474</v>
      </c>
      <c r="F118" s="18">
        <f t="shared" si="21"/>
        <v>826.2274287549526</v>
      </c>
      <c r="G118" s="19">
        <f t="shared" si="22"/>
        <v>0</v>
      </c>
      <c r="H118" s="18">
        <f t="shared" si="23"/>
        <v>188222.28914495927</v>
      </c>
      <c r="I118" s="18">
        <f t="shared" si="29"/>
        <v>71143.539144959141</v>
      </c>
      <c r="J118" s="18">
        <f t="shared" si="30"/>
        <v>96777.710855040859</v>
      </c>
      <c r="K118" s="39">
        <f t="shared" si="24"/>
        <v>2034</v>
      </c>
      <c r="L118" s="20" t="str">
        <f t="shared" si="25"/>
        <v/>
      </c>
    </row>
    <row r="119" spans="1:12" x14ac:dyDescent="0.25">
      <c r="A119" s="37">
        <f t="shared" si="26"/>
        <v>98</v>
      </c>
      <c r="B119" s="17">
        <f t="shared" si="27"/>
        <v>49157</v>
      </c>
      <c r="C119" s="18">
        <f t="shared" si="28"/>
        <v>188222.28914495927</v>
      </c>
      <c r="D119" s="18">
        <f t="shared" si="19"/>
        <v>1401.25</v>
      </c>
      <c r="E119" s="18">
        <f t="shared" si="20"/>
        <v>572.5094628159178</v>
      </c>
      <c r="F119" s="18">
        <f t="shared" si="21"/>
        <v>828.7405371840822</v>
      </c>
      <c r="G119" s="19">
        <f t="shared" si="22"/>
        <v>0</v>
      </c>
      <c r="H119" s="18">
        <f t="shared" si="23"/>
        <v>187393.54860777518</v>
      </c>
      <c r="I119" s="18">
        <f t="shared" si="29"/>
        <v>71716.048607775054</v>
      </c>
      <c r="J119" s="18">
        <f t="shared" si="30"/>
        <v>97606.451392224946</v>
      </c>
      <c r="K119" s="39">
        <f t="shared" si="24"/>
        <v>2034</v>
      </c>
      <c r="L119" s="20" t="str">
        <f t="shared" si="25"/>
        <v/>
      </c>
    </row>
    <row r="120" spans="1:12" x14ac:dyDescent="0.25">
      <c r="A120" s="37">
        <f t="shared" si="26"/>
        <v>99</v>
      </c>
      <c r="B120" s="17">
        <f t="shared" si="27"/>
        <v>49188</v>
      </c>
      <c r="C120" s="18">
        <f t="shared" si="28"/>
        <v>187393.54860777518</v>
      </c>
      <c r="D120" s="18">
        <f t="shared" si="19"/>
        <v>1401.25</v>
      </c>
      <c r="E120" s="18">
        <f t="shared" si="20"/>
        <v>569.98871034864953</v>
      </c>
      <c r="F120" s="18">
        <f t="shared" si="21"/>
        <v>831.26128965135047</v>
      </c>
      <c r="G120" s="19">
        <f t="shared" si="22"/>
        <v>0</v>
      </c>
      <c r="H120" s="18">
        <f t="shared" si="23"/>
        <v>186562.28731812382</v>
      </c>
      <c r="I120" s="18">
        <f t="shared" si="29"/>
        <v>72286.037318123708</v>
      </c>
      <c r="J120" s="18">
        <f t="shared" si="30"/>
        <v>98437.712681876292</v>
      </c>
      <c r="K120" s="39">
        <f t="shared" si="24"/>
        <v>2034</v>
      </c>
      <c r="L120" s="20" t="str">
        <f t="shared" si="25"/>
        <v/>
      </c>
    </row>
    <row r="121" spans="1:12" x14ac:dyDescent="0.25">
      <c r="A121" s="37">
        <f t="shared" si="26"/>
        <v>100</v>
      </c>
      <c r="B121" s="17">
        <f t="shared" si="27"/>
        <v>49218</v>
      </c>
      <c r="C121" s="18">
        <f t="shared" si="28"/>
        <v>186562.28731812382</v>
      </c>
      <c r="D121" s="18">
        <f t="shared" si="19"/>
        <v>1401.25</v>
      </c>
      <c r="E121" s="18">
        <f t="shared" si="20"/>
        <v>567.46029059262662</v>
      </c>
      <c r="F121" s="18">
        <f t="shared" si="21"/>
        <v>833.78970940737338</v>
      </c>
      <c r="G121" s="19">
        <f t="shared" si="22"/>
        <v>0</v>
      </c>
      <c r="H121" s="18">
        <f t="shared" si="23"/>
        <v>185728.49760871645</v>
      </c>
      <c r="I121" s="18">
        <f t="shared" si="29"/>
        <v>72853.497608716338</v>
      </c>
      <c r="J121" s="18">
        <f t="shared" si="30"/>
        <v>99271.502391283662</v>
      </c>
      <c r="K121" s="39">
        <f t="shared" si="24"/>
        <v>2034</v>
      </c>
      <c r="L121" s="20" t="str">
        <f t="shared" si="25"/>
        <v/>
      </c>
    </row>
    <row r="122" spans="1:12" x14ac:dyDescent="0.25">
      <c r="A122" s="37">
        <f t="shared" si="26"/>
        <v>101</v>
      </c>
      <c r="B122" s="17">
        <f t="shared" si="27"/>
        <v>49249</v>
      </c>
      <c r="C122" s="18">
        <f t="shared" si="28"/>
        <v>185728.49760871645</v>
      </c>
      <c r="D122" s="18">
        <f t="shared" si="19"/>
        <v>1401.25</v>
      </c>
      <c r="E122" s="18">
        <f t="shared" si="20"/>
        <v>564.92418022651248</v>
      </c>
      <c r="F122" s="18">
        <f t="shared" si="21"/>
        <v>836.32581977348752</v>
      </c>
      <c r="G122" s="19">
        <f t="shared" si="22"/>
        <v>0</v>
      </c>
      <c r="H122" s="18">
        <f t="shared" si="23"/>
        <v>184892.17178894297</v>
      </c>
      <c r="I122" s="18">
        <f t="shared" si="29"/>
        <v>73418.421788942855</v>
      </c>
      <c r="J122" s="18">
        <f t="shared" si="30"/>
        <v>100107.82821105715</v>
      </c>
      <c r="K122" s="39">
        <f t="shared" si="24"/>
        <v>2034</v>
      </c>
      <c r="L122" s="20" t="str">
        <f t="shared" si="25"/>
        <v/>
      </c>
    </row>
    <row r="123" spans="1:12" x14ac:dyDescent="0.25">
      <c r="A123" s="37">
        <f t="shared" si="26"/>
        <v>102</v>
      </c>
      <c r="B123" s="17">
        <f t="shared" si="27"/>
        <v>49279</v>
      </c>
      <c r="C123" s="18">
        <f t="shared" si="28"/>
        <v>184892.17178894297</v>
      </c>
      <c r="D123" s="18">
        <f t="shared" si="19"/>
        <v>1401.25</v>
      </c>
      <c r="E123" s="18">
        <f t="shared" si="20"/>
        <v>562.38035585803482</v>
      </c>
      <c r="F123" s="18">
        <f t="shared" si="21"/>
        <v>838.86964414196518</v>
      </c>
      <c r="G123" s="19">
        <f t="shared" si="22"/>
        <v>0</v>
      </c>
      <c r="H123" s="18">
        <f t="shared" si="23"/>
        <v>184053.30214480101</v>
      </c>
      <c r="I123" s="18">
        <f t="shared" si="29"/>
        <v>73980.802144800895</v>
      </c>
      <c r="J123" s="18">
        <f t="shared" si="30"/>
        <v>100946.69785519911</v>
      </c>
      <c r="K123" s="39">
        <f t="shared" si="24"/>
        <v>2034</v>
      </c>
      <c r="L123" s="20" t="str">
        <f t="shared" si="25"/>
        <v/>
      </c>
    </row>
    <row r="124" spans="1:12" x14ac:dyDescent="0.25">
      <c r="A124" s="37">
        <f t="shared" si="26"/>
        <v>103</v>
      </c>
      <c r="B124" s="17">
        <f t="shared" si="27"/>
        <v>49310</v>
      </c>
      <c r="C124" s="18">
        <f t="shared" si="28"/>
        <v>184053.30214480101</v>
      </c>
      <c r="D124" s="18">
        <f t="shared" si="19"/>
        <v>1401.25</v>
      </c>
      <c r="E124" s="18">
        <f t="shared" si="20"/>
        <v>559.82879402376977</v>
      </c>
      <c r="F124" s="18">
        <f t="shared" si="21"/>
        <v>841.42120597623023</v>
      </c>
      <c r="G124" s="19">
        <f t="shared" si="22"/>
        <v>0</v>
      </c>
      <c r="H124" s="18">
        <f t="shared" si="23"/>
        <v>183211.88093882479</v>
      </c>
      <c r="I124" s="18">
        <f t="shared" si="29"/>
        <v>74540.630938824659</v>
      </c>
      <c r="J124" s="18">
        <f t="shared" si="30"/>
        <v>101788.11906117534</v>
      </c>
      <c r="K124" s="39">
        <f t="shared" si="24"/>
        <v>2035</v>
      </c>
      <c r="L124" s="20" t="str">
        <f t="shared" si="25"/>
        <v/>
      </c>
    </row>
    <row r="125" spans="1:12" x14ac:dyDescent="0.25">
      <c r="A125" s="37">
        <f t="shared" si="26"/>
        <v>104</v>
      </c>
      <c r="B125" s="17">
        <f t="shared" si="27"/>
        <v>49341</v>
      </c>
      <c r="C125" s="18">
        <f t="shared" si="28"/>
        <v>183211.88093882479</v>
      </c>
      <c r="D125" s="18">
        <f t="shared" si="19"/>
        <v>1401.25</v>
      </c>
      <c r="E125" s="18">
        <f t="shared" si="20"/>
        <v>557.26947118892542</v>
      </c>
      <c r="F125" s="18">
        <f t="shared" si="21"/>
        <v>843.98052881107458</v>
      </c>
      <c r="G125" s="19">
        <f t="shared" si="22"/>
        <v>0</v>
      </c>
      <c r="H125" s="18">
        <f t="shared" si="23"/>
        <v>182367.90041001371</v>
      </c>
      <c r="I125" s="18">
        <f t="shared" si="29"/>
        <v>75097.900410013579</v>
      </c>
      <c r="J125" s="18">
        <f t="shared" si="30"/>
        <v>102632.09958998642</v>
      </c>
      <c r="K125" s="39">
        <f t="shared" si="24"/>
        <v>2035</v>
      </c>
      <c r="L125" s="20" t="str">
        <f t="shared" si="25"/>
        <v/>
      </c>
    </row>
    <row r="126" spans="1:12" x14ac:dyDescent="0.25">
      <c r="A126" s="37">
        <f t="shared" si="26"/>
        <v>105</v>
      </c>
      <c r="B126" s="17">
        <f t="shared" si="27"/>
        <v>49369</v>
      </c>
      <c r="C126" s="18">
        <f t="shared" si="28"/>
        <v>182367.90041001371</v>
      </c>
      <c r="D126" s="18">
        <f t="shared" si="19"/>
        <v>1401.25</v>
      </c>
      <c r="E126" s="18">
        <f t="shared" si="20"/>
        <v>554.70236374712499</v>
      </c>
      <c r="F126" s="18">
        <f t="shared" si="21"/>
        <v>846.54763625287501</v>
      </c>
      <c r="G126" s="19">
        <f t="shared" si="22"/>
        <v>0</v>
      </c>
      <c r="H126" s="18">
        <f t="shared" si="23"/>
        <v>181521.35277376082</v>
      </c>
      <c r="I126" s="18">
        <f t="shared" si="29"/>
        <v>75652.602773760707</v>
      </c>
      <c r="J126" s="18">
        <f t="shared" si="30"/>
        <v>103478.64722623929</v>
      </c>
      <c r="K126" s="39">
        <f t="shared" si="24"/>
        <v>2035</v>
      </c>
      <c r="L126" s="20" t="str">
        <f t="shared" si="25"/>
        <v/>
      </c>
    </row>
    <row r="127" spans="1:12" x14ac:dyDescent="0.25">
      <c r="A127" s="37">
        <f t="shared" si="26"/>
        <v>106</v>
      </c>
      <c r="B127" s="17">
        <f t="shared" si="27"/>
        <v>49400</v>
      </c>
      <c r="C127" s="18">
        <f t="shared" si="28"/>
        <v>181521.35277376082</v>
      </c>
      <c r="D127" s="18">
        <f t="shared" si="19"/>
        <v>1401.25</v>
      </c>
      <c r="E127" s="18">
        <f t="shared" si="20"/>
        <v>552.12744802018915</v>
      </c>
      <c r="F127" s="18">
        <f t="shared" si="21"/>
        <v>849.12255197981085</v>
      </c>
      <c r="G127" s="19">
        <f t="shared" si="22"/>
        <v>0</v>
      </c>
      <c r="H127" s="18">
        <f t="shared" si="23"/>
        <v>180672.23022178101</v>
      </c>
      <c r="I127" s="18">
        <f t="shared" si="29"/>
        <v>76204.73022178089</v>
      </c>
      <c r="J127" s="18">
        <f t="shared" si="30"/>
        <v>104327.76977821911</v>
      </c>
      <c r="K127" s="39">
        <f t="shared" si="24"/>
        <v>2035</v>
      </c>
      <c r="L127" s="20" t="str">
        <f t="shared" si="25"/>
        <v/>
      </c>
    </row>
    <row r="128" spans="1:12" x14ac:dyDescent="0.25">
      <c r="A128" s="37">
        <f t="shared" si="26"/>
        <v>107</v>
      </c>
      <c r="B128" s="17">
        <f t="shared" si="27"/>
        <v>49430</v>
      </c>
      <c r="C128" s="18">
        <f t="shared" si="28"/>
        <v>180672.23022178101</v>
      </c>
      <c r="D128" s="18">
        <f t="shared" si="19"/>
        <v>1401.25</v>
      </c>
      <c r="E128" s="18">
        <f t="shared" si="20"/>
        <v>549.54470025791716</v>
      </c>
      <c r="F128" s="18">
        <f t="shared" si="21"/>
        <v>851.70529974208284</v>
      </c>
      <c r="G128" s="19">
        <f t="shared" si="22"/>
        <v>0</v>
      </c>
      <c r="H128" s="18">
        <f t="shared" si="23"/>
        <v>179820.52492203892</v>
      </c>
      <c r="I128" s="18">
        <f t="shared" si="29"/>
        <v>76754.274922038807</v>
      </c>
      <c r="J128" s="18">
        <f t="shared" si="30"/>
        <v>105179.47507796119</v>
      </c>
      <c r="K128" s="39">
        <f t="shared" si="24"/>
        <v>2035</v>
      </c>
      <c r="L128" s="20" t="str">
        <f t="shared" si="25"/>
        <v/>
      </c>
    </row>
    <row r="129" spans="1:12" x14ac:dyDescent="0.25">
      <c r="A129" s="37">
        <f t="shared" si="26"/>
        <v>108</v>
      </c>
      <c r="B129" s="17">
        <f t="shared" si="27"/>
        <v>49461</v>
      </c>
      <c r="C129" s="18">
        <f t="shared" si="28"/>
        <v>179820.52492203892</v>
      </c>
      <c r="D129" s="18">
        <f t="shared" si="19"/>
        <v>1401.25</v>
      </c>
      <c r="E129" s="18">
        <f t="shared" si="20"/>
        <v>546.95409663786836</v>
      </c>
      <c r="F129" s="18">
        <f t="shared" si="21"/>
        <v>854.29590336213164</v>
      </c>
      <c r="G129" s="19">
        <f t="shared" si="22"/>
        <v>4000</v>
      </c>
      <c r="H129" s="18">
        <f t="shared" si="23"/>
        <v>174966.22901867679</v>
      </c>
      <c r="I129" s="18">
        <f t="shared" si="29"/>
        <v>77301.229018676677</v>
      </c>
      <c r="J129" s="18">
        <f t="shared" si="30"/>
        <v>110033.77098132332</v>
      </c>
      <c r="K129" s="39">
        <f t="shared" si="24"/>
        <v>2035</v>
      </c>
      <c r="L129" s="20" t="str">
        <f t="shared" si="25"/>
        <v>Sondertilgung</v>
      </c>
    </row>
    <row r="130" spans="1:12" x14ac:dyDescent="0.25">
      <c r="A130" s="37">
        <f t="shared" si="26"/>
        <v>109</v>
      </c>
      <c r="B130" s="17">
        <f t="shared" si="27"/>
        <v>49491</v>
      </c>
      <c r="C130" s="18">
        <f t="shared" si="28"/>
        <v>174966.22901867679</v>
      </c>
      <c r="D130" s="18">
        <f t="shared" si="19"/>
        <v>1401.25</v>
      </c>
      <c r="E130" s="18">
        <f t="shared" si="20"/>
        <v>532.18894659847524</v>
      </c>
      <c r="F130" s="18">
        <f t="shared" si="21"/>
        <v>869.06105340152476</v>
      </c>
      <c r="G130" s="19">
        <f t="shared" si="22"/>
        <v>0</v>
      </c>
      <c r="H130" s="18">
        <f t="shared" si="23"/>
        <v>174097.16796527526</v>
      </c>
      <c r="I130" s="18">
        <f t="shared" si="29"/>
        <v>77833.417965275148</v>
      </c>
      <c r="J130" s="18">
        <f t="shared" si="30"/>
        <v>110902.83203472485</v>
      </c>
      <c r="K130" s="39">
        <f t="shared" si="24"/>
        <v>2035</v>
      </c>
      <c r="L130" s="20" t="str">
        <f t="shared" si="25"/>
        <v/>
      </c>
    </row>
    <row r="131" spans="1:12" x14ac:dyDescent="0.25">
      <c r="A131" s="37">
        <f t="shared" si="26"/>
        <v>110</v>
      </c>
      <c r="B131" s="17">
        <f t="shared" si="27"/>
        <v>49522</v>
      </c>
      <c r="C131" s="18">
        <f t="shared" si="28"/>
        <v>174097.16796527526</v>
      </c>
      <c r="D131" s="18">
        <f t="shared" si="19"/>
        <v>1401.25</v>
      </c>
      <c r="E131" s="18">
        <f t="shared" si="20"/>
        <v>529.54555256104561</v>
      </c>
      <c r="F131" s="18">
        <f t="shared" si="21"/>
        <v>871.70444743895439</v>
      </c>
      <c r="G131" s="19">
        <f t="shared" si="22"/>
        <v>0</v>
      </c>
      <c r="H131" s="18">
        <f t="shared" si="23"/>
        <v>173225.46351783632</v>
      </c>
      <c r="I131" s="18">
        <f t="shared" si="29"/>
        <v>78362.963517836193</v>
      </c>
      <c r="J131" s="18">
        <f t="shared" si="30"/>
        <v>111774.53648216381</v>
      </c>
      <c r="K131" s="39">
        <f t="shared" si="24"/>
        <v>2035</v>
      </c>
      <c r="L131" s="20" t="str">
        <f t="shared" si="25"/>
        <v/>
      </c>
    </row>
    <row r="132" spans="1:12" x14ac:dyDescent="0.25">
      <c r="A132" s="37">
        <f t="shared" si="26"/>
        <v>111</v>
      </c>
      <c r="B132" s="17">
        <f t="shared" si="27"/>
        <v>49553</v>
      </c>
      <c r="C132" s="18">
        <f t="shared" si="28"/>
        <v>173225.46351783632</v>
      </c>
      <c r="D132" s="18">
        <f t="shared" si="19"/>
        <v>1401.25</v>
      </c>
      <c r="E132" s="18">
        <f t="shared" si="20"/>
        <v>526.89411820008547</v>
      </c>
      <c r="F132" s="18">
        <f t="shared" si="21"/>
        <v>874.35588179991453</v>
      </c>
      <c r="G132" s="19">
        <f t="shared" si="22"/>
        <v>0</v>
      </c>
      <c r="H132" s="18">
        <f t="shared" si="23"/>
        <v>172351.10763603641</v>
      </c>
      <c r="I132" s="18">
        <f t="shared" si="29"/>
        <v>78889.857636036279</v>
      </c>
      <c r="J132" s="18">
        <f t="shared" si="30"/>
        <v>112648.89236396372</v>
      </c>
      <c r="K132" s="39">
        <f t="shared" si="24"/>
        <v>2035</v>
      </c>
      <c r="L132" s="20" t="str">
        <f t="shared" si="25"/>
        <v/>
      </c>
    </row>
    <row r="133" spans="1:12" x14ac:dyDescent="0.25">
      <c r="A133" s="37">
        <f t="shared" si="26"/>
        <v>112</v>
      </c>
      <c r="B133" s="17">
        <f t="shared" si="27"/>
        <v>49583</v>
      </c>
      <c r="C133" s="18">
        <f t="shared" si="28"/>
        <v>172351.10763603641</v>
      </c>
      <c r="D133" s="18">
        <f t="shared" si="19"/>
        <v>1401.25</v>
      </c>
      <c r="E133" s="18">
        <f t="shared" si="20"/>
        <v>524.23461905961074</v>
      </c>
      <c r="F133" s="18">
        <f t="shared" si="21"/>
        <v>877.01538094038926</v>
      </c>
      <c r="G133" s="19">
        <f t="shared" si="22"/>
        <v>0</v>
      </c>
      <c r="H133" s="18">
        <f t="shared" si="23"/>
        <v>171474.09225509601</v>
      </c>
      <c r="I133" s="18">
        <f t="shared" si="29"/>
        <v>79414.092255095893</v>
      </c>
      <c r="J133" s="18">
        <f t="shared" si="30"/>
        <v>113525.90774490411</v>
      </c>
      <c r="K133" s="39">
        <f t="shared" si="24"/>
        <v>2035</v>
      </c>
      <c r="L133" s="20" t="str">
        <f t="shared" si="25"/>
        <v/>
      </c>
    </row>
    <row r="134" spans="1:12" x14ac:dyDescent="0.25">
      <c r="A134" s="37">
        <f t="shared" si="26"/>
        <v>113</v>
      </c>
      <c r="B134" s="17">
        <f t="shared" si="27"/>
        <v>49614</v>
      </c>
      <c r="C134" s="18">
        <f t="shared" si="28"/>
        <v>171474.09225509601</v>
      </c>
      <c r="D134" s="18">
        <f t="shared" si="19"/>
        <v>1401.25</v>
      </c>
      <c r="E134" s="18">
        <f t="shared" si="20"/>
        <v>521.56703060925031</v>
      </c>
      <c r="F134" s="18">
        <f t="shared" si="21"/>
        <v>879.68296939074969</v>
      </c>
      <c r="G134" s="19">
        <f t="shared" si="22"/>
        <v>0</v>
      </c>
      <c r="H134" s="18">
        <f t="shared" si="23"/>
        <v>170594.40928570525</v>
      </c>
      <c r="I134" s="18">
        <f t="shared" si="29"/>
        <v>79935.659285705144</v>
      </c>
      <c r="J134" s="18">
        <f t="shared" si="30"/>
        <v>114405.59071429486</v>
      </c>
      <c r="K134" s="39">
        <f t="shared" si="24"/>
        <v>2035</v>
      </c>
      <c r="L134" s="20" t="str">
        <f t="shared" si="25"/>
        <v/>
      </c>
    </row>
    <row r="135" spans="1:12" x14ac:dyDescent="0.25">
      <c r="A135" s="37">
        <f t="shared" si="26"/>
        <v>114</v>
      </c>
      <c r="B135" s="17">
        <f t="shared" si="27"/>
        <v>49644</v>
      </c>
      <c r="C135" s="18">
        <f t="shared" si="28"/>
        <v>170594.40928570525</v>
      </c>
      <c r="D135" s="18">
        <f t="shared" si="19"/>
        <v>1401.25</v>
      </c>
      <c r="E135" s="18">
        <f t="shared" si="20"/>
        <v>518.89132824402009</v>
      </c>
      <c r="F135" s="18">
        <f t="shared" si="21"/>
        <v>882.35867175597991</v>
      </c>
      <c r="G135" s="19">
        <f t="shared" si="22"/>
        <v>0</v>
      </c>
      <c r="H135" s="18">
        <f t="shared" si="23"/>
        <v>169712.05061394928</v>
      </c>
      <c r="I135" s="18">
        <f t="shared" si="29"/>
        <v>80454.550613949163</v>
      </c>
      <c r="J135" s="18">
        <f t="shared" si="30"/>
        <v>115287.94938605084</v>
      </c>
      <c r="K135" s="39">
        <f t="shared" si="24"/>
        <v>2035</v>
      </c>
      <c r="L135" s="20" t="str">
        <f t="shared" si="25"/>
        <v/>
      </c>
    </row>
    <row r="136" spans="1:12" x14ac:dyDescent="0.25">
      <c r="A136" s="37">
        <f t="shared" si="26"/>
        <v>115</v>
      </c>
      <c r="B136" s="17">
        <f t="shared" si="27"/>
        <v>49675</v>
      </c>
      <c r="C136" s="18">
        <f t="shared" si="28"/>
        <v>169712.05061394928</v>
      </c>
      <c r="D136" s="18">
        <f t="shared" si="19"/>
        <v>1401.25</v>
      </c>
      <c r="E136" s="18">
        <f t="shared" si="20"/>
        <v>516.20748728409569</v>
      </c>
      <c r="F136" s="18">
        <f t="shared" si="21"/>
        <v>885.04251271590431</v>
      </c>
      <c r="G136" s="19">
        <f t="shared" si="22"/>
        <v>0</v>
      </c>
      <c r="H136" s="18">
        <f t="shared" si="23"/>
        <v>168827.00810123337</v>
      </c>
      <c r="I136" s="18">
        <f t="shared" si="29"/>
        <v>80970.758101233252</v>
      </c>
      <c r="J136" s="18">
        <f t="shared" si="30"/>
        <v>116172.99189876675</v>
      </c>
      <c r="K136" s="39">
        <f t="shared" si="24"/>
        <v>2036</v>
      </c>
      <c r="L136" s="20" t="str">
        <f t="shared" si="25"/>
        <v/>
      </c>
    </row>
    <row r="137" spans="1:12" x14ac:dyDescent="0.25">
      <c r="A137" s="37">
        <f t="shared" si="26"/>
        <v>116</v>
      </c>
      <c r="B137" s="17">
        <f t="shared" si="27"/>
        <v>49706</v>
      </c>
      <c r="C137" s="18">
        <f t="shared" si="28"/>
        <v>168827.00810123337</v>
      </c>
      <c r="D137" s="18">
        <f t="shared" si="19"/>
        <v>1401.25</v>
      </c>
      <c r="E137" s="18">
        <f t="shared" si="20"/>
        <v>513.51548297458487</v>
      </c>
      <c r="F137" s="18">
        <f t="shared" si="21"/>
        <v>887.73451702541513</v>
      </c>
      <c r="G137" s="19">
        <f t="shared" si="22"/>
        <v>0</v>
      </c>
      <c r="H137" s="18">
        <f t="shared" si="23"/>
        <v>167939.27358420796</v>
      </c>
      <c r="I137" s="18">
        <f t="shared" si="29"/>
        <v>81484.27358420784</v>
      </c>
      <c r="J137" s="18">
        <f t="shared" si="30"/>
        <v>117060.72641579216</v>
      </c>
      <c r="K137" s="39">
        <f t="shared" si="24"/>
        <v>2036</v>
      </c>
      <c r="L137" s="20" t="str">
        <f t="shared" si="25"/>
        <v/>
      </c>
    </row>
    <row r="138" spans="1:12" x14ac:dyDescent="0.25">
      <c r="A138" s="37">
        <f t="shared" si="26"/>
        <v>117</v>
      </c>
      <c r="B138" s="17">
        <f t="shared" si="27"/>
        <v>49735</v>
      </c>
      <c r="C138" s="18">
        <f t="shared" si="28"/>
        <v>167939.27358420796</v>
      </c>
      <c r="D138" s="18">
        <f t="shared" si="19"/>
        <v>1401.25</v>
      </c>
      <c r="E138" s="18">
        <f t="shared" si="20"/>
        <v>510.81529048529916</v>
      </c>
      <c r="F138" s="18">
        <f t="shared" si="21"/>
        <v>890.4347095147009</v>
      </c>
      <c r="G138" s="19">
        <f t="shared" si="22"/>
        <v>0</v>
      </c>
      <c r="H138" s="18">
        <f t="shared" si="23"/>
        <v>167048.83887469326</v>
      </c>
      <c r="I138" s="18">
        <f t="shared" si="29"/>
        <v>81995.088874693145</v>
      </c>
      <c r="J138" s="18">
        <f t="shared" si="30"/>
        <v>117951.16112530685</v>
      </c>
      <c r="K138" s="39">
        <f t="shared" si="24"/>
        <v>2036</v>
      </c>
      <c r="L138" s="20" t="str">
        <f t="shared" si="25"/>
        <v/>
      </c>
    </row>
    <row r="139" spans="1:12" x14ac:dyDescent="0.25">
      <c r="A139" s="37">
        <f t="shared" si="26"/>
        <v>118</v>
      </c>
      <c r="B139" s="17">
        <f t="shared" si="27"/>
        <v>49766</v>
      </c>
      <c r="C139" s="18">
        <f t="shared" si="28"/>
        <v>167048.83887469326</v>
      </c>
      <c r="D139" s="18">
        <f t="shared" si="19"/>
        <v>1401.25</v>
      </c>
      <c r="E139" s="18">
        <f t="shared" si="20"/>
        <v>508.10688491052525</v>
      </c>
      <c r="F139" s="18">
        <f t="shared" si="21"/>
        <v>893.1431150894748</v>
      </c>
      <c r="G139" s="19">
        <f t="shared" si="22"/>
        <v>0</v>
      </c>
      <c r="H139" s="18">
        <f t="shared" si="23"/>
        <v>166155.69575960378</v>
      </c>
      <c r="I139" s="18">
        <f t="shared" si="29"/>
        <v>82503.195759603666</v>
      </c>
      <c r="J139" s="18">
        <f t="shared" si="30"/>
        <v>118844.30424039633</v>
      </c>
      <c r="K139" s="39">
        <f t="shared" si="24"/>
        <v>2036</v>
      </c>
      <c r="L139" s="20" t="str">
        <f t="shared" si="25"/>
        <v/>
      </c>
    </row>
    <row r="140" spans="1:12" x14ac:dyDescent="0.25">
      <c r="A140" s="37">
        <f t="shared" si="26"/>
        <v>119</v>
      </c>
      <c r="B140" s="17">
        <f t="shared" si="27"/>
        <v>49796</v>
      </c>
      <c r="C140" s="18">
        <f t="shared" si="28"/>
        <v>166155.69575960378</v>
      </c>
      <c r="D140" s="18">
        <f t="shared" si="19"/>
        <v>1401.25</v>
      </c>
      <c r="E140" s="18">
        <f t="shared" si="20"/>
        <v>505.3902412687948</v>
      </c>
      <c r="F140" s="18">
        <f t="shared" si="21"/>
        <v>895.85975873120515</v>
      </c>
      <c r="G140" s="19">
        <f t="shared" si="22"/>
        <v>0</v>
      </c>
      <c r="H140" s="18">
        <f t="shared" si="23"/>
        <v>165259.83600087257</v>
      </c>
      <c r="I140" s="18">
        <f t="shared" si="29"/>
        <v>83008.586000872456</v>
      </c>
      <c r="J140" s="18">
        <f t="shared" si="30"/>
        <v>119740.16399912754</v>
      </c>
      <c r="K140" s="39">
        <f t="shared" si="24"/>
        <v>2036</v>
      </c>
      <c r="L140" s="20" t="str">
        <f t="shared" si="25"/>
        <v/>
      </c>
    </row>
    <row r="141" spans="1:12" x14ac:dyDescent="0.25">
      <c r="A141" s="37">
        <f t="shared" si="26"/>
        <v>120</v>
      </c>
      <c r="B141" s="17">
        <f t="shared" si="27"/>
        <v>49827</v>
      </c>
      <c r="C141" s="18">
        <f t="shared" si="28"/>
        <v>165259.83600087257</v>
      </c>
      <c r="D141" s="18">
        <f t="shared" si="19"/>
        <v>1401.25</v>
      </c>
      <c r="E141" s="18">
        <f t="shared" si="20"/>
        <v>502.66533450265405</v>
      </c>
      <c r="F141" s="18">
        <f t="shared" si="21"/>
        <v>898.5846654973459</v>
      </c>
      <c r="G141" s="19">
        <f t="shared" si="22"/>
        <v>4000</v>
      </c>
      <c r="H141" s="18">
        <f t="shared" si="23"/>
        <v>160361.25133537521</v>
      </c>
      <c r="I141" s="18">
        <f t="shared" si="29"/>
        <v>83511.251335375113</v>
      </c>
      <c r="J141" s="18">
        <f t="shared" si="30"/>
        <v>124638.74866462489</v>
      </c>
      <c r="K141" s="39">
        <f t="shared" si="24"/>
        <v>2036</v>
      </c>
      <c r="L141" s="20" t="str">
        <f t="shared" si="25"/>
        <v>Sondertilgung</v>
      </c>
    </row>
    <row r="142" spans="1:12" x14ac:dyDescent="0.25">
      <c r="A142" s="37">
        <f t="shared" si="26"/>
        <v>121</v>
      </c>
      <c r="B142" s="17">
        <f t="shared" si="27"/>
        <v>49857</v>
      </c>
      <c r="C142" s="18">
        <f t="shared" si="28"/>
        <v>160361.25133537521</v>
      </c>
      <c r="D142" s="18">
        <f t="shared" si="19"/>
        <v>1401.25</v>
      </c>
      <c r="E142" s="18">
        <f t="shared" si="20"/>
        <v>487.7654728117663</v>
      </c>
      <c r="F142" s="18">
        <f t="shared" si="21"/>
        <v>913.48452718823364</v>
      </c>
      <c r="G142" s="19">
        <f t="shared" si="22"/>
        <v>0</v>
      </c>
      <c r="H142" s="18">
        <f t="shared" si="23"/>
        <v>159447.76680818698</v>
      </c>
      <c r="I142" s="18">
        <f t="shared" si="29"/>
        <v>83999.016808186876</v>
      </c>
      <c r="J142" s="18">
        <f t="shared" si="30"/>
        <v>125552.23319181312</v>
      </c>
      <c r="K142" s="39">
        <f t="shared" si="24"/>
        <v>2036</v>
      </c>
      <c r="L142" s="20" t="str">
        <f t="shared" si="25"/>
        <v/>
      </c>
    </row>
    <row r="143" spans="1:12" x14ac:dyDescent="0.25">
      <c r="A143" s="37">
        <f t="shared" si="26"/>
        <v>122</v>
      </c>
      <c r="B143" s="17">
        <f t="shared" si="27"/>
        <v>49888</v>
      </c>
      <c r="C143" s="18">
        <f t="shared" si="28"/>
        <v>159447.76680818698</v>
      </c>
      <c r="D143" s="18">
        <f t="shared" si="19"/>
        <v>1401.25</v>
      </c>
      <c r="E143" s="18">
        <f t="shared" si="20"/>
        <v>484.98695737490203</v>
      </c>
      <c r="F143" s="18">
        <f t="shared" si="21"/>
        <v>916.26304262509802</v>
      </c>
      <c r="G143" s="19">
        <f t="shared" si="22"/>
        <v>0</v>
      </c>
      <c r="H143" s="18">
        <f t="shared" si="23"/>
        <v>158531.50376556188</v>
      </c>
      <c r="I143" s="18">
        <f t="shared" si="29"/>
        <v>84484.003765561778</v>
      </c>
      <c r="J143" s="18">
        <f t="shared" si="30"/>
        <v>126468.49623443822</v>
      </c>
      <c r="K143" s="39">
        <f t="shared" si="24"/>
        <v>2036</v>
      </c>
      <c r="L143" s="20" t="str">
        <f t="shared" si="25"/>
        <v/>
      </c>
    </row>
    <row r="144" spans="1:12" x14ac:dyDescent="0.25">
      <c r="A144" s="37">
        <f t="shared" si="26"/>
        <v>123</v>
      </c>
      <c r="B144" s="17">
        <f t="shared" si="27"/>
        <v>49919</v>
      </c>
      <c r="C144" s="18">
        <f t="shared" si="28"/>
        <v>158531.50376556188</v>
      </c>
      <c r="D144" s="18">
        <f t="shared" si="19"/>
        <v>1401.25</v>
      </c>
      <c r="E144" s="18">
        <f t="shared" si="20"/>
        <v>482.19999062025067</v>
      </c>
      <c r="F144" s="18">
        <f t="shared" si="21"/>
        <v>919.05000937974933</v>
      </c>
      <c r="G144" s="19">
        <f t="shared" si="22"/>
        <v>0</v>
      </c>
      <c r="H144" s="18">
        <f t="shared" si="23"/>
        <v>157612.45375618213</v>
      </c>
      <c r="I144" s="18">
        <f t="shared" si="29"/>
        <v>84966.203756182033</v>
      </c>
      <c r="J144" s="18">
        <f t="shared" si="30"/>
        <v>127387.54624381797</v>
      </c>
      <c r="K144" s="39">
        <f t="shared" si="24"/>
        <v>2036</v>
      </c>
      <c r="L144" s="20" t="str">
        <f t="shared" si="25"/>
        <v/>
      </c>
    </row>
    <row r="145" spans="1:12" x14ac:dyDescent="0.25">
      <c r="A145" s="37">
        <f t="shared" si="26"/>
        <v>124</v>
      </c>
      <c r="B145" s="17">
        <f t="shared" si="27"/>
        <v>49949</v>
      </c>
      <c r="C145" s="18">
        <f t="shared" si="28"/>
        <v>157612.45375618213</v>
      </c>
      <c r="D145" s="18">
        <f t="shared" si="19"/>
        <v>1401.25</v>
      </c>
      <c r="E145" s="18">
        <f t="shared" si="20"/>
        <v>479.40454684172067</v>
      </c>
      <c r="F145" s="18">
        <f t="shared" si="21"/>
        <v>921.84545315827927</v>
      </c>
      <c r="G145" s="19">
        <f t="shared" si="22"/>
        <v>0</v>
      </c>
      <c r="H145" s="18">
        <f t="shared" si="23"/>
        <v>156690.60830302385</v>
      </c>
      <c r="I145" s="18">
        <f t="shared" si="29"/>
        <v>85445.60830302375</v>
      </c>
      <c r="J145" s="18">
        <f t="shared" si="30"/>
        <v>128309.39169697625</v>
      </c>
      <c r="K145" s="39">
        <f t="shared" si="24"/>
        <v>2036</v>
      </c>
      <c r="L145" s="20" t="str">
        <f t="shared" si="25"/>
        <v/>
      </c>
    </row>
    <row r="146" spans="1:12" x14ac:dyDescent="0.25">
      <c r="A146" s="37">
        <f t="shared" si="26"/>
        <v>125</v>
      </c>
      <c r="B146" s="17">
        <f t="shared" si="27"/>
        <v>49980</v>
      </c>
      <c r="C146" s="18">
        <f t="shared" si="28"/>
        <v>156690.60830302385</v>
      </c>
      <c r="D146" s="18">
        <f t="shared" si="19"/>
        <v>1401.25</v>
      </c>
      <c r="E146" s="18">
        <f t="shared" si="20"/>
        <v>476.60060025503088</v>
      </c>
      <c r="F146" s="18">
        <f t="shared" si="21"/>
        <v>924.64939974496906</v>
      </c>
      <c r="G146" s="19">
        <f t="shared" si="22"/>
        <v>0</v>
      </c>
      <c r="H146" s="18">
        <f t="shared" si="23"/>
        <v>155765.95890327889</v>
      </c>
      <c r="I146" s="18">
        <f t="shared" si="29"/>
        <v>85922.208903278777</v>
      </c>
      <c r="J146" s="18">
        <f t="shared" si="30"/>
        <v>129234.04109672122</v>
      </c>
      <c r="K146" s="39">
        <f t="shared" si="24"/>
        <v>2036</v>
      </c>
      <c r="L146" s="20" t="str">
        <f t="shared" si="25"/>
        <v/>
      </c>
    </row>
    <row r="147" spans="1:12" x14ac:dyDescent="0.25">
      <c r="A147" s="37">
        <f t="shared" si="26"/>
        <v>126</v>
      </c>
      <c r="B147" s="17">
        <f t="shared" si="27"/>
        <v>50010</v>
      </c>
      <c r="C147" s="18">
        <f t="shared" si="28"/>
        <v>155765.95890327889</v>
      </c>
      <c r="D147" s="18">
        <f t="shared" si="19"/>
        <v>1401.25</v>
      </c>
      <c r="E147" s="18">
        <f t="shared" si="20"/>
        <v>473.78812499747329</v>
      </c>
      <c r="F147" s="18">
        <f t="shared" si="21"/>
        <v>927.46187500252677</v>
      </c>
      <c r="G147" s="19">
        <f t="shared" si="22"/>
        <v>0</v>
      </c>
      <c r="H147" s="18">
        <f t="shared" si="23"/>
        <v>154838.49702827635</v>
      </c>
      <c r="I147" s="18">
        <f t="shared" si="29"/>
        <v>86395.997028276252</v>
      </c>
      <c r="J147" s="18">
        <f t="shared" si="30"/>
        <v>130161.50297172375</v>
      </c>
      <c r="K147" s="39">
        <f t="shared" si="24"/>
        <v>2036</v>
      </c>
      <c r="L147" s="20" t="str">
        <f t="shared" si="25"/>
        <v/>
      </c>
    </row>
    <row r="148" spans="1:12" x14ac:dyDescent="0.25">
      <c r="A148" s="37">
        <f t="shared" si="26"/>
        <v>127</v>
      </c>
      <c r="B148" s="17">
        <f t="shared" si="27"/>
        <v>50041</v>
      </c>
      <c r="C148" s="18">
        <f t="shared" si="28"/>
        <v>154838.49702827635</v>
      </c>
      <c r="D148" s="18">
        <f t="shared" si="19"/>
        <v>1401.25</v>
      </c>
      <c r="E148" s="18">
        <f t="shared" si="20"/>
        <v>470.96709512767387</v>
      </c>
      <c r="F148" s="18">
        <f t="shared" si="21"/>
        <v>930.28290487232607</v>
      </c>
      <c r="G148" s="19">
        <f t="shared" si="22"/>
        <v>0</v>
      </c>
      <c r="H148" s="18">
        <f t="shared" si="23"/>
        <v>153908.21412340403</v>
      </c>
      <c r="I148" s="18">
        <f t="shared" si="29"/>
        <v>86866.96412340393</v>
      </c>
      <c r="J148" s="18">
        <f t="shared" si="30"/>
        <v>131091.78587659608</v>
      </c>
      <c r="K148" s="39">
        <f t="shared" si="24"/>
        <v>2037</v>
      </c>
      <c r="L148" s="20" t="str">
        <f t="shared" si="25"/>
        <v/>
      </c>
    </row>
    <row r="149" spans="1:12" x14ac:dyDescent="0.25">
      <c r="A149" s="37">
        <f t="shared" si="26"/>
        <v>128</v>
      </c>
      <c r="B149" s="17">
        <f t="shared" si="27"/>
        <v>50072</v>
      </c>
      <c r="C149" s="18">
        <f t="shared" si="28"/>
        <v>153908.21412340403</v>
      </c>
      <c r="D149" s="18">
        <f t="shared" si="19"/>
        <v>1401.25</v>
      </c>
      <c r="E149" s="18">
        <f t="shared" si="20"/>
        <v>468.13748462535386</v>
      </c>
      <c r="F149" s="18">
        <f t="shared" si="21"/>
        <v>933.11251537464614</v>
      </c>
      <c r="G149" s="19">
        <f t="shared" si="22"/>
        <v>0</v>
      </c>
      <c r="H149" s="18">
        <f t="shared" si="23"/>
        <v>152975.10160802939</v>
      </c>
      <c r="I149" s="18">
        <f t="shared" si="29"/>
        <v>87335.10160802929</v>
      </c>
      <c r="J149" s="18">
        <f t="shared" si="30"/>
        <v>132024.89839197072</v>
      </c>
      <c r="K149" s="39">
        <f t="shared" si="24"/>
        <v>2037</v>
      </c>
      <c r="L149" s="20" t="str">
        <f t="shared" si="25"/>
        <v/>
      </c>
    </row>
    <row r="150" spans="1:12" x14ac:dyDescent="0.25">
      <c r="A150" s="37">
        <f t="shared" si="26"/>
        <v>129</v>
      </c>
      <c r="B150" s="17">
        <f t="shared" si="27"/>
        <v>50100</v>
      </c>
      <c r="C150" s="18">
        <f t="shared" si="28"/>
        <v>152975.10160802939</v>
      </c>
      <c r="D150" s="18">
        <f t="shared" ref="D150:D213" si="31">IF($C150&lt;=0,0,MIN($G$6,$C150+$E150))</f>
        <v>1401.25</v>
      </c>
      <c r="E150" s="18">
        <f t="shared" ref="E150:E213" si="32">IF($C150&lt;=0,0,$C150*$B$6/$B$9)</f>
        <v>465.29926739108936</v>
      </c>
      <c r="F150" s="18">
        <f t="shared" ref="F150:F213" si="33">IF($C150&lt;=0,0,MAX(0,$D150-$E150))</f>
        <v>935.95073260891058</v>
      </c>
      <c r="G150" s="19">
        <f t="shared" ref="G150:G213" si="34">IF($C150&lt;=0,0,IF(AND($B$12&gt;0,$A150&gt;0,MOD($A150-$B$13,$B$9)=0),MIN($B$12,MAX(0,$C150-$F150)),0))</f>
        <v>0</v>
      </c>
      <c r="H150" s="18">
        <f t="shared" ref="H150:H213" si="35">IF($C150&lt;=0,0,MAX(0,$C150-$F150-$G150))</f>
        <v>152039.15087542048</v>
      </c>
      <c r="I150" s="18">
        <f t="shared" si="29"/>
        <v>87800.400875420382</v>
      </c>
      <c r="J150" s="18">
        <f t="shared" si="30"/>
        <v>132960.84912457963</v>
      </c>
      <c r="K150" s="39">
        <f t="shared" ref="K150:K213" si="36">IF($B150="","",YEAR($B150))</f>
        <v>2037</v>
      </c>
      <c r="L150" s="20" t="str">
        <f t="shared" ref="L150:L213" si="37">IF($A150=0,"",IF($G150&gt;0,"Sondertilgung",IF($H150=0,"abbezahlt","")))</f>
        <v/>
      </c>
    </row>
    <row r="151" spans="1:12" x14ac:dyDescent="0.25">
      <c r="A151" s="37">
        <f t="shared" ref="A151:A214" si="38">IF($H150&gt;0,$A150+1,0)</f>
        <v>130</v>
      </c>
      <c r="B151" s="17">
        <f t="shared" ref="B151:B214" si="39">IF($A151=0,"",EDATE($B150,ROUND(12/$B$9,0)))</f>
        <v>50131</v>
      </c>
      <c r="C151" s="18">
        <f t="shared" ref="C151:C214" si="40">IF($A151=0,0,$H150)</f>
        <v>152039.15087542048</v>
      </c>
      <c r="D151" s="18">
        <f t="shared" si="31"/>
        <v>1401.25</v>
      </c>
      <c r="E151" s="18">
        <f t="shared" si="32"/>
        <v>462.45241724607058</v>
      </c>
      <c r="F151" s="18">
        <f t="shared" si="33"/>
        <v>938.79758275392942</v>
      </c>
      <c r="G151" s="19">
        <f t="shared" si="34"/>
        <v>0</v>
      </c>
      <c r="H151" s="18">
        <f t="shared" si="35"/>
        <v>151100.35329266655</v>
      </c>
      <c r="I151" s="18">
        <f t="shared" ref="I151:I214" si="41">IF($A151=0,$I150,$I150+$E151)</f>
        <v>88262.853292666448</v>
      </c>
      <c r="J151" s="18">
        <f t="shared" ref="J151:J214" si="42">IF($A151=0,$J150,$J150+$F151+$G151)</f>
        <v>133899.64670733357</v>
      </c>
      <c r="K151" s="39">
        <f t="shared" si="36"/>
        <v>2037</v>
      </c>
      <c r="L151" s="20" t="str">
        <f t="shared" si="37"/>
        <v/>
      </c>
    </row>
    <row r="152" spans="1:12" x14ac:dyDescent="0.25">
      <c r="A152" s="37">
        <f t="shared" si="38"/>
        <v>131</v>
      </c>
      <c r="B152" s="17">
        <f t="shared" si="39"/>
        <v>50161</v>
      </c>
      <c r="C152" s="18">
        <f t="shared" si="40"/>
        <v>151100.35329266655</v>
      </c>
      <c r="D152" s="18">
        <f t="shared" si="31"/>
        <v>1401.25</v>
      </c>
      <c r="E152" s="18">
        <f t="shared" si="32"/>
        <v>459.5969079318607</v>
      </c>
      <c r="F152" s="18">
        <f t="shared" si="33"/>
        <v>941.65309206813936</v>
      </c>
      <c r="G152" s="19">
        <f t="shared" si="34"/>
        <v>0</v>
      </c>
      <c r="H152" s="18">
        <f t="shared" si="35"/>
        <v>150158.70020059842</v>
      </c>
      <c r="I152" s="18">
        <f t="shared" si="41"/>
        <v>88722.450200598309</v>
      </c>
      <c r="J152" s="18">
        <f t="shared" si="42"/>
        <v>134841.29979940169</v>
      </c>
      <c r="K152" s="39">
        <f t="shared" si="36"/>
        <v>2037</v>
      </c>
      <c r="L152" s="20" t="str">
        <f t="shared" si="37"/>
        <v/>
      </c>
    </row>
    <row r="153" spans="1:12" x14ac:dyDescent="0.25">
      <c r="A153" s="37">
        <f t="shared" si="38"/>
        <v>132</v>
      </c>
      <c r="B153" s="17">
        <f t="shared" si="39"/>
        <v>50192</v>
      </c>
      <c r="C153" s="18">
        <f t="shared" si="40"/>
        <v>150158.70020059842</v>
      </c>
      <c r="D153" s="18">
        <f t="shared" si="31"/>
        <v>1401.25</v>
      </c>
      <c r="E153" s="18">
        <f t="shared" si="32"/>
        <v>456.7327131101535</v>
      </c>
      <c r="F153" s="18">
        <f t="shared" si="33"/>
        <v>944.51728688984645</v>
      </c>
      <c r="G153" s="19">
        <f t="shared" si="34"/>
        <v>4000</v>
      </c>
      <c r="H153" s="18">
        <f t="shared" si="35"/>
        <v>145214.18291370859</v>
      </c>
      <c r="I153" s="18">
        <f t="shared" si="41"/>
        <v>89179.182913708457</v>
      </c>
      <c r="J153" s="18">
        <f t="shared" si="42"/>
        <v>139785.81708629153</v>
      </c>
      <c r="K153" s="39">
        <f t="shared" si="36"/>
        <v>2037</v>
      </c>
      <c r="L153" s="20" t="str">
        <f t="shared" si="37"/>
        <v>Sondertilgung</v>
      </c>
    </row>
    <row r="154" spans="1:12" x14ac:dyDescent="0.25">
      <c r="A154" s="37">
        <f t="shared" si="38"/>
        <v>133</v>
      </c>
      <c r="B154" s="17">
        <f t="shared" si="39"/>
        <v>50222</v>
      </c>
      <c r="C154" s="18">
        <f t="shared" si="40"/>
        <v>145214.18291370859</v>
      </c>
      <c r="D154" s="18">
        <f t="shared" si="31"/>
        <v>1401.25</v>
      </c>
      <c r="E154" s="18">
        <f t="shared" si="32"/>
        <v>441.69313969586364</v>
      </c>
      <c r="F154" s="18">
        <f t="shared" si="33"/>
        <v>959.55686030413631</v>
      </c>
      <c r="G154" s="19">
        <f t="shared" si="34"/>
        <v>0</v>
      </c>
      <c r="H154" s="18">
        <f t="shared" si="35"/>
        <v>144254.62605340444</v>
      </c>
      <c r="I154" s="18">
        <f t="shared" si="41"/>
        <v>89620.876053404325</v>
      </c>
      <c r="J154" s="18">
        <f t="shared" si="42"/>
        <v>140745.37394659568</v>
      </c>
      <c r="K154" s="39">
        <f t="shared" si="36"/>
        <v>2037</v>
      </c>
      <c r="L154" s="20" t="str">
        <f t="shared" si="37"/>
        <v/>
      </c>
    </row>
    <row r="155" spans="1:12" x14ac:dyDescent="0.25">
      <c r="A155" s="37">
        <f t="shared" si="38"/>
        <v>134</v>
      </c>
      <c r="B155" s="17">
        <f t="shared" si="39"/>
        <v>50253</v>
      </c>
      <c r="C155" s="18">
        <f t="shared" si="40"/>
        <v>144254.62605340444</v>
      </c>
      <c r="D155" s="18">
        <f t="shared" si="31"/>
        <v>1401.25</v>
      </c>
      <c r="E155" s="18">
        <f t="shared" si="32"/>
        <v>438.77448757910514</v>
      </c>
      <c r="F155" s="18">
        <f t="shared" si="33"/>
        <v>962.4755124208948</v>
      </c>
      <c r="G155" s="19">
        <f t="shared" si="34"/>
        <v>0</v>
      </c>
      <c r="H155" s="18">
        <f t="shared" si="35"/>
        <v>143292.15054098354</v>
      </c>
      <c r="I155" s="18">
        <f t="shared" si="41"/>
        <v>90059.650540983435</v>
      </c>
      <c r="J155" s="18">
        <f t="shared" si="42"/>
        <v>141707.84945901658</v>
      </c>
      <c r="K155" s="39">
        <f t="shared" si="36"/>
        <v>2037</v>
      </c>
      <c r="L155" s="20" t="str">
        <f t="shared" si="37"/>
        <v/>
      </c>
    </row>
    <row r="156" spans="1:12" x14ac:dyDescent="0.25">
      <c r="A156" s="37">
        <f t="shared" si="38"/>
        <v>135</v>
      </c>
      <c r="B156" s="17">
        <f t="shared" si="39"/>
        <v>50284</v>
      </c>
      <c r="C156" s="18">
        <f t="shared" si="40"/>
        <v>143292.15054098354</v>
      </c>
      <c r="D156" s="18">
        <f t="shared" si="31"/>
        <v>1401.25</v>
      </c>
      <c r="E156" s="18">
        <f t="shared" si="32"/>
        <v>435.84695789549158</v>
      </c>
      <c r="F156" s="18">
        <f t="shared" si="33"/>
        <v>965.40304210450836</v>
      </c>
      <c r="G156" s="19">
        <f t="shared" si="34"/>
        <v>0</v>
      </c>
      <c r="H156" s="18">
        <f t="shared" si="35"/>
        <v>142326.74749887903</v>
      </c>
      <c r="I156" s="18">
        <f t="shared" si="41"/>
        <v>90495.497498878933</v>
      </c>
      <c r="J156" s="18">
        <f t="shared" si="42"/>
        <v>142673.25250112108</v>
      </c>
      <c r="K156" s="39">
        <f t="shared" si="36"/>
        <v>2037</v>
      </c>
      <c r="L156" s="20" t="str">
        <f t="shared" si="37"/>
        <v/>
      </c>
    </row>
    <row r="157" spans="1:12" x14ac:dyDescent="0.25">
      <c r="A157" s="37">
        <f t="shared" si="38"/>
        <v>136</v>
      </c>
      <c r="B157" s="17">
        <f t="shared" si="39"/>
        <v>50314</v>
      </c>
      <c r="C157" s="18">
        <f t="shared" si="40"/>
        <v>142326.74749887903</v>
      </c>
      <c r="D157" s="18">
        <f t="shared" si="31"/>
        <v>1401.25</v>
      </c>
      <c r="E157" s="18">
        <f t="shared" si="32"/>
        <v>432.9105236424237</v>
      </c>
      <c r="F157" s="18">
        <f t="shared" si="33"/>
        <v>968.33947635757636</v>
      </c>
      <c r="G157" s="19">
        <f t="shared" si="34"/>
        <v>0</v>
      </c>
      <c r="H157" s="18">
        <f t="shared" si="35"/>
        <v>141358.40802252147</v>
      </c>
      <c r="I157" s="18">
        <f t="shared" si="41"/>
        <v>90928.408022521355</v>
      </c>
      <c r="J157" s="18">
        <f t="shared" si="42"/>
        <v>143641.59197747865</v>
      </c>
      <c r="K157" s="39">
        <f t="shared" si="36"/>
        <v>2037</v>
      </c>
      <c r="L157" s="20" t="str">
        <f t="shared" si="37"/>
        <v/>
      </c>
    </row>
    <row r="158" spans="1:12" x14ac:dyDescent="0.25">
      <c r="A158" s="37">
        <f t="shared" si="38"/>
        <v>137</v>
      </c>
      <c r="B158" s="17">
        <f t="shared" si="39"/>
        <v>50345</v>
      </c>
      <c r="C158" s="18">
        <f t="shared" si="40"/>
        <v>141358.40802252147</v>
      </c>
      <c r="D158" s="18">
        <f t="shared" si="31"/>
        <v>1401.25</v>
      </c>
      <c r="E158" s="18">
        <f t="shared" si="32"/>
        <v>429.96515773516944</v>
      </c>
      <c r="F158" s="18">
        <f t="shared" si="33"/>
        <v>971.28484226483056</v>
      </c>
      <c r="G158" s="19">
        <f t="shared" si="34"/>
        <v>0</v>
      </c>
      <c r="H158" s="18">
        <f t="shared" si="35"/>
        <v>140387.12318025663</v>
      </c>
      <c r="I158" s="18">
        <f t="shared" si="41"/>
        <v>91358.373180256531</v>
      </c>
      <c r="J158" s="18">
        <f t="shared" si="42"/>
        <v>144612.87681974348</v>
      </c>
      <c r="K158" s="39">
        <f t="shared" si="36"/>
        <v>2037</v>
      </c>
      <c r="L158" s="20" t="str">
        <f t="shared" si="37"/>
        <v/>
      </c>
    </row>
    <row r="159" spans="1:12" x14ac:dyDescent="0.25">
      <c r="A159" s="37">
        <f t="shared" si="38"/>
        <v>138</v>
      </c>
      <c r="B159" s="17">
        <f t="shared" si="39"/>
        <v>50375</v>
      </c>
      <c r="C159" s="18">
        <f t="shared" si="40"/>
        <v>140387.12318025663</v>
      </c>
      <c r="D159" s="18">
        <f t="shared" si="31"/>
        <v>1401.25</v>
      </c>
      <c r="E159" s="18">
        <f t="shared" si="32"/>
        <v>427.01083300661389</v>
      </c>
      <c r="F159" s="18">
        <f t="shared" si="33"/>
        <v>974.23916699338611</v>
      </c>
      <c r="G159" s="19">
        <f t="shared" si="34"/>
        <v>0</v>
      </c>
      <c r="H159" s="18">
        <f t="shared" si="35"/>
        <v>139412.88401326325</v>
      </c>
      <c r="I159" s="18">
        <f t="shared" si="41"/>
        <v>91785.384013263145</v>
      </c>
      <c r="J159" s="18">
        <f t="shared" si="42"/>
        <v>145587.11598673687</v>
      </c>
      <c r="K159" s="39">
        <f t="shared" si="36"/>
        <v>2037</v>
      </c>
      <c r="L159" s="20" t="str">
        <f t="shared" si="37"/>
        <v/>
      </c>
    </row>
    <row r="160" spans="1:12" x14ac:dyDescent="0.25">
      <c r="A160" s="37">
        <f t="shared" si="38"/>
        <v>139</v>
      </c>
      <c r="B160" s="17">
        <f t="shared" si="39"/>
        <v>50406</v>
      </c>
      <c r="C160" s="18">
        <f t="shared" si="40"/>
        <v>139412.88401326325</v>
      </c>
      <c r="D160" s="18">
        <f t="shared" si="31"/>
        <v>1401.25</v>
      </c>
      <c r="E160" s="18">
        <f t="shared" si="32"/>
        <v>424.04752220700902</v>
      </c>
      <c r="F160" s="18">
        <f t="shared" si="33"/>
        <v>977.20247779299098</v>
      </c>
      <c r="G160" s="19">
        <f t="shared" si="34"/>
        <v>0</v>
      </c>
      <c r="H160" s="18">
        <f t="shared" si="35"/>
        <v>138435.68153547024</v>
      </c>
      <c r="I160" s="18">
        <f t="shared" si="41"/>
        <v>92209.431535470154</v>
      </c>
      <c r="J160" s="18">
        <f t="shared" si="42"/>
        <v>146564.31846452988</v>
      </c>
      <c r="K160" s="39">
        <f t="shared" si="36"/>
        <v>2038</v>
      </c>
      <c r="L160" s="20" t="str">
        <f t="shared" si="37"/>
        <v/>
      </c>
    </row>
    <row r="161" spans="1:12" x14ac:dyDescent="0.25">
      <c r="A161" s="37">
        <f t="shared" si="38"/>
        <v>140</v>
      </c>
      <c r="B161" s="17">
        <f t="shared" si="39"/>
        <v>50437</v>
      </c>
      <c r="C161" s="18">
        <f t="shared" si="40"/>
        <v>138435.68153547024</v>
      </c>
      <c r="D161" s="18">
        <f t="shared" si="31"/>
        <v>1401.25</v>
      </c>
      <c r="E161" s="18">
        <f t="shared" si="32"/>
        <v>421.07519800372194</v>
      </c>
      <c r="F161" s="18">
        <f t="shared" si="33"/>
        <v>980.17480199627812</v>
      </c>
      <c r="G161" s="19">
        <f t="shared" si="34"/>
        <v>0</v>
      </c>
      <c r="H161" s="18">
        <f t="shared" si="35"/>
        <v>137455.50673347397</v>
      </c>
      <c r="I161" s="18">
        <f t="shared" si="41"/>
        <v>92630.506733473871</v>
      </c>
      <c r="J161" s="18">
        <f t="shared" si="42"/>
        <v>147544.49326652614</v>
      </c>
      <c r="K161" s="39">
        <f t="shared" si="36"/>
        <v>2038</v>
      </c>
      <c r="L161" s="20" t="str">
        <f t="shared" si="37"/>
        <v/>
      </c>
    </row>
    <row r="162" spans="1:12" x14ac:dyDescent="0.25">
      <c r="A162" s="37">
        <f t="shared" si="38"/>
        <v>141</v>
      </c>
      <c r="B162" s="17">
        <f t="shared" si="39"/>
        <v>50465</v>
      </c>
      <c r="C162" s="18">
        <f t="shared" si="40"/>
        <v>137455.50673347397</v>
      </c>
      <c r="D162" s="18">
        <f t="shared" si="31"/>
        <v>1401.25</v>
      </c>
      <c r="E162" s="18">
        <f t="shared" si="32"/>
        <v>418.09383298098328</v>
      </c>
      <c r="F162" s="18">
        <f t="shared" si="33"/>
        <v>983.15616701901672</v>
      </c>
      <c r="G162" s="19">
        <f t="shared" si="34"/>
        <v>0</v>
      </c>
      <c r="H162" s="18">
        <f t="shared" si="35"/>
        <v>136472.35056645496</v>
      </c>
      <c r="I162" s="18">
        <f t="shared" si="41"/>
        <v>93048.600566454857</v>
      </c>
      <c r="J162" s="18">
        <f t="shared" si="42"/>
        <v>148527.64943354516</v>
      </c>
      <c r="K162" s="39">
        <f t="shared" si="36"/>
        <v>2038</v>
      </c>
      <c r="L162" s="20" t="str">
        <f t="shared" si="37"/>
        <v/>
      </c>
    </row>
    <row r="163" spans="1:12" x14ac:dyDescent="0.25">
      <c r="A163" s="37">
        <f t="shared" si="38"/>
        <v>142</v>
      </c>
      <c r="B163" s="17">
        <f t="shared" si="39"/>
        <v>50496</v>
      </c>
      <c r="C163" s="18">
        <f t="shared" si="40"/>
        <v>136472.35056645496</v>
      </c>
      <c r="D163" s="18">
        <f t="shared" si="31"/>
        <v>1401.25</v>
      </c>
      <c r="E163" s="18">
        <f t="shared" si="32"/>
        <v>415.10339963963384</v>
      </c>
      <c r="F163" s="18">
        <f t="shared" si="33"/>
        <v>986.14660036036616</v>
      </c>
      <c r="G163" s="19">
        <f t="shared" si="34"/>
        <v>0</v>
      </c>
      <c r="H163" s="18">
        <f t="shared" si="35"/>
        <v>135486.20396609459</v>
      </c>
      <c r="I163" s="18">
        <f t="shared" si="41"/>
        <v>93463.703966094487</v>
      </c>
      <c r="J163" s="18">
        <f t="shared" si="42"/>
        <v>149513.79603390553</v>
      </c>
      <c r="K163" s="39">
        <f t="shared" si="36"/>
        <v>2038</v>
      </c>
      <c r="L163" s="20" t="str">
        <f t="shared" si="37"/>
        <v/>
      </c>
    </row>
    <row r="164" spans="1:12" x14ac:dyDescent="0.25">
      <c r="A164" s="37">
        <f t="shared" si="38"/>
        <v>143</v>
      </c>
      <c r="B164" s="17">
        <f t="shared" si="39"/>
        <v>50526</v>
      </c>
      <c r="C164" s="18">
        <f t="shared" si="40"/>
        <v>135486.20396609459</v>
      </c>
      <c r="D164" s="18">
        <f t="shared" si="31"/>
        <v>1401.25</v>
      </c>
      <c r="E164" s="18">
        <f t="shared" si="32"/>
        <v>412.10387039687106</v>
      </c>
      <c r="F164" s="18">
        <f t="shared" si="33"/>
        <v>989.14612960312888</v>
      </c>
      <c r="G164" s="19">
        <f t="shared" si="34"/>
        <v>0</v>
      </c>
      <c r="H164" s="18">
        <f t="shared" si="35"/>
        <v>134497.05783649147</v>
      </c>
      <c r="I164" s="18">
        <f t="shared" si="41"/>
        <v>93875.807836491353</v>
      </c>
      <c r="J164" s="18">
        <f t="shared" si="42"/>
        <v>150502.94216350865</v>
      </c>
      <c r="K164" s="39">
        <f t="shared" si="36"/>
        <v>2038</v>
      </c>
      <c r="L164" s="20" t="str">
        <f t="shared" si="37"/>
        <v/>
      </c>
    </row>
    <row r="165" spans="1:12" x14ac:dyDescent="0.25">
      <c r="A165" s="37">
        <f t="shared" si="38"/>
        <v>144</v>
      </c>
      <c r="B165" s="17">
        <f t="shared" si="39"/>
        <v>50557</v>
      </c>
      <c r="C165" s="18">
        <f t="shared" si="40"/>
        <v>134497.05783649147</v>
      </c>
      <c r="D165" s="18">
        <f t="shared" si="31"/>
        <v>1401.25</v>
      </c>
      <c r="E165" s="18">
        <f t="shared" si="32"/>
        <v>409.09521758599482</v>
      </c>
      <c r="F165" s="18">
        <f t="shared" si="33"/>
        <v>992.15478241400524</v>
      </c>
      <c r="G165" s="19">
        <f t="shared" si="34"/>
        <v>4000</v>
      </c>
      <c r="H165" s="18">
        <f t="shared" si="35"/>
        <v>129504.90305407747</v>
      </c>
      <c r="I165" s="18">
        <f t="shared" si="41"/>
        <v>94284.903054077353</v>
      </c>
      <c r="J165" s="18">
        <f t="shared" si="42"/>
        <v>155495.09694592265</v>
      </c>
      <c r="K165" s="39">
        <f t="shared" si="36"/>
        <v>2038</v>
      </c>
      <c r="L165" s="20" t="str">
        <f t="shared" si="37"/>
        <v>Sondertilgung</v>
      </c>
    </row>
    <row r="166" spans="1:12" x14ac:dyDescent="0.25">
      <c r="A166" s="37">
        <f t="shared" si="38"/>
        <v>145</v>
      </c>
      <c r="B166" s="17">
        <f t="shared" si="39"/>
        <v>50587</v>
      </c>
      <c r="C166" s="18">
        <f t="shared" si="40"/>
        <v>129504.90305407747</v>
      </c>
      <c r="D166" s="18">
        <f t="shared" si="31"/>
        <v>1401.25</v>
      </c>
      <c r="E166" s="18">
        <f t="shared" si="32"/>
        <v>393.91074678948559</v>
      </c>
      <c r="F166" s="18">
        <f t="shared" si="33"/>
        <v>1007.3392532105145</v>
      </c>
      <c r="G166" s="19">
        <f t="shared" si="34"/>
        <v>0</v>
      </c>
      <c r="H166" s="18">
        <f t="shared" si="35"/>
        <v>128497.56380086695</v>
      </c>
      <c r="I166" s="18">
        <f t="shared" si="41"/>
        <v>94678.813800866832</v>
      </c>
      <c r="J166" s="18">
        <f t="shared" si="42"/>
        <v>156502.43619913317</v>
      </c>
      <c r="K166" s="39">
        <f t="shared" si="36"/>
        <v>2038</v>
      </c>
      <c r="L166" s="20" t="str">
        <f t="shared" si="37"/>
        <v/>
      </c>
    </row>
    <row r="167" spans="1:12" x14ac:dyDescent="0.25">
      <c r="A167" s="37">
        <f t="shared" si="38"/>
        <v>146</v>
      </c>
      <c r="B167" s="17">
        <f t="shared" si="39"/>
        <v>50618</v>
      </c>
      <c r="C167" s="18">
        <f t="shared" si="40"/>
        <v>128497.56380086695</v>
      </c>
      <c r="D167" s="18">
        <f t="shared" si="31"/>
        <v>1401.25</v>
      </c>
      <c r="E167" s="18">
        <f t="shared" si="32"/>
        <v>390.84675656097028</v>
      </c>
      <c r="F167" s="18">
        <f t="shared" si="33"/>
        <v>1010.4032434390297</v>
      </c>
      <c r="G167" s="19">
        <f t="shared" si="34"/>
        <v>0</v>
      </c>
      <c r="H167" s="18">
        <f t="shared" si="35"/>
        <v>127487.16055742792</v>
      </c>
      <c r="I167" s="18">
        <f t="shared" si="41"/>
        <v>95069.660557427807</v>
      </c>
      <c r="J167" s="18">
        <f t="shared" si="42"/>
        <v>157512.83944257221</v>
      </c>
      <c r="K167" s="39">
        <f t="shared" si="36"/>
        <v>2038</v>
      </c>
      <c r="L167" s="20" t="str">
        <f t="shared" si="37"/>
        <v/>
      </c>
    </row>
    <row r="168" spans="1:12" x14ac:dyDescent="0.25">
      <c r="A168" s="37">
        <f t="shared" si="38"/>
        <v>147</v>
      </c>
      <c r="B168" s="17">
        <f t="shared" si="39"/>
        <v>50649</v>
      </c>
      <c r="C168" s="18">
        <f t="shared" si="40"/>
        <v>127487.16055742792</v>
      </c>
      <c r="D168" s="18">
        <f t="shared" si="31"/>
        <v>1401.25</v>
      </c>
      <c r="E168" s="18">
        <f t="shared" si="32"/>
        <v>387.7734466955099</v>
      </c>
      <c r="F168" s="18">
        <f t="shared" si="33"/>
        <v>1013.4765533044902</v>
      </c>
      <c r="G168" s="19">
        <f t="shared" si="34"/>
        <v>0</v>
      </c>
      <c r="H168" s="18">
        <f t="shared" si="35"/>
        <v>126473.68400412344</v>
      </c>
      <c r="I168" s="18">
        <f t="shared" si="41"/>
        <v>95457.434004123323</v>
      </c>
      <c r="J168" s="18">
        <f t="shared" si="42"/>
        <v>158526.31599587671</v>
      </c>
      <c r="K168" s="39">
        <f t="shared" si="36"/>
        <v>2038</v>
      </c>
      <c r="L168" s="20" t="str">
        <f t="shared" si="37"/>
        <v/>
      </c>
    </row>
    <row r="169" spans="1:12" x14ac:dyDescent="0.25">
      <c r="A169" s="37">
        <f t="shared" si="38"/>
        <v>148</v>
      </c>
      <c r="B169" s="17">
        <f t="shared" si="39"/>
        <v>50679</v>
      </c>
      <c r="C169" s="18">
        <f t="shared" si="40"/>
        <v>126473.68400412344</v>
      </c>
      <c r="D169" s="18">
        <f t="shared" si="31"/>
        <v>1401.25</v>
      </c>
      <c r="E169" s="18">
        <f t="shared" si="32"/>
        <v>384.69078884587543</v>
      </c>
      <c r="F169" s="18">
        <f t="shared" si="33"/>
        <v>1016.5592111541246</v>
      </c>
      <c r="G169" s="19">
        <f t="shared" si="34"/>
        <v>0</v>
      </c>
      <c r="H169" s="18">
        <f t="shared" si="35"/>
        <v>125457.12479296932</v>
      </c>
      <c r="I169" s="18">
        <f t="shared" si="41"/>
        <v>95842.124792969204</v>
      </c>
      <c r="J169" s="18">
        <f t="shared" si="42"/>
        <v>159542.87520703083</v>
      </c>
      <c r="K169" s="39">
        <f t="shared" si="36"/>
        <v>2038</v>
      </c>
      <c r="L169" s="20" t="str">
        <f t="shared" si="37"/>
        <v/>
      </c>
    </row>
    <row r="170" spans="1:12" x14ac:dyDescent="0.25">
      <c r="A170" s="37">
        <f t="shared" si="38"/>
        <v>149</v>
      </c>
      <c r="B170" s="17">
        <f t="shared" si="39"/>
        <v>50710</v>
      </c>
      <c r="C170" s="18">
        <f t="shared" si="40"/>
        <v>125457.12479296932</v>
      </c>
      <c r="D170" s="18">
        <f t="shared" si="31"/>
        <v>1401.25</v>
      </c>
      <c r="E170" s="18">
        <f t="shared" si="32"/>
        <v>381.598754578615</v>
      </c>
      <c r="F170" s="18">
        <f t="shared" si="33"/>
        <v>1019.6512454213851</v>
      </c>
      <c r="G170" s="19">
        <f t="shared" si="34"/>
        <v>0</v>
      </c>
      <c r="H170" s="18">
        <f t="shared" si="35"/>
        <v>124437.47354754794</v>
      </c>
      <c r="I170" s="18">
        <f t="shared" si="41"/>
        <v>96223.723547547823</v>
      </c>
      <c r="J170" s="18">
        <f t="shared" si="42"/>
        <v>160562.52645245221</v>
      </c>
      <c r="K170" s="39">
        <f t="shared" si="36"/>
        <v>2038</v>
      </c>
      <c r="L170" s="20" t="str">
        <f t="shared" si="37"/>
        <v/>
      </c>
    </row>
    <row r="171" spans="1:12" x14ac:dyDescent="0.25">
      <c r="A171" s="37">
        <f t="shared" si="38"/>
        <v>150</v>
      </c>
      <c r="B171" s="17">
        <f t="shared" si="39"/>
        <v>50740</v>
      </c>
      <c r="C171" s="18">
        <f t="shared" si="40"/>
        <v>124437.47354754794</v>
      </c>
      <c r="D171" s="18">
        <f t="shared" si="31"/>
        <v>1401.25</v>
      </c>
      <c r="E171" s="18">
        <f t="shared" si="32"/>
        <v>378.49731537379165</v>
      </c>
      <c r="F171" s="18">
        <f t="shared" si="33"/>
        <v>1022.7526846262083</v>
      </c>
      <c r="G171" s="19">
        <f t="shared" si="34"/>
        <v>0</v>
      </c>
      <c r="H171" s="18">
        <f t="shared" si="35"/>
        <v>123414.72086292173</v>
      </c>
      <c r="I171" s="18">
        <f t="shared" si="41"/>
        <v>96602.220862921618</v>
      </c>
      <c r="J171" s="18">
        <f t="shared" si="42"/>
        <v>161585.27913707841</v>
      </c>
      <c r="K171" s="39">
        <f t="shared" si="36"/>
        <v>2038</v>
      </c>
      <c r="L171" s="20" t="str">
        <f t="shared" si="37"/>
        <v/>
      </c>
    </row>
    <row r="172" spans="1:12" x14ac:dyDescent="0.25">
      <c r="A172" s="37">
        <f t="shared" si="38"/>
        <v>151</v>
      </c>
      <c r="B172" s="17">
        <f t="shared" si="39"/>
        <v>50771</v>
      </c>
      <c r="C172" s="18">
        <f t="shared" si="40"/>
        <v>123414.72086292173</v>
      </c>
      <c r="D172" s="18">
        <f t="shared" si="31"/>
        <v>1401.25</v>
      </c>
      <c r="E172" s="18">
        <f t="shared" si="32"/>
        <v>375.38644262472025</v>
      </c>
      <c r="F172" s="18">
        <f t="shared" si="33"/>
        <v>1025.8635573752797</v>
      </c>
      <c r="G172" s="19">
        <f t="shared" si="34"/>
        <v>0</v>
      </c>
      <c r="H172" s="18">
        <f t="shared" si="35"/>
        <v>122388.85730554645</v>
      </c>
      <c r="I172" s="18">
        <f t="shared" si="41"/>
        <v>96977.607305546335</v>
      </c>
      <c r="J172" s="18">
        <f t="shared" si="42"/>
        <v>162611.14269445368</v>
      </c>
      <c r="K172" s="39">
        <f t="shared" si="36"/>
        <v>2039</v>
      </c>
      <c r="L172" s="20" t="str">
        <f t="shared" si="37"/>
        <v/>
      </c>
    </row>
    <row r="173" spans="1:12" x14ac:dyDescent="0.25">
      <c r="A173" s="37">
        <f t="shared" si="38"/>
        <v>152</v>
      </c>
      <c r="B173" s="17">
        <f t="shared" si="39"/>
        <v>50802</v>
      </c>
      <c r="C173" s="18">
        <f t="shared" si="40"/>
        <v>122388.85730554645</v>
      </c>
      <c r="D173" s="18">
        <f t="shared" si="31"/>
        <v>1401.25</v>
      </c>
      <c r="E173" s="18">
        <f t="shared" si="32"/>
        <v>372.26610763770378</v>
      </c>
      <c r="F173" s="18">
        <f t="shared" si="33"/>
        <v>1028.9838923622963</v>
      </c>
      <c r="G173" s="19">
        <f t="shared" si="34"/>
        <v>0</v>
      </c>
      <c r="H173" s="18">
        <f t="shared" si="35"/>
        <v>121359.87341318415</v>
      </c>
      <c r="I173" s="18">
        <f t="shared" si="41"/>
        <v>97349.873413184032</v>
      </c>
      <c r="J173" s="18">
        <f t="shared" si="42"/>
        <v>163640.12658681598</v>
      </c>
      <c r="K173" s="39">
        <f t="shared" si="36"/>
        <v>2039</v>
      </c>
      <c r="L173" s="20" t="str">
        <f t="shared" si="37"/>
        <v/>
      </c>
    </row>
    <row r="174" spans="1:12" x14ac:dyDescent="0.25">
      <c r="A174" s="37">
        <f t="shared" si="38"/>
        <v>153</v>
      </c>
      <c r="B174" s="17">
        <f t="shared" si="39"/>
        <v>50830</v>
      </c>
      <c r="C174" s="18">
        <f t="shared" si="40"/>
        <v>121359.87341318415</v>
      </c>
      <c r="D174" s="18">
        <f t="shared" si="31"/>
        <v>1401.25</v>
      </c>
      <c r="E174" s="18">
        <f t="shared" si="32"/>
        <v>369.13628163176844</v>
      </c>
      <c r="F174" s="18">
        <f t="shared" si="33"/>
        <v>1032.1137183682315</v>
      </c>
      <c r="G174" s="19">
        <f t="shared" si="34"/>
        <v>0</v>
      </c>
      <c r="H174" s="18">
        <f t="shared" si="35"/>
        <v>120327.75969481592</v>
      </c>
      <c r="I174" s="18">
        <f t="shared" si="41"/>
        <v>97719.009694815803</v>
      </c>
      <c r="J174" s="18">
        <f t="shared" si="42"/>
        <v>164672.24030518421</v>
      </c>
      <c r="K174" s="39">
        <f t="shared" si="36"/>
        <v>2039</v>
      </c>
      <c r="L174" s="20" t="str">
        <f t="shared" si="37"/>
        <v/>
      </c>
    </row>
    <row r="175" spans="1:12" x14ac:dyDescent="0.25">
      <c r="A175" s="37">
        <f t="shared" si="38"/>
        <v>154</v>
      </c>
      <c r="B175" s="17">
        <f t="shared" si="39"/>
        <v>50861</v>
      </c>
      <c r="C175" s="18">
        <f t="shared" si="40"/>
        <v>120327.75969481592</v>
      </c>
      <c r="D175" s="18">
        <f t="shared" si="31"/>
        <v>1401.25</v>
      </c>
      <c r="E175" s="18">
        <f t="shared" si="32"/>
        <v>365.99693573839841</v>
      </c>
      <c r="F175" s="18">
        <f t="shared" si="33"/>
        <v>1035.2530642616016</v>
      </c>
      <c r="G175" s="19">
        <f t="shared" si="34"/>
        <v>0</v>
      </c>
      <c r="H175" s="18">
        <f t="shared" si="35"/>
        <v>119292.50663055432</v>
      </c>
      <c r="I175" s="18">
        <f t="shared" si="41"/>
        <v>98085.006630554199</v>
      </c>
      <c r="J175" s="18">
        <f t="shared" si="42"/>
        <v>165707.49336944582</v>
      </c>
      <c r="K175" s="39">
        <f t="shared" si="36"/>
        <v>2039</v>
      </c>
      <c r="L175" s="20" t="str">
        <f t="shared" si="37"/>
        <v/>
      </c>
    </row>
    <row r="176" spans="1:12" x14ac:dyDescent="0.25">
      <c r="A176" s="37">
        <f t="shared" si="38"/>
        <v>155</v>
      </c>
      <c r="B176" s="17">
        <f t="shared" si="39"/>
        <v>50891</v>
      </c>
      <c r="C176" s="18">
        <f t="shared" si="40"/>
        <v>119292.50663055432</v>
      </c>
      <c r="D176" s="18">
        <f t="shared" si="31"/>
        <v>1401.25</v>
      </c>
      <c r="E176" s="18">
        <f t="shared" si="32"/>
        <v>362.84804100126934</v>
      </c>
      <c r="F176" s="18">
        <f t="shared" si="33"/>
        <v>1038.4019589987306</v>
      </c>
      <c r="G176" s="19">
        <f t="shared" si="34"/>
        <v>0</v>
      </c>
      <c r="H176" s="18">
        <f t="shared" si="35"/>
        <v>118254.10467155559</v>
      </c>
      <c r="I176" s="18">
        <f t="shared" si="41"/>
        <v>98447.854671555469</v>
      </c>
      <c r="J176" s="18">
        <f t="shared" si="42"/>
        <v>166745.89532844455</v>
      </c>
      <c r="K176" s="39">
        <f t="shared" si="36"/>
        <v>2039</v>
      </c>
      <c r="L176" s="20" t="str">
        <f t="shared" si="37"/>
        <v/>
      </c>
    </row>
    <row r="177" spans="1:12" x14ac:dyDescent="0.25">
      <c r="A177" s="37">
        <f t="shared" si="38"/>
        <v>156</v>
      </c>
      <c r="B177" s="17">
        <f t="shared" si="39"/>
        <v>50922</v>
      </c>
      <c r="C177" s="18">
        <f t="shared" si="40"/>
        <v>118254.10467155559</v>
      </c>
      <c r="D177" s="18">
        <f t="shared" si="31"/>
        <v>1401.25</v>
      </c>
      <c r="E177" s="18">
        <f t="shared" si="32"/>
        <v>359.68956837598154</v>
      </c>
      <c r="F177" s="18">
        <f t="shared" si="33"/>
        <v>1041.5604316240185</v>
      </c>
      <c r="G177" s="19">
        <f t="shared" si="34"/>
        <v>4000</v>
      </c>
      <c r="H177" s="18">
        <f t="shared" si="35"/>
        <v>113212.54423993157</v>
      </c>
      <c r="I177" s="18">
        <f t="shared" si="41"/>
        <v>98807.544239931449</v>
      </c>
      <c r="J177" s="18">
        <f t="shared" si="42"/>
        <v>171787.45576006855</v>
      </c>
      <c r="K177" s="39">
        <f t="shared" si="36"/>
        <v>2039</v>
      </c>
      <c r="L177" s="20" t="str">
        <f t="shared" si="37"/>
        <v>Sondertilgung</v>
      </c>
    </row>
    <row r="178" spans="1:12" x14ac:dyDescent="0.25">
      <c r="A178" s="37">
        <f t="shared" si="38"/>
        <v>157</v>
      </c>
      <c r="B178" s="17">
        <f t="shared" si="39"/>
        <v>50952</v>
      </c>
      <c r="C178" s="18">
        <f t="shared" si="40"/>
        <v>113212.54423993157</v>
      </c>
      <c r="D178" s="18">
        <f t="shared" si="31"/>
        <v>1401.25</v>
      </c>
      <c r="E178" s="18">
        <f t="shared" si="32"/>
        <v>344.35482206312514</v>
      </c>
      <c r="F178" s="18">
        <f t="shared" si="33"/>
        <v>1056.8951779368749</v>
      </c>
      <c r="G178" s="19">
        <f t="shared" si="34"/>
        <v>0</v>
      </c>
      <c r="H178" s="18">
        <f t="shared" si="35"/>
        <v>112155.64906199469</v>
      </c>
      <c r="I178" s="18">
        <f t="shared" si="41"/>
        <v>99151.899061994569</v>
      </c>
      <c r="J178" s="18">
        <f t="shared" si="42"/>
        <v>172844.35093800543</v>
      </c>
      <c r="K178" s="39">
        <f t="shared" si="36"/>
        <v>2039</v>
      </c>
      <c r="L178" s="20" t="str">
        <f t="shared" si="37"/>
        <v/>
      </c>
    </row>
    <row r="179" spans="1:12" x14ac:dyDescent="0.25">
      <c r="A179" s="37">
        <f t="shared" si="38"/>
        <v>158</v>
      </c>
      <c r="B179" s="17">
        <f t="shared" si="39"/>
        <v>50983</v>
      </c>
      <c r="C179" s="18">
        <f t="shared" si="40"/>
        <v>112155.64906199469</v>
      </c>
      <c r="D179" s="18">
        <f t="shared" si="31"/>
        <v>1401.25</v>
      </c>
      <c r="E179" s="18">
        <f t="shared" si="32"/>
        <v>341.14009923023383</v>
      </c>
      <c r="F179" s="18">
        <f t="shared" si="33"/>
        <v>1060.1099007697662</v>
      </c>
      <c r="G179" s="19">
        <f t="shared" si="34"/>
        <v>0</v>
      </c>
      <c r="H179" s="18">
        <f t="shared" si="35"/>
        <v>111095.53916122492</v>
      </c>
      <c r="I179" s="18">
        <f t="shared" si="41"/>
        <v>99493.039161224806</v>
      </c>
      <c r="J179" s="18">
        <f t="shared" si="42"/>
        <v>173904.46083877521</v>
      </c>
      <c r="K179" s="39">
        <f t="shared" si="36"/>
        <v>2039</v>
      </c>
      <c r="L179" s="20" t="str">
        <f t="shared" si="37"/>
        <v/>
      </c>
    </row>
    <row r="180" spans="1:12" x14ac:dyDescent="0.25">
      <c r="A180" s="37">
        <f t="shared" si="38"/>
        <v>159</v>
      </c>
      <c r="B180" s="17">
        <f t="shared" si="39"/>
        <v>51014</v>
      </c>
      <c r="C180" s="18">
        <f t="shared" si="40"/>
        <v>111095.53916122492</v>
      </c>
      <c r="D180" s="18">
        <f t="shared" si="31"/>
        <v>1401.25</v>
      </c>
      <c r="E180" s="18">
        <f t="shared" si="32"/>
        <v>337.91559828205914</v>
      </c>
      <c r="F180" s="18">
        <f t="shared" si="33"/>
        <v>1063.3344017179409</v>
      </c>
      <c r="G180" s="19">
        <f t="shared" si="34"/>
        <v>0</v>
      </c>
      <c r="H180" s="18">
        <f t="shared" si="35"/>
        <v>110032.20475950697</v>
      </c>
      <c r="I180" s="18">
        <f t="shared" si="41"/>
        <v>99830.954759506858</v>
      </c>
      <c r="J180" s="18">
        <f t="shared" si="42"/>
        <v>174967.79524049314</v>
      </c>
      <c r="K180" s="39">
        <f t="shared" si="36"/>
        <v>2039</v>
      </c>
      <c r="L180" s="20" t="str">
        <f t="shared" si="37"/>
        <v/>
      </c>
    </row>
    <row r="181" spans="1:12" x14ac:dyDescent="0.25">
      <c r="A181" s="37">
        <f t="shared" si="38"/>
        <v>160</v>
      </c>
      <c r="B181" s="17">
        <f t="shared" si="39"/>
        <v>51044</v>
      </c>
      <c r="C181" s="18">
        <f t="shared" si="40"/>
        <v>110032.20475950697</v>
      </c>
      <c r="D181" s="18">
        <f t="shared" si="31"/>
        <v>1401.25</v>
      </c>
      <c r="E181" s="18">
        <f t="shared" si="32"/>
        <v>334.68128947683368</v>
      </c>
      <c r="F181" s="18">
        <f t="shared" si="33"/>
        <v>1066.5687105231664</v>
      </c>
      <c r="G181" s="19">
        <f t="shared" si="34"/>
        <v>0</v>
      </c>
      <c r="H181" s="18">
        <f t="shared" si="35"/>
        <v>108965.63604898381</v>
      </c>
      <c r="I181" s="18">
        <f t="shared" si="41"/>
        <v>100165.6360489837</v>
      </c>
      <c r="J181" s="18">
        <f t="shared" si="42"/>
        <v>176034.3639510163</v>
      </c>
      <c r="K181" s="39">
        <f t="shared" si="36"/>
        <v>2039</v>
      </c>
      <c r="L181" s="20" t="str">
        <f t="shared" si="37"/>
        <v/>
      </c>
    </row>
    <row r="182" spans="1:12" x14ac:dyDescent="0.25">
      <c r="A182" s="37">
        <f t="shared" si="38"/>
        <v>161</v>
      </c>
      <c r="B182" s="17">
        <f t="shared" si="39"/>
        <v>51075</v>
      </c>
      <c r="C182" s="18">
        <f t="shared" si="40"/>
        <v>108965.63604898381</v>
      </c>
      <c r="D182" s="18">
        <f t="shared" si="31"/>
        <v>1401.25</v>
      </c>
      <c r="E182" s="18">
        <f t="shared" si="32"/>
        <v>331.43714298232572</v>
      </c>
      <c r="F182" s="18">
        <f t="shared" si="33"/>
        <v>1069.8128570176743</v>
      </c>
      <c r="G182" s="19">
        <f t="shared" si="34"/>
        <v>0</v>
      </c>
      <c r="H182" s="18">
        <f t="shared" si="35"/>
        <v>107895.82319196613</v>
      </c>
      <c r="I182" s="18">
        <f t="shared" si="41"/>
        <v>100497.07319196602</v>
      </c>
      <c r="J182" s="18">
        <f t="shared" si="42"/>
        <v>177104.17680803398</v>
      </c>
      <c r="K182" s="39">
        <f t="shared" si="36"/>
        <v>2039</v>
      </c>
      <c r="L182" s="20" t="str">
        <f t="shared" si="37"/>
        <v/>
      </c>
    </row>
    <row r="183" spans="1:12" x14ac:dyDescent="0.25">
      <c r="A183" s="37">
        <f t="shared" si="38"/>
        <v>162</v>
      </c>
      <c r="B183" s="17">
        <f t="shared" si="39"/>
        <v>51105</v>
      </c>
      <c r="C183" s="18">
        <f t="shared" si="40"/>
        <v>107895.82319196613</v>
      </c>
      <c r="D183" s="18">
        <f t="shared" si="31"/>
        <v>1401.25</v>
      </c>
      <c r="E183" s="18">
        <f t="shared" si="32"/>
        <v>328.18312887556363</v>
      </c>
      <c r="F183" s="18">
        <f t="shared" si="33"/>
        <v>1073.0668711244364</v>
      </c>
      <c r="G183" s="19">
        <f t="shared" si="34"/>
        <v>0</v>
      </c>
      <c r="H183" s="18">
        <f t="shared" si="35"/>
        <v>106822.7563208417</v>
      </c>
      <c r="I183" s="18">
        <f t="shared" si="41"/>
        <v>100825.25632084158</v>
      </c>
      <c r="J183" s="18">
        <f t="shared" si="42"/>
        <v>178177.24367915842</v>
      </c>
      <c r="K183" s="39">
        <f t="shared" si="36"/>
        <v>2039</v>
      </c>
      <c r="L183" s="20" t="str">
        <f t="shared" si="37"/>
        <v/>
      </c>
    </row>
    <row r="184" spans="1:12" x14ac:dyDescent="0.25">
      <c r="A184" s="37">
        <f t="shared" si="38"/>
        <v>163</v>
      </c>
      <c r="B184" s="17">
        <f t="shared" si="39"/>
        <v>51136</v>
      </c>
      <c r="C184" s="18">
        <f t="shared" si="40"/>
        <v>106822.7563208417</v>
      </c>
      <c r="D184" s="18">
        <f t="shared" si="31"/>
        <v>1401.25</v>
      </c>
      <c r="E184" s="18">
        <f t="shared" si="32"/>
        <v>324.91921714256017</v>
      </c>
      <c r="F184" s="18">
        <f t="shared" si="33"/>
        <v>1076.3307828574398</v>
      </c>
      <c r="G184" s="19">
        <f t="shared" si="34"/>
        <v>0</v>
      </c>
      <c r="H184" s="18">
        <f t="shared" si="35"/>
        <v>105746.42553798427</v>
      </c>
      <c r="I184" s="18">
        <f t="shared" si="41"/>
        <v>101150.17553798413</v>
      </c>
      <c r="J184" s="18">
        <f t="shared" si="42"/>
        <v>179253.57446201585</v>
      </c>
      <c r="K184" s="39">
        <f t="shared" si="36"/>
        <v>2040</v>
      </c>
      <c r="L184" s="20" t="str">
        <f t="shared" si="37"/>
        <v/>
      </c>
    </row>
    <row r="185" spans="1:12" x14ac:dyDescent="0.25">
      <c r="A185" s="37">
        <f t="shared" si="38"/>
        <v>164</v>
      </c>
      <c r="B185" s="17">
        <f t="shared" si="39"/>
        <v>51167</v>
      </c>
      <c r="C185" s="18">
        <f t="shared" si="40"/>
        <v>105746.42553798427</v>
      </c>
      <c r="D185" s="18">
        <f t="shared" si="31"/>
        <v>1401.25</v>
      </c>
      <c r="E185" s="18">
        <f t="shared" si="32"/>
        <v>321.64537767803546</v>
      </c>
      <c r="F185" s="18">
        <f t="shared" si="33"/>
        <v>1079.6046223219646</v>
      </c>
      <c r="G185" s="19">
        <f t="shared" si="34"/>
        <v>0</v>
      </c>
      <c r="H185" s="18">
        <f t="shared" si="35"/>
        <v>104666.82091566231</v>
      </c>
      <c r="I185" s="18">
        <f t="shared" si="41"/>
        <v>101471.82091566217</v>
      </c>
      <c r="J185" s="18">
        <f t="shared" si="42"/>
        <v>180333.17908433781</v>
      </c>
      <c r="K185" s="39">
        <f t="shared" si="36"/>
        <v>2040</v>
      </c>
      <c r="L185" s="20" t="str">
        <f t="shared" si="37"/>
        <v/>
      </c>
    </row>
    <row r="186" spans="1:12" x14ac:dyDescent="0.25">
      <c r="A186" s="37">
        <f t="shared" si="38"/>
        <v>165</v>
      </c>
      <c r="B186" s="17">
        <f t="shared" si="39"/>
        <v>51196</v>
      </c>
      <c r="C186" s="18">
        <f t="shared" si="40"/>
        <v>104666.82091566231</v>
      </c>
      <c r="D186" s="18">
        <f t="shared" si="31"/>
        <v>1401.25</v>
      </c>
      <c r="E186" s="18">
        <f t="shared" si="32"/>
        <v>318.3615802851395</v>
      </c>
      <c r="F186" s="18">
        <f t="shared" si="33"/>
        <v>1082.8884197148604</v>
      </c>
      <c r="G186" s="19">
        <f t="shared" si="34"/>
        <v>0</v>
      </c>
      <c r="H186" s="18">
        <f t="shared" si="35"/>
        <v>103583.93249594745</v>
      </c>
      <c r="I186" s="18">
        <f t="shared" si="41"/>
        <v>101790.18249594732</v>
      </c>
      <c r="J186" s="18">
        <f t="shared" si="42"/>
        <v>181416.06750405268</v>
      </c>
      <c r="K186" s="39">
        <f t="shared" si="36"/>
        <v>2040</v>
      </c>
      <c r="L186" s="20" t="str">
        <f t="shared" si="37"/>
        <v/>
      </c>
    </row>
    <row r="187" spans="1:12" x14ac:dyDescent="0.25">
      <c r="A187" s="37">
        <f t="shared" si="38"/>
        <v>166</v>
      </c>
      <c r="B187" s="17">
        <f t="shared" si="39"/>
        <v>51227</v>
      </c>
      <c r="C187" s="18">
        <f t="shared" si="40"/>
        <v>103583.93249594745</v>
      </c>
      <c r="D187" s="18">
        <f t="shared" si="31"/>
        <v>1401.25</v>
      </c>
      <c r="E187" s="18">
        <f t="shared" si="32"/>
        <v>315.0677946751735</v>
      </c>
      <c r="F187" s="18">
        <f t="shared" si="33"/>
        <v>1086.1822053248266</v>
      </c>
      <c r="G187" s="19">
        <f t="shared" si="34"/>
        <v>0</v>
      </c>
      <c r="H187" s="18">
        <f t="shared" si="35"/>
        <v>102497.75029062261</v>
      </c>
      <c r="I187" s="18">
        <f t="shared" si="41"/>
        <v>102105.25029062248</v>
      </c>
      <c r="J187" s="18">
        <f t="shared" si="42"/>
        <v>182502.2497093775</v>
      </c>
      <c r="K187" s="39">
        <f t="shared" si="36"/>
        <v>2040</v>
      </c>
      <c r="L187" s="20" t="str">
        <f t="shared" si="37"/>
        <v/>
      </c>
    </row>
    <row r="188" spans="1:12" x14ac:dyDescent="0.25">
      <c r="A188" s="37">
        <f t="shared" si="38"/>
        <v>167</v>
      </c>
      <c r="B188" s="17">
        <f t="shared" si="39"/>
        <v>51257</v>
      </c>
      <c r="C188" s="18">
        <f t="shared" si="40"/>
        <v>102497.75029062261</v>
      </c>
      <c r="D188" s="18">
        <f t="shared" si="31"/>
        <v>1401.25</v>
      </c>
      <c r="E188" s="18">
        <f t="shared" si="32"/>
        <v>311.76399046731041</v>
      </c>
      <c r="F188" s="18">
        <f t="shared" si="33"/>
        <v>1089.4860095326896</v>
      </c>
      <c r="G188" s="19">
        <f t="shared" si="34"/>
        <v>0</v>
      </c>
      <c r="H188" s="18">
        <f t="shared" si="35"/>
        <v>101408.26428108993</v>
      </c>
      <c r="I188" s="18">
        <f t="shared" si="41"/>
        <v>102417.0142810898</v>
      </c>
      <c r="J188" s="18">
        <f t="shared" si="42"/>
        <v>183591.7357189102</v>
      </c>
      <c r="K188" s="39">
        <f t="shared" si="36"/>
        <v>2040</v>
      </c>
      <c r="L188" s="20" t="str">
        <f t="shared" si="37"/>
        <v/>
      </c>
    </row>
    <row r="189" spans="1:12" x14ac:dyDescent="0.25">
      <c r="A189" s="37">
        <f t="shared" si="38"/>
        <v>168</v>
      </c>
      <c r="B189" s="17">
        <f t="shared" si="39"/>
        <v>51288</v>
      </c>
      <c r="C189" s="18">
        <f t="shared" si="40"/>
        <v>101408.26428108993</v>
      </c>
      <c r="D189" s="18">
        <f t="shared" si="31"/>
        <v>1401.25</v>
      </c>
      <c r="E189" s="18">
        <f t="shared" si="32"/>
        <v>308.45013718831518</v>
      </c>
      <c r="F189" s="18">
        <f t="shared" si="33"/>
        <v>1092.7998628116848</v>
      </c>
      <c r="G189" s="19">
        <f t="shared" si="34"/>
        <v>4000</v>
      </c>
      <c r="H189" s="18">
        <f t="shared" si="35"/>
        <v>96315.464418278236</v>
      </c>
      <c r="I189" s="18">
        <f t="shared" si="41"/>
        <v>102725.4644182781</v>
      </c>
      <c r="J189" s="18">
        <f t="shared" si="42"/>
        <v>188684.5355817219</v>
      </c>
      <c r="K189" s="39">
        <f t="shared" si="36"/>
        <v>2040</v>
      </c>
      <c r="L189" s="20" t="str">
        <f t="shared" si="37"/>
        <v>Sondertilgung</v>
      </c>
    </row>
    <row r="190" spans="1:12" x14ac:dyDescent="0.25">
      <c r="A190" s="37">
        <f t="shared" si="38"/>
        <v>169</v>
      </c>
      <c r="B190" s="17">
        <f t="shared" si="39"/>
        <v>51318</v>
      </c>
      <c r="C190" s="18">
        <f t="shared" si="40"/>
        <v>96315.464418278236</v>
      </c>
      <c r="D190" s="18">
        <f t="shared" si="31"/>
        <v>1401.25</v>
      </c>
      <c r="E190" s="18">
        <f t="shared" si="32"/>
        <v>292.95953760559627</v>
      </c>
      <c r="F190" s="18">
        <f t="shared" si="33"/>
        <v>1108.2904623944037</v>
      </c>
      <c r="G190" s="19">
        <f t="shared" si="34"/>
        <v>0</v>
      </c>
      <c r="H190" s="18">
        <f t="shared" si="35"/>
        <v>95207.173955883831</v>
      </c>
      <c r="I190" s="18">
        <f t="shared" si="41"/>
        <v>103018.4239558837</v>
      </c>
      <c r="J190" s="18">
        <f t="shared" si="42"/>
        <v>189792.82604411629</v>
      </c>
      <c r="K190" s="39">
        <f t="shared" si="36"/>
        <v>2040</v>
      </c>
      <c r="L190" s="20" t="str">
        <f t="shared" si="37"/>
        <v/>
      </c>
    </row>
    <row r="191" spans="1:12" x14ac:dyDescent="0.25">
      <c r="A191" s="37">
        <f t="shared" si="38"/>
        <v>170</v>
      </c>
      <c r="B191" s="17">
        <f t="shared" si="39"/>
        <v>51349</v>
      </c>
      <c r="C191" s="18">
        <f t="shared" si="40"/>
        <v>95207.173955883831</v>
      </c>
      <c r="D191" s="18">
        <f t="shared" si="31"/>
        <v>1401.25</v>
      </c>
      <c r="E191" s="18">
        <f t="shared" si="32"/>
        <v>289.58848744914661</v>
      </c>
      <c r="F191" s="18">
        <f t="shared" si="33"/>
        <v>1111.6615125508533</v>
      </c>
      <c r="G191" s="19">
        <f t="shared" si="34"/>
        <v>0</v>
      </c>
      <c r="H191" s="18">
        <f t="shared" si="35"/>
        <v>94095.512443332977</v>
      </c>
      <c r="I191" s="18">
        <f t="shared" si="41"/>
        <v>103308.01244333285</v>
      </c>
      <c r="J191" s="18">
        <f t="shared" si="42"/>
        <v>190904.48755666713</v>
      </c>
      <c r="K191" s="39">
        <f t="shared" si="36"/>
        <v>2040</v>
      </c>
      <c r="L191" s="20" t="str">
        <f t="shared" si="37"/>
        <v/>
      </c>
    </row>
    <row r="192" spans="1:12" x14ac:dyDescent="0.25">
      <c r="A192" s="37">
        <f t="shared" si="38"/>
        <v>171</v>
      </c>
      <c r="B192" s="17">
        <f t="shared" si="39"/>
        <v>51380</v>
      </c>
      <c r="C192" s="18">
        <f t="shared" si="40"/>
        <v>94095.512443332977</v>
      </c>
      <c r="D192" s="18">
        <f t="shared" si="31"/>
        <v>1401.25</v>
      </c>
      <c r="E192" s="18">
        <f t="shared" si="32"/>
        <v>286.20718368180445</v>
      </c>
      <c r="F192" s="18">
        <f t="shared" si="33"/>
        <v>1115.0428163181955</v>
      </c>
      <c r="G192" s="19">
        <f t="shared" si="34"/>
        <v>0</v>
      </c>
      <c r="H192" s="18">
        <f t="shared" si="35"/>
        <v>92980.469627014783</v>
      </c>
      <c r="I192" s="18">
        <f t="shared" si="41"/>
        <v>103594.21962701465</v>
      </c>
      <c r="J192" s="18">
        <f t="shared" si="42"/>
        <v>192019.53037298532</v>
      </c>
      <c r="K192" s="39">
        <f t="shared" si="36"/>
        <v>2040</v>
      </c>
      <c r="L192" s="20" t="str">
        <f t="shared" si="37"/>
        <v/>
      </c>
    </row>
    <row r="193" spans="1:12" x14ac:dyDescent="0.25">
      <c r="A193" s="37">
        <f t="shared" si="38"/>
        <v>172</v>
      </c>
      <c r="B193" s="17">
        <f t="shared" si="39"/>
        <v>51410</v>
      </c>
      <c r="C193" s="18">
        <f t="shared" si="40"/>
        <v>92980.469627014783</v>
      </c>
      <c r="D193" s="18">
        <f t="shared" si="31"/>
        <v>1401.25</v>
      </c>
      <c r="E193" s="18">
        <f t="shared" si="32"/>
        <v>282.8155951155033</v>
      </c>
      <c r="F193" s="18">
        <f t="shared" si="33"/>
        <v>1118.4344048844966</v>
      </c>
      <c r="G193" s="19">
        <f t="shared" si="34"/>
        <v>0</v>
      </c>
      <c r="H193" s="18">
        <f t="shared" si="35"/>
        <v>91862.035222130289</v>
      </c>
      <c r="I193" s="18">
        <f t="shared" si="41"/>
        <v>103877.03522213016</v>
      </c>
      <c r="J193" s="18">
        <f t="shared" si="42"/>
        <v>193137.96477786981</v>
      </c>
      <c r="K193" s="39">
        <f t="shared" si="36"/>
        <v>2040</v>
      </c>
      <c r="L193" s="20" t="str">
        <f t="shared" si="37"/>
        <v/>
      </c>
    </row>
    <row r="194" spans="1:12" x14ac:dyDescent="0.25">
      <c r="A194" s="37">
        <f t="shared" si="38"/>
        <v>173</v>
      </c>
      <c r="B194" s="17">
        <f t="shared" si="39"/>
        <v>51441</v>
      </c>
      <c r="C194" s="18">
        <f t="shared" si="40"/>
        <v>91862.035222130289</v>
      </c>
      <c r="D194" s="18">
        <f t="shared" si="31"/>
        <v>1401.25</v>
      </c>
      <c r="E194" s="18">
        <f t="shared" si="32"/>
        <v>279.41369046731296</v>
      </c>
      <c r="F194" s="18">
        <f t="shared" si="33"/>
        <v>1121.836309532687</v>
      </c>
      <c r="G194" s="19">
        <f t="shared" si="34"/>
        <v>0</v>
      </c>
      <c r="H194" s="18">
        <f t="shared" si="35"/>
        <v>90740.198912597596</v>
      </c>
      <c r="I194" s="18">
        <f t="shared" si="41"/>
        <v>104156.44891259747</v>
      </c>
      <c r="J194" s="18">
        <f t="shared" si="42"/>
        <v>194259.80108740251</v>
      </c>
      <c r="K194" s="39">
        <f t="shared" si="36"/>
        <v>2040</v>
      </c>
      <c r="L194" s="20" t="str">
        <f t="shared" si="37"/>
        <v/>
      </c>
    </row>
    <row r="195" spans="1:12" x14ac:dyDescent="0.25">
      <c r="A195" s="37">
        <f t="shared" si="38"/>
        <v>174</v>
      </c>
      <c r="B195" s="17">
        <f t="shared" si="39"/>
        <v>51471</v>
      </c>
      <c r="C195" s="18">
        <f t="shared" si="40"/>
        <v>90740.198912597596</v>
      </c>
      <c r="D195" s="18">
        <f t="shared" si="31"/>
        <v>1401.25</v>
      </c>
      <c r="E195" s="18">
        <f t="shared" si="32"/>
        <v>276.001438359151</v>
      </c>
      <c r="F195" s="18">
        <f t="shared" si="33"/>
        <v>1125.2485616408489</v>
      </c>
      <c r="G195" s="19">
        <f t="shared" si="34"/>
        <v>0</v>
      </c>
      <c r="H195" s="18">
        <f t="shared" si="35"/>
        <v>89614.950350956744</v>
      </c>
      <c r="I195" s="18">
        <f t="shared" si="41"/>
        <v>104432.45035095661</v>
      </c>
      <c r="J195" s="18">
        <f t="shared" si="42"/>
        <v>195385.04964904336</v>
      </c>
      <c r="K195" s="39">
        <f t="shared" si="36"/>
        <v>2040</v>
      </c>
      <c r="L195" s="20" t="str">
        <f t="shared" si="37"/>
        <v/>
      </c>
    </row>
    <row r="196" spans="1:12" x14ac:dyDescent="0.25">
      <c r="A196" s="37">
        <f t="shared" si="38"/>
        <v>175</v>
      </c>
      <c r="B196" s="17">
        <f t="shared" si="39"/>
        <v>51502</v>
      </c>
      <c r="C196" s="18">
        <f t="shared" si="40"/>
        <v>89614.950350956744</v>
      </c>
      <c r="D196" s="18">
        <f t="shared" si="31"/>
        <v>1401.25</v>
      </c>
      <c r="E196" s="18">
        <f t="shared" si="32"/>
        <v>272.57880731749339</v>
      </c>
      <c r="F196" s="18">
        <f t="shared" si="33"/>
        <v>1128.6711926825067</v>
      </c>
      <c r="G196" s="19">
        <f t="shared" si="34"/>
        <v>0</v>
      </c>
      <c r="H196" s="18">
        <f t="shared" si="35"/>
        <v>88486.279158274236</v>
      </c>
      <c r="I196" s="18">
        <f t="shared" si="41"/>
        <v>104705.0291582741</v>
      </c>
      <c r="J196" s="18">
        <f t="shared" si="42"/>
        <v>196513.72084172585</v>
      </c>
      <c r="K196" s="39">
        <f t="shared" si="36"/>
        <v>2041</v>
      </c>
      <c r="L196" s="20" t="str">
        <f t="shared" si="37"/>
        <v/>
      </c>
    </row>
    <row r="197" spans="1:12" x14ac:dyDescent="0.25">
      <c r="A197" s="37">
        <f t="shared" si="38"/>
        <v>176</v>
      </c>
      <c r="B197" s="17">
        <f t="shared" si="39"/>
        <v>51533</v>
      </c>
      <c r="C197" s="18">
        <f t="shared" si="40"/>
        <v>88486.279158274236</v>
      </c>
      <c r="D197" s="18">
        <f t="shared" si="31"/>
        <v>1401.25</v>
      </c>
      <c r="E197" s="18">
        <f t="shared" si="32"/>
        <v>269.14576577308412</v>
      </c>
      <c r="F197" s="18">
        <f t="shared" si="33"/>
        <v>1132.1042342269159</v>
      </c>
      <c r="G197" s="19">
        <f t="shared" si="34"/>
        <v>0</v>
      </c>
      <c r="H197" s="18">
        <f t="shared" si="35"/>
        <v>87354.174924047315</v>
      </c>
      <c r="I197" s="18">
        <f t="shared" si="41"/>
        <v>104974.17492404718</v>
      </c>
      <c r="J197" s="18">
        <f t="shared" si="42"/>
        <v>197645.82507595277</v>
      </c>
      <c r="K197" s="39">
        <f t="shared" si="36"/>
        <v>2041</v>
      </c>
      <c r="L197" s="20" t="str">
        <f t="shared" si="37"/>
        <v/>
      </c>
    </row>
    <row r="198" spans="1:12" x14ac:dyDescent="0.25">
      <c r="A198" s="37">
        <f t="shared" si="38"/>
        <v>177</v>
      </c>
      <c r="B198" s="17">
        <f t="shared" si="39"/>
        <v>51561</v>
      </c>
      <c r="C198" s="18">
        <f t="shared" si="40"/>
        <v>87354.174924047315</v>
      </c>
      <c r="D198" s="18">
        <f t="shared" si="31"/>
        <v>1401.25</v>
      </c>
      <c r="E198" s="18">
        <f t="shared" si="32"/>
        <v>265.70228206064388</v>
      </c>
      <c r="F198" s="18">
        <f t="shared" si="33"/>
        <v>1135.5477179393561</v>
      </c>
      <c r="G198" s="19">
        <f t="shared" si="34"/>
        <v>0</v>
      </c>
      <c r="H198" s="18">
        <f t="shared" si="35"/>
        <v>86218.627206107965</v>
      </c>
      <c r="I198" s="18">
        <f t="shared" si="41"/>
        <v>105239.87720610783</v>
      </c>
      <c r="J198" s="18">
        <f t="shared" si="42"/>
        <v>198781.37279389214</v>
      </c>
      <c r="K198" s="39">
        <f t="shared" si="36"/>
        <v>2041</v>
      </c>
      <c r="L198" s="20" t="str">
        <f t="shared" si="37"/>
        <v/>
      </c>
    </row>
    <row r="199" spans="1:12" x14ac:dyDescent="0.25">
      <c r="A199" s="37">
        <f t="shared" si="38"/>
        <v>178</v>
      </c>
      <c r="B199" s="17">
        <f t="shared" si="39"/>
        <v>51592</v>
      </c>
      <c r="C199" s="18">
        <f t="shared" si="40"/>
        <v>86218.627206107965</v>
      </c>
      <c r="D199" s="18">
        <f t="shared" si="31"/>
        <v>1401.25</v>
      </c>
      <c r="E199" s="18">
        <f t="shared" si="32"/>
        <v>262.24832441857836</v>
      </c>
      <c r="F199" s="18">
        <f t="shared" si="33"/>
        <v>1139.0016755814218</v>
      </c>
      <c r="G199" s="19">
        <f t="shared" si="34"/>
        <v>0</v>
      </c>
      <c r="H199" s="18">
        <f t="shared" si="35"/>
        <v>85079.625530526537</v>
      </c>
      <c r="I199" s="18">
        <f t="shared" si="41"/>
        <v>105502.12553052641</v>
      </c>
      <c r="J199" s="18">
        <f t="shared" si="42"/>
        <v>199920.37446947355</v>
      </c>
      <c r="K199" s="39">
        <f t="shared" si="36"/>
        <v>2041</v>
      </c>
      <c r="L199" s="20" t="str">
        <f t="shared" si="37"/>
        <v/>
      </c>
    </row>
    <row r="200" spans="1:12" x14ac:dyDescent="0.25">
      <c r="A200" s="37">
        <f t="shared" si="38"/>
        <v>179</v>
      </c>
      <c r="B200" s="17">
        <f t="shared" si="39"/>
        <v>51622</v>
      </c>
      <c r="C200" s="18">
        <f t="shared" si="40"/>
        <v>85079.625530526537</v>
      </c>
      <c r="D200" s="18">
        <f t="shared" si="31"/>
        <v>1401.25</v>
      </c>
      <c r="E200" s="18">
        <f t="shared" si="32"/>
        <v>258.78386098868486</v>
      </c>
      <c r="F200" s="18">
        <f t="shared" si="33"/>
        <v>1142.4661390113151</v>
      </c>
      <c r="G200" s="19">
        <f t="shared" si="34"/>
        <v>0</v>
      </c>
      <c r="H200" s="18">
        <f t="shared" si="35"/>
        <v>83937.159391515219</v>
      </c>
      <c r="I200" s="18">
        <f t="shared" si="41"/>
        <v>105760.90939151509</v>
      </c>
      <c r="J200" s="18">
        <f t="shared" si="42"/>
        <v>201062.84060848487</v>
      </c>
      <c r="K200" s="39">
        <f t="shared" si="36"/>
        <v>2041</v>
      </c>
      <c r="L200" s="20" t="str">
        <f t="shared" si="37"/>
        <v/>
      </c>
    </row>
    <row r="201" spans="1:12" x14ac:dyDescent="0.25">
      <c r="A201" s="37">
        <f t="shared" si="38"/>
        <v>180</v>
      </c>
      <c r="B201" s="17">
        <f t="shared" si="39"/>
        <v>51653</v>
      </c>
      <c r="C201" s="18">
        <f t="shared" si="40"/>
        <v>83937.159391515219</v>
      </c>
      <c r="D201" s="18">
        <f t="shared" si="31"/>
        <v>1401.25</v>
      </c>
      <c r="E201" s="18">
        <f t="shared" si="32"/>
        <v>255.30885981585877</v>
      </c>
      <c r="F201" s="18">
        <f t="shared" si="33"/>
        <v>1145.9411401841412</v>
      </c>
      <c r="G201" s="19">
        <f t="shared" si="34"/>
        <v>4000</v>
      </c>
      <c r="H201" s="18">
        <f t="shared" si="35"/>
        <v>78791.218251331084</v>
      </c>
      <c r="I201" s="18">
        <f t="shared" si="41"/>
        <v>106016.21825133095</v>
      </c>
      <c r="J201" s="18">
        <f t="shared" si="42"/>
        <v>206208.78174866902</v>
      </c>
      <c r="K201" s="39">
        <f t="shared" si="36"/>
        <v>2041</v>
      </c>
      <c r="L201" s="20" t="str">
        <f t="shared" si="37"/>
        <v>Sondertilgung</v>
      </c>
    </row>
    <row r="202" spans="1:12" x14ac:dyDescent="0.25">
      <c r="A202" s="37">
        <f t="shared" si="38"/>
        <v>181</v>
      </c>
      <c r="B202" s="17">
        <f t="shared" si="39"/>
        <v>51683</v>
      </c>
      <c r="C202" s="18">
        <f t="shared" si="40"/>
        <v>78791.218251331084</v>
      </c>
      <c r="D202" s="18">
        <f t="shared" si="31"/>
        <v>1401.25</v>
      </c>
      <c r="E202" s="18">
        <f t="shared" si="32"/>
        <v>239.65662218113201</v>
      </c>
      <c r="F202" s="18">
        <f t="shared" si="33"/>
        <v>1161.593377818868</v>
      </c>
      <c r="G202" s="19">
        <f t="shared" si="34"/>
        <v>0</v>
      </c>
      <c r="H202" s="18">
        <f t="shared" si="35"/>
        <v>77629.624873512221</v>
      </c>
      <c r="I202" s="18">
        <f t="shared" si="41"/>
        <v>106255.87487351209</v>
      </c>
      <c r="J202" s="18">
        <f t="shared" si="42"/>
        <v>207370.3751264879</v>
      </c>
      <c r="K202" s="39">
        <f t="shared" si="36"/>
        <v>2041</v>
      </c>
      <c r="L202" s="20" t="str">
        <f t="shared" si="37"/>
        <v/>
      </c>
    </row>
    <row r="203" spans="1:12" x14ac:dyDescent="0.25">
      <c r="A203" s="37">
        <f t="shared" si="38"/>
        <v>182</v>
      </c>
      <c r="B203" s="17">
        <f t="shared" si="39"/>
        <v>51714</v>
      </c>
      <c r="C203" s="18">
        <f t="shared" si="40"/>
        <v>77629.624873512221</v>
      </c>
      <c r="D203" s="18">
        <f t="shared" si="31"/>
        <v>1401.25</v>
      </c>
      <c r="E203" s="18">
        <f t="shared" si="32"/>
        <v>236.12344232359965</v>
      </c>
      <c r="F203" s="18">
        <f t="shared" si="33"/>
        <v>1165.1265576764004</v>
      </c>
      <c r="G203" s="19">
        <f t="shared" si="34"/>
        <v>0</v>
      </c>
      <c r="H203" s="18">
        <f t="shared" si="35"/>
        <v>76464.498315835823</v>
      </c>
      <c r="I203" s="18">
        <f t="shared" si="41"/>
        <v>106491.99831583569</v>
      </c>
      <c r="J203" s="18">
        <f t="shared" si="42"/>
        <v>208535.50168416431</v>
      </c>
      <c r="K203" s="39">
        <f t="shared" si="36"/>
        <v>2041</v>
      </c>
      <c r="L203" s="20" t="str">
        <f t="shared" si="37"/>
        <v/>
      </c>
    </row>
    <row r="204" spans="1:12" x14ac:dyDescent="0.25">
      <c r="A204" s="37">
        <f t="shared" si="38"/>
        <v>183</v>
      </c>
      <c r="B204" s="17">
        <f t="shared" si="39"/>
        <v>51745</v>
      </c>
      <c r="C204" s="18">
        <f t="shared" si="40"/>
        <v>76464.498315835823</v>
      </c>
      <c r="D204" s="18">
        <f t="shared" si="31"/>
        <v>1401.25</v>
      </c>
      <c r="E204" s="18">
        <f t="shared" si="32"/>
        <v>232.57951571066727</v>
      </c>
      <c r="F204" s="18">
        <f t="shared" si="33"/>
        <v>1168.6704842893328</v>
      </c>
      <c r="G204" s="19">
        <f t="shared" si="34"/>
        <v>0</v>
      </c>
      <c r="H204" s="18">
        <f t="shared" si="35"/>
        <v>75295.827831546485</v>
      </c>
      <c r="I204" s="18">
        <f t="shared" si="41"/>
        <v>106724.57783154635</v>
      </c>
      <c r="J204" s="18">
        <f t="shared" si="42"/>
        <v>209704.17216845363</v>
      </c>
      <c r="K204" s="39">
        <f t="shared" si="36"/>
        <v>2041</v>
      </c>
      <c r="L204" s="20" t="str">
        <f t="shared" si="37"/>
        <v/>
      </c>
    </row>
    <row r="205" spans="1:12" x14ac:dyDescent="0.25">
      <c r="A205" s="37">
        <f t="shared" si="38"/>
        <v>184</v>
      </c>
      <c r="B205" s="17">
        <f t="shared" si="39"/>
        <v>51775</v>
      </c>
      <c r="C205" s="18">
        <f t="shared" si="40"/>
        <v>75295.827831546485</v>
      </c>
      <c r="D205" s="18">
        <f t="shared" si="31"/>
        <v>1401.25</v>
      </c>
      <c r="E205" s="18">
        <f t="shared" si="32"/>
        <v>229.0248096542872</v>
      </c>
      <c r="F205" s="18">
        <f t="shared" si="33"/>
        <v>1172.2251903457127</v>
      </c>
      <c r="G205" s="19">
        <f t="shared" si="34"/>
        <v>0</v>
      </c>
      <c r="H205" s="18">
        <f t="shared" si="35"/>
        <v>74123.602641200778</v>
      </c>
      <c r="I205" s="18">
        <f t="shared" si="41"/>
        <v>106953.60264120065</v>
      </c>
      <c r="J205" s="18">
        <f t="shared" si="42"/>
        <v>210876.39735879935</v>
      </c>
      <c r="K205" s="39">
        <f t="shared" si="36"/>
        <v>2041</v>
      </c>
      <c r="L205" s="20" t="str">
        <f t="shared" si="37"/>
        <v/>
      </c>
    </row>
    <row r="206" spans="1:12" x14ac:dyDescent="0.25">
      <c r="A206" s="37">
        <f t="shared" si="38"/>
        <v>185</v>
      </c>
      <c r="B206" s="17">
        <f t="shared" si="39"/>
        <v>51806</v>
      </c>
      <c r="C206" s="18">
        <f t="shared" si="40"/>
        <v>74123.602641200778</v>
      </c>
      <c r="D206" s="18">
        <f t="shared" si="31"/>
        <v>1401.25</v>
      </c>
      <c r="E206" s="18">
        <f t="shared" si="32"/>
        <v>225.45929136698567</v>
      </c>
      <c r="F206" s="18">
        <f t="shared" si="33"/>
        <v>1175.7907086330142</v>
      </c>
      <c r="G206" s="19">
        <f t="shared" si="34"/>
        <v>0</v>
      </c>
      <c r="H206" s="18">
        <f t="shared" si="35"/>
        <v>72947.811932567769</v>
      </c>
      <c r="I206" s="18">
        <f t="shared" si="41"/>
        <v>107179.06193256764</v>
      </c>
      <c r="J206" s="18">
        <f t="shared" si="42"/>
        <v>212052.18806743238</v>
      </c>
      <c r="K206" s="39">
        <f t="shared" si="36"/>
        <v>2041</v>
      </c>
      <c r="L206" s="20" t="str">
        <f t="shared" si="37"/>
        <v/>
      </c>
    </row>
    <row r="207" spans="1:12" x14ac:dyDescent="0.25">
      <c r="A207" s="37">
        <f t="shared" si="38"/>
        <v>186</v>
      </c>
      <c r="B207" s="17">
        <f t="shared" si="39"/>
        <v>51836</v>
      </c>
      <c r="C207" s="18">
        <f t="shared" si="40"/>
        <v>72947.811932567769</v>
      </c>
      <c r="D207" s="18">
        <f t="shared" si="31"/>
        <v>1401.25</v>
      </c>
      <c r="E207" s="18">
        <f t="shared" si="32"/>
        <v>221.88292796156028</v>
      </c>
      <c r="F207" s="18">
        <f t="shared" si="33"/>
        <v>1179.3670720384398</v>
      </c>
      <c r="G207" s="19">
        <f t="shared" si="34"/>
        <v>0</v>
      </c>
      <c r="H207" s="18">
        <f t="shared" si="35"/>
        <v>71768.444860529329</v>
      </c>
      <c r="I207" s="18">
        <f t="shared" si="41"/>
        <v>107400.9448605292</v>
      </c>
      <c r="J207" s="18">
        <f t="shared" si="42"/>
        <v>213231.55513947082</v>
      </c>
      <c r="K207" s="39">
        <f t="shared" si="36"/>
        <v>2041</v>
      </c>
      <c r="L207" s="20" t="str">
        <f t="shared" si="37"/>
        <v/>
      </c>
    </row>
    <row r="208" spans="1:12" x14ac:dyDescent="0.25">
      <c r="A208" s="37">
        <f t="shared" si="38"/>
        <v>187</v>
      </c>
      <c r="B208" s="17">
        <f t="shared" si="39"/>
        <v>51867</v>
      </c>
      <c r="C208" s="18">
        <f t="shared" si="40"/>
        <v>71768.444860529329</v>
      </c>
      <c r="D208" s="18">
        <f t="shared" si="31"/>
        <v>1401.25</v>
      </c>
      <c r="E208" s="18">
        <f t="shared" si="32"/>
        <v>218.29568645077669</v>
      </c>
      <c r="F208" s="18">
        <f t="shared" si="33"/>
        <v>1182.9543135492233</v>
      </c>
      <c r="G208" s="19">
        <f t="shared" si="34"/>
        <v>0</v>
      </c>
      <c r="H208" s="18">
        <f t="shared" si="35"/>
        <v>70585.490546980101</v>
      </c>
      <c r="I208" s="18">
        <f t="shared" si="41"/>
        <v>107619.24054697997</v>
      </c>
      <c r="J208" s="18">
        <f t="shared" si="42"/>
        <v>214414.50945302003</v>
      </c>
      <c r="K208" s="39">
        <f t="shared" si="36"/>
        <v>2042</v>
      </c>
      <c r="L208" s="20" t="str">
        <f t="shared" si="37"/>
        <v/>
      </c>
    </row>
    <row r="209" spans="1:12" x14ac:dyDescent="0.25">
      <c r="A209" s="37">
        <f t="shared" si="38"/>
        <v>188</v>
      </c>
      <c r="B209" s="17">
        <f t="shared" si="39"/>
        <v>51898</v>
      </c>
      <c r="C209" s="18">
        <f t="shared" si="40"/>
        <v>70585.490546980101</v>
      </c>
      <c r="D209" s="18">
        <f t="shared" si="31"/>
        <v>1401.25</v>
      </c>
      <c r="E209" s="18">
        <f t="shared" si="32"/>
        <v>214.69753374706445</v>
      </c>
      <c r="F209" s="18">
        <f t="shared" si="33"/>
        <v>1186.5524662529356</v>
      </c>
      <c r="G209" s="19">
        <f t="shared" si="34"/>
        <v>0</v>
      </c>
      <c r="H209" s="18">
        <f t="shared" si="35"/>
        <v>69398.938080727166</v>
      </c>
      <c r="I209" s="18">
        <f t="shared" si="41"/>
        <v>107833.93808072704</v>
      </c>
      <c r="J209" s="18">
        <f t="shared" si="42"/>
        <v>215601.06191927296</v>
      </c>
      <c r="K209" s="39">
        <f t="shared" si="36"/>
        <v>2042</v>
      </c>
      <c r="L209" s="20" t="str">
        <f t="shared" si="37"/>
        <v/>
      </c>
    </row>
    <row r="210" spans="1:12" x14ac:dyDescent="0.25">
      <c r="A210" s="37">
        <f t="shared" si="38"/>
        <v>189</v>
      </c>
      <c r="B210" s="17">
        <f t="shared" si="39"/>
        <v>51926</v>
      </c>
      <c r="C210" s="18">
        <f t="shared" si="40"/>
        <v>69398.938080727166</v>
      </c>
      <c r="D210" s="18">
        <f t="shared" si="31"/>
        <v>1401.25</v>
      </c>
      <c r="E210" s="18">
        <f t="shared" si="32"/>
        <v>211.08843666221176</v>
      </c>
      <c r="F210" s="18">
        <f t="shared" si="33"/>
        <v>1190.1615633377883</v>
      </c>
      <c r="G210" s="19">
        <f t="shared" si="34"/>
        <v>0</v>
      </c>
      <c r="H210" s="18">
        <f t="shared" si="35"/>
        <v>68208.776517389371</v>
      </c>
      <c r="I210" s="18">
        <f t="shared" si="41"/>
        <v>108045.02651738924</v>
      </c>
      <c r="J210" s="18">
        <f t="shared" si="42"/>
        <v>216791.22348261075</v>
      </c>
      <c r="K210" s="39">
        <f t="shared" si="36"/>
        <v>2042</v>
      </c>
      <c r="L210" s="20" t="str">
        <f t="shared" si="37"/>
        <v/>
      </c>
    </row>
    <row r="211" spans="1:12" x14ac:dyDescent="0.25">
      <c r="A211" s="37">
        <f t="shared" si="38"/>
        <v>190</v>
      </c>
      <c r="B211" s="17">
        <f t="shared" si="39"/>
        <v>51957</v>
      </c>
      <c r="C211" s="18">
        <f t="shared" si="40"/>
        <v>68208.776517389371</v>
      </c>
      <c r="D211" s="18">
        <f t="shared" si="31"/>
        <v>1401.25</v>
      </c>
      <c r="E211" s="18">
        <f t="shared" si="32"/>
        <v>207.46836190705935</v>
      </c>
      <c r="F211" s="18">
        <f t="shared" si="33"/>
        <v>1193.7816380929407</v>
      </c>
      <c r="G211" s="19">
        <f t="shared" si="34"/>
        <v>0</v>
      </c>
      <c r="H211" s="18">
        <f t="shared" si="35"/>
        <v>67014.994879296428</v>
      </c>
      <c r="I211" s="18">
        <f t="shared" si="41"/>
        <v>108252.4948792963</v>
      </c>
      <c r="J211" s="18">
        <f t="shared" si="42"/>
        <v>217985.00512070369</v>
      </c>
      <c r="K211" s="39">
        <f t="shared" si="36"/>
        <v>2042</v>
      </c>
      <c r="L211" s="20" t="str">
        <f t="shared" si="37"/>
        <v/>
      </c>
    </row>
    <row r="212" spans="1:12" x14ac:dyDescent="0.25">
      <c r="A212" s="37">
        <f t="shared" si="38"/>
        <v>191</v>
      </c>
      <c r="B212" s="17">
        <f t="shared" si="39"/>
        <v>51987</v>
      </c>
      <c r="C212" s="18">
        <f t="shared" si="40"/>
        <v>67014.994879296428</v>
      </c>
      <c r="D212" s="18">
        <f t="shared" si="31"/>
        <v>1401.25</v>
      </c>
      <c r="E212" s="18">
        <f t="shared" si="32"/>
        <v>203.8372760911933</v>
      </c>
      <c r="F212" s="18">
        <f t="shared" si="33"/>
        <v>1197.4127239088066</v>
      </c>
      <c r="G212" s="19">
        <f t="shared" si="34"/>
        <v>0</v>
      </c>
      <c r="H212" s="18">
        <f t="shared" si="35"/>
        <v>65817.582155387616</v>
      </c>
      <c r="I212" s="18">
        <f t="shared" si="41"/>
        <v>108456.33215538748</v>
      </c>
      <c r="J212" s="18">
        <f t="shared" si="42"/>
        <v>219182.4178446125</v>
      </c>
      <c r="K212" s="39">
        <f t="shared" si="36"/>
        <v>2042</v>
      </c>
      <c r="L212" s="20" t="str">
        <f t="shared" si="37"/>
        <v/>
      </c>
    </row>
    <row r="213" spans="1:12" x14ac:dyDescent="0.25">
      <c r="A213" s="37">
        <f t="shared" si="38"/>
        <v>192</v>
      </c>
      <c r="B213" s="17">
        <f t="shared" si="39"/>
        <v>52018</v>
      </c>
      <c r="C213" s="18">
        <f t="shared" si="40"/>
        <v>65817.582155387616</v>
      </c>
      <c r="D213" s="18">
        <f t="shared" si="31"/>
        <v>1401.25</v>
      </c>
      <c r="E213" s="18">
        <f t="shared" si="32"/>
        <v>200.19514572263733</v>
      </c>
      <c r="F213" s="18">
        <f t="shared" si="33"/>
        <v>1201.0548542773627</v>
      </c>
      <c r="G213" s="19">
        <f t="shared" si="34"/>
        <v>4000</v>
      </c>
      <c r="H213" s="18">
        <f t="shared" si="35"/>
        <v>60616.527301110254</v>
      </c>
      <c r="I213" s="18">
        <f t="shared" si="41"/>
        <v>108656.52730111012</v>
      </c>
      <c r="J213" s="18">
        <f t="shared" si="42"/>
        <v>224383.47269888988</v>
      </c>
      <c r="K213" s="39">
        <f t="shared" si="36"/>
        <v>2042</v>
      </c>
      <c r="L213" s="20" t="str">
        <f t="shared" si="37"/>
        <v>Sondertilgung</v>
      </c>
    </row>
    <row r="214" spans="1:12" x14ac:dyDescent="0.25">
      <c r="A214" s="37">
        <f t="shared" si="38"/>
        <v>193</v>
      </c>
      <c r="B214" s="17">
        <f t="shared" si="39"/>
        <v>52048</v>
      </c>
      <c r="C214" s="18">
        <f t="shared" si="40"/>
        <v>60616.527301110254</v>
      </c>
      <c r="D214" s="18">
        <f t="shared" ref="D214:D277" si="43">IF($C214&lt;=0,0,MIN($G$6,$C214+$E214))</f>
        <v>1401.25</v>
      </c>
      <c r="E214" s="18">
        <f t="shared" ref="E214:E277" si="44">IF($C214&lt;=0,0,$C214*$B$6/$B$9)</f>
        <v>184.37527054087704</v>
      </c>
      <c r="F214" s="18">
        <f t="shared" ref="F214:F277" si="45">IF($C214&lt;=0,0,MAX(0,$D214-$E214))</f>
        <v>1216.874729459123</v>
      </c>
      <c r="G214" s="19">
        <f t="shared" ref="G214:G277" si="46">IF($C214&lt;=0,0,IF(AND($B$12&gt;0,$A214&gt;0,MOD($A214-$B$13,$B$9)=0),MIN($B$12,MAX(0,$C214-$F214)),0))</f>
        <v>0</v>
      </c>
      <c r="H214" s="18">
        <f t="shared" ref="H214:H277" si="47">IF($C214&lt;=0,0,MAX(0,$C214-$F214-$G214))</f>
        <v>59399.652571651131</v>
      </c>
      <c r="I214" s="18">
        <f t="shared" si="41"/>
        <v>108840.90257165101</v>
      </c>
      <c r="J214" s="18">
        <f t="shared" si="42"/>
        <v>225600.34742834899</v>
      </c>
      <c r="K214" s="39">
        <f t="shared" ref="K214:K277" si="48">IF($B214="","",YEAR($B214))</f>
        <v>2042</v>
      </c>
      <c r="L214" s="20" t="str">
        <f t="shared" ref="L214:L277" si="49">IF($A214=0,"",IF($G214&gt;0,"Sondertilgung",IF($H214=0,"abbezahlt","")))</f>
        <v/>
      </c>
    </row>
    <row r="215" spans="1:12" x14ac:dyDescent="0.25">
      <c r="A215" s="37">
        <f t="shared" ref="A215:A278" si="50">IF($H214&gt;0,$A214+1,0)</f>
        <v>194</v>
      </c>
      <c r="B215" s="17">
        <f t="shared" ref="B215:B278" si="51">IF($A215=0,"",EDATE($B214,ROUND(12/$B$9,0)))</f>
        <v>52079</v>
      </c>
      <c r="C215" s="18">
        <f t="shared" ref="C215:C278" si="52">IF($A215=0,0,$H214)</f>
        <v>59399.652571651131</v>
      </c>
      <c r="D215" s="18">
        <f t="shared" si="43"/>
        <v>1401.25</v>
      </c>
      <c r="E215" s="18">
        <f t="shared" si="44"/>
        <v>180.67394323877218</v>
      </c>
      <c r="F215" s="18">
        <f t="shared" si="45"/>
        <v>1220.5760567612278</v>
      </c>
      <c r="G215" s="19">
        <f t="shared" si="46"/>
        <v>0</v>
      </c>
      <c r="H215" s="18">
        <f t="shared" si="47"/>
        <v>58179.076514889901</v>
      </c>
      <c r="I215" s="18">
        <f t="shared" ref="I215:I278" si="53">IF($A215=0,$I214,$I214+$E215)</f>
        <v>109021.57651488978</v>
      </c>
      <c r="J215" s="18">
        <f t="shared" ref="J215:J278" si="54">IF($A215=0,$J214,$J214+$F215+$G215)</f>
        <v>226820.92348511022</v>
      </c>
      <c r="K215" s="39">
        <f t="shared" si="48"/>
        <v>2042</v>
      </c>
      <c r="L215" s="20" t="str">
        <f t="shared" si="49"/>
        <v/>
      </c>
    </row>
    <row r="216" spans="1:12" x14ac:dyDescent="0.25">
      <c r="A216" s="37">
        <f t="shared" si="50"/>
        <v>195</v>
      </c>
      <c r="B216" s="17">
        <f t="shared" si="51"/>
        <v>52110</v>
      </c>
      <c r="C216" s="18">
        <f t="shared" si="52"/>
        <v>58179.076514889901</v>
      </c>
      <c r="D216" s="18">
        <f t="shared" si="43"/>
        <v>1401.25</v>
      </c>
      <c r="E216" s="18">
        <f t="shared" si="44"/>
        <v>176.96135773279011</v>
      </c>
      <c r="F216" s="18">
        <f t="shared" si="45"/>
        <v>1224.28864226721</v>
      </c>
      <c r="G216" s="19">
        <f t="shared" si="46"/>
        <v>0</v>
      </c>
      <c r="H216" s="18">
        <f t="shared" si="47"/>
        <v>56954.787872622692</v>
      </c>
      <c r="I216" s="18">
        <f t="shared" si="53"/>
        <v>109198.53787262256</v>
      </c>
      <c r="J216" s="18">
        <f t="shared" si="54"/>
        <v>228045.21212737742</v>
      </c>
      <c r="K216" s="39">
        <f t="shared" si="48"/>
        <v>2042</v>
      </c>
      <c r="L216" s="20" t="str">
        <f t="shared" si="49"/>
        <v/>
      </c>
    </row>
    <row r="217" spans="1:12" x14ac:dyDescent="0.25">
      <c r="A217" s="37">
        <f t="shared" si="50"/>
        <v>196</v>
      </c>
      <c r="B217" s="17">
        <f t="shared" si="51"/>
        <v>52140</v>
      </c>
      <c r="C217" s="18">
        <f t="shared" si="52"/>
        <v>56954.787872622692</v>
      </c>
      <c r="D217" s="18">
        <f t="shared" si="43"/>
        <v>1401.25</v>
      </c>
      <c r="E217" s="18">
        <f t="shared" si="44"/>
        <v>173.23747977922733</v>
      </c>
      <c r="F217" s="18">
        <f t="shared" si="45"/>
        <v>1228.0125202207728</v>
      </c>
      <c r="G217" s="19">
        <f t="shared" si="46"/>
        <v>0</v>
      </c>
      <c r="H217" s="18">
        <f t="shared" si="47"/>
        <v>55726.775352401921</v>
      </c>
      <c r="I217" s="18">
        <f t="shared" si="53"/>
        <v>109371.77535240179</v>
      </c>
      <c r="J217" s="18">
        <f t="shared" si="54"/>
        <v>229273.2246475982</v>
      </c>
      <c r="K217" s="39">
        <f t="shared" si="48"/>
        <v>2042</v>
      </c>
      <c r="L217" s="20" t="str">
        <f t="shared" si="49"/>
        <v/>
      </c>
    </row>
    <row r="218" spans="1:12" x14ac:dyDescent="0.25">
      <c r="A218" s="37">
        <f t="shared" si="50"/>
        <v>197</v>
      </c>
      <c r="B218" s="17">
        <f t="shared" si="51"/>
        <v>52171</v>
      </c>
      <c r="C218" s="18">
        <f t="shared" si="52"/>
        <v>55726.775352401921</v>
      </c>
      <c r="D218" s="18">
        <f t="shared" si="43"/>
        <v>1401.25</v>
      </c>
      <c r="E218" s="18">
        <f t="shared" si="44"/>
        <v>169.50227503022251</v>
      </c>
      <c r="F218" s="18">
        <f t="shared" si="45"/>
        <v>1231.7477249697774</v>
      </c>
      <c r="G218" s="19">
        <f t="shared" si="46"/>
        <v>0</v>
      </c>
      <c r="H218" s="18">
        <f t="shared" si="47"/>
        <v>54495.027627432144</v>
      </c>
      <c r="I218" s="18">
        <f t="shared" si="53"/>
        <v>109541.27762743201</v>
      </c>
      <c r="J218" s="18">
        <f t="shared" si="54"/>
        <v>230504.97237256798</v>
      </c>
      <c r="K218" s="39">
        <f t="shared" si="48"/>
        <v>2042</v>
      </c>
      <c r="L218" s="20" t="str">
        <f t="shared" si="49"/>
        <v/>
      </c>
    </row>
    <row r="219" spans="1:12" x14ac:dyDescent="0.25">
      <c r="A219" s="37">
        <f t="shared" si="50"/>
        <v>198</v>
      </c>
      <c r="B219" s="17">
        <f t="shared" si="51"/>
        <v>52201</v>
      </c>
      <c r="C219" s="18">
        <f t="shared" si="52"/>
        <v>54495.027627432144</v>
      </c>
      <c r="D219" s="18">
        <f t="shared" si="43"/>
        <v>1401.25</v>
      </c>
      <c r="E219" s="18">
        <f t="shared" si="44"/>
        <v>165.75570903343944</v>
      </c>
      <c r="F219" s="18">
        <f t="shared" si="45"/>
        <v>1235.4942909665606</v>
      </c>
      <c r="G219" s="19">
        <f t="shared" si="46"/>
        <v>0</v>
      </c>
      <c r="H219" s="18">
        <f t="shared" si="47"/>
        <v>53259.533336465582</v>
      </c>
      <c r="I219" s="18">
        <f t="shared" si="53"/>
        <v>109707.03333646545</v>
      </c>
      <c r="J219" s="18">
        <f t="shared" si="54"/>
        <v>231740.46666353455</v>
      </c>
      <c r="K219" s="39">
        <f t="shared" si="48"/>
        <v>2042</v>
      </c>
      <c r="L219" s="20" t="str">
        <f t="shared" si="49"/>
        <v/>
      </c>
    </row>
    <row r="220" spans="1:12" x14ac:dyDescent="0.25">
      <c r="A220" s="37">
        <f t="shared" si="50"/>
        <v>199</v>
      </c>
      <c r="B220" s="17">
        <f t="shared" si="51"/>
        <v>52232</v>
      </c>
      <c r="C220" s="18">
        <f t="shared" si="52"/>
        <v>53259.533336465582</v>
      </c>
      <c r="D220" s="18">
        <f t="shared" si="43"/>
        <v>1401.25</v>
      </c>
      <c r="E220" s="18">
        <f t="shared" si="44"/>
        <v>161.99774723174946</v>
      </c>
      <c r="F220" s="18">
        <f t="shared" si="45"/>
        <v>1239.2522527682506</v>
      </c>
      <c r="G220" s="19">
        <f t="shared" si="46"/>
        <v>0</v>
      </c>
      <c r="H220" s="18">
        <f t="shared" si="47"/>
        <v>52020.281083697329</v>
      </c>
      <c r="I220" s="18">
        <f t="shared" si="53"/>
        <v>109869.03108369721</v>
      </c>
      <c r="J220" s="18">
        <f t="shared" si="54"/>
        <v>232979.71891630281</v>
      </c>
      <c r="K220" s="39">
        <f t="shared" si="48"/>
        <v>2043</v>
      </c>
      <c r="L220" s="20" t="str">
        <f t="shared" si="49"/>
        <v/>
      </c>
    </row>
    <row r="221" spans="1:12" x14ac:dyDescent="0.25">
      <c r="A221" s="37">
        <f t="shared" si="50"/>
        <v>200</v>
      </c>
      <c r="B221" s="17">
        <f t="shared" si="51"/>
        <v>52263</v>
      </c>
      <c r="C221" s="18">
        <f t="shared" si="52"/>
        <v>52020.281083697329</v>
      </c>
      <c r="D221" s="18">
        <f t="shared" si="43"/>
        <v>1401.25</v>
      </c>
      <c r="E221" s="18">
        <f t="shared" si="44"/>
        <v>158.2283549629127</v>
      </c>
      <c r="F221" s="18">
        <f t="shared" si="45"/>
        <v>1243.0216450370872</v>
      </c>
      <c r="G221" s="19">
        <f t="shared" si="46"/>
        <v>0</v>
      </c>
      <c r="H221" s="18">
        <f t="shared" si="47"/>
        <v>50777.259438660243</v>
      </c>
      <c r="I221" s="18">
        <f t="shared" si="53"/>
        <v>110027.25943866011</v>
      </c>
      <c r="J221" s="18">
        <f t="shared" si="54"/>
        <v>234222.74056133989</v>
      </c>
      <c r="K221" s="39">
        <f t="shared" si="48"/>
        <v>2043</v>
      </c>
      <c r="L221" s="20" t="str">
        <f t="shared" si="49"/>
        <v/>
      </c>
    </row>
    <row r="222" spans="1:12" x14ac:dyDescent="0.25">
      <c r="A222" s="37">
        <f t="shared" si="50"/>
        <v>201</v>
      </c>
      <c r="B222" s="17">
        <f t="shared" si="51"/>
        <v>52291</v>
      </c>
      <c r="C222" s="18">
        <f t="shared" si="52"/>
        <v>50777.259438660243</v>
      </c>
      <c r="D222" s="18">
        <f t="shared" si="43"/>
        <v>1401.25</v>
      </c>
      <c r="E222" s="18">
        <f t="shared" si="44"/>
        <v>154.44749745925824</v>
      </c>
      <c r="F222" s="18">
        <f t="shared" si="45"/>
        <v>1246.8025025407417</v>
      </c>
      <c r="G222" s="19">
        <f t="shared" si="46"/>
        <v>0</v>
      </c>
      <c r="H222" s="18">
        <f t="shared" si="47"/>
        <v>49530.456936119503</v>
      </c>
      <c r="I222" s="18">
        <f t="shared" si="53"/>
        <v>110181.70693611937</v>
      </c>
      <c r="J222" s="18">
        <f t="shared" si="54"/>
        <v>235469.54306388064</v>
      </c>
      <c r="K222" s="39">
        <f t="shared" si="48"/>
        <v>2043</v>
      </c>
      <c r="L222" s="20" t="str">
        <f t="shared" si="49"/>
        <v/>
      </c>
    </row>
    <row r="223" spans="1:12" x14ac:dyDescent="0.25">
      <c r="A223" s="37">
        <f t="shared" si="50"/>
        <v>202</v>
      </c>
      <c r="B223" s="17">
        <f t="shared" si="51"/>
        <v>52322</v>
      </c>
      <c r="C223" s="18">
        <f t="shared" si="52"/>
        <v>49530.456936119503</v>
      </c>
      <c r="D223" s="18">
        <f t="shared" si="43"/>
        <v>1401.25</v>
      </c>
      <c r="E223" s="18">
        <f t="shared" si="44"/>
        <v>150.65513984736347</v>
      </c>
      <c r="F223" s="18">
        <f t="shared" si="45"/>
        <v>1250.5948601526366</v>
      </c>
      <c r="G223" s="19">
        <f t="shared" si="46"/>
        <v>0</v>
      </c>
      <c r="H223" s="18">
        <f t="shared" si="47"/>
        <v>48279.862075966863</v>
      </c>
      <c r="I223" s="18">
        <f t="shared" si="53"/>
        <v>110332.36207596674</v>
      </c>
      <c r="J223" s="18">
        <f t="shared" si="54"/>
        <v>236720.13792403328</v>
      </c>
      <c r="K223" s="39">
        <f t="shared" si="48"/>
        <v>2043</v>
      </c>
      <c r="L223" s="20" t="str">
        <f t="shared" si="49"/>
        <v/>
      </c>
    </row>
    <row r="224" spans="1:12" x14ac:dyDescent="0.25">
      <c r="A224" s="37">
        <f t="shared" si="50"/>
        <v>203</v>
      </c>
      <c r="B224" s="17">
        <f t="shared" si="51"/>
        <v>52352</v>
      </c>
      <c r="C224" s="18">
        <f t="shared" si="52"/>
        <v>48279.862075966863</v>
      </c>
      <c r="D224" s="18">
        <f t="shared" si="43"/>
        <v>1401.25</v>
      </c>
      <c r="E224" s="18">
        <f t="shared" si="44"/>
        <v>146.85124714773255</v>
      </c>
      <c r="F224" s="18">
        <f t="shared" si="45"/>
        <v>1254.3987528522675</v>
      </c>
      <c r="G224" s="19">
        <f t="shared" si="46"/>
        <v>0</v>
      </c>
      <c r="H224" s="18">
        <f t="shared" si="47"/>
        <v>47025.463323114593</v>
      </c>
      <c r="I224" s="18">
        <f t="shared" si="53"/>
        <v>110479.21332311447</v>
      </c>
      <c r="J224" s="18">
        <f t="shared" si="54"/>
        <v>237974.53667688553</v>
      </c>
      <c r="K224" s="39">
        <f t="shared" si="48"/>
        <v>2043</v>
      </c>
      <c r="L224" s="20" t="str">
        <f t="shared" si="49"/>
        <v/>
      </c>
    </row>
    <row r="225" spans="1:12" x14ac:dyDescent="0.25">
      <c r="A225" s="37">
        <f t="shared" si="50"/>
        <v>204</v>
      </c>
      <c r="B225" s="17">
        <f t="shared" si="51"/>
        <v>52383</v>
      </c>
      <c r="C225" s="18">
        <f t="shared" si="52"/>
        <v>47025.463323114593</v>
      </c>
      <c r="D225" s="18">
        <f t="shared" si="43"/>
        <v>1401.25</v>
      </c>
      <c r="E225" s="18">
        <f t="shared" si="44"/>
        <v>143.03578427447354</v>
      </c>
      <c r="F225" s="18">
        <f t="shared" si="45"/>
        <v>1258.2142157255264</v>
      </c>
      <c r="G225" s="19">
        <f t="shared" si="46"/>
        <v>4000</v>
      </c>
      <c r="H225" s="18">
        <f t="shared" si="47"/>
        <v>41767.249107389063</v>
      </c>
      <c r="I225" s="18">
        <f t="shared" si="53"/>
        <v>110622.24910738894</v>
      </c>
      <c r="J225" s="18">
        <f t="shared" si="54"/>
        <v>243232.75089261105</v>
      </c>
      <c r="K225" s="39">
        <f t="shared" si="48"/>
        <v>2043</v>
      </c>
      <c r="L225" s="20" t="str">
        <f t="shared" si="49"/>
        <v>Sondertilgung</v>
      </c>
    </row>
    <row r="226" spans="1:12" x14ac:dyDescent="0.25">
      <c r="A226" s="37">
        <f t="shared" si="50"/>
        <v>205</v>
      </c>
      <c r="B226" s="17">
        <f t="shared" si="51"/>
        <v>52413</v>
      </c>
      <c r="C226" s="18">
        <f t="shared" si="52"/>
        <v>41767.249107389063</v>
      </c>
      <c r="D226" s="18">
        <f t="shared" si="43"/>
        <v>1401.25</v>
      </c>
      <c r="E226" s="18">
        <f t="shared" si="44"/>
        <v>127.04204936830838</v>
      </c>
      <c r="F226" s="18">
        <f t="shared" si="45"/>
        <v>1274.2079506316916</v>
      </c>
      <c r="G226" s="19">
        <f t="shared" si="46"/>
        <v>0</v>
      </c>
      <c r="H226" s="18">
        <f t="shared" si="47"/>
        <v>40493.041156757368</v>
      </c>
      <c r="I226" s="18">
        <f t="shared" si="53"/>
        <v>110749.29115675724</v>
      </c>
      <c r="J226" s="18">
        <f t="shared" si="54"/>
        <v>244506.95884324273</v>
      </c>
      <c r="K226" s="39">
        <f t="shared" si="48"/>
        <v>2043</v>
      </c>
      <c r="L226" s="20" t="str">
        <f t="shared" si="49"/>
        <v/>
      </c>
    </row>
    <row r="227" spans="1:12" x14ac:dyDescent="0.25">
      <c r="A227" s="37">
        <f t="shared" si="50"/>
        <v>206</v>
      </c>
      <c r="B227" s="17">
        <f t="shared" si="51"/>
        <v>52444</v>
      </c>
      <c r="C227" s="18">
        <f t="shared" si="52"/>
        <v>40493.041156757368</v>
      </c>
      <c r="D227" s="18">
        <f t="shared" si="43"/>
        <v>1401.25</v>
      </c>
      <c r="E227" s="18">
        <f t="shared" si="44"/>
        <v>123.16633351847032</v>
      </c>
      <c r="F227" s="18">
        <f t="shared" si="45"/>
        <v>1278.0836664815297</v>
      </c>
      <c r="G227" s="19">
        <f t="shared" si="46"/>
        <v>0</v>
      </c>
      <c r="H227" s="18">
        <f t="shared" si="47"/>
        <v>39214.95749027584</v>
      </c>
      <c r="I227" s="18">
        <f t="shared" si="53"/>
        <v>110872.45749027572</v>
      </c>
      <c r="J227" s="18">
        <f t="shared" si="54"/>
        <v>245785.04250972427</v>
      </c>
      <c r="K227" s="39">
        <f t="shared" si="48"/>
        <v>2043</v>
      </c>
      <c r="L227" s="20" t="str">
        <f t="shared" si="49"/>
        <v/>
      </c>
    </row>
    <row r="228" spans="1:12" x14ac:dyDescent="0.25">
      <c r="A228" s="37">
        <f t="shared" si="50"/>
        <v>207</v>
      </c>
      <c r="B228" s="17">
        <f t="shared" si="51"/>
        <v>52475</v>
      </c>
      <c r="C228" s="18">
        <f t="shared" si="52"/>
        <v>39214.95749027584</v>
      </c>
      <c r="D228" s="18">
        <f t="shared" si="43"/>
        <v>1401.25</v>
      </c>
      <c r="E228" s="18">
        <f t="shared" si="44"/>
        <v>119.27882903292233</v>
      </c>
      <c r="F228" s="18">
        <f t="shared" si="45"/>
        <v>1281.9711709670776</v>
      </c>
      <c r="G228" s="19">
        <f t="shared" si="46"/>
        <v>0</v>
      </c>
      <c r="H228" s="18">
        <f t="shared" si="47"/>
        <v>37932.986319308759</v>
      </c>
      <c r="I228" s="18">
        <f t="shared" si="53"/>
        <v>110991.73631930863</v>
      </c>
      <c r="J228" s="18">
        <f t="shared" si="54"/>
        <v>247067.01368069134</v>
      </c>
      <c r="K228" s="39">
        <f t="shared" si="48"/>
        <v>2043</v>
      </c>
      <c r="L228" s="20" t="str">
        <f t="shared" si="49"/>
        <v/>
      </c>
    </row>
    <row r="229" spans="1:12" x14ac:dyDescent="0.25">
      <c r="A229" s="37">
        <f t="shared" si="50"/>
        <v>208</v>
      </c>
      <c r="B229" s="17">
        <f t="shared" si="51"/>
        <v>52505</v>
      </c>
      <c r="C229" s="18">
        <f t="shared" si="52"/>
        <v>37932.986319308759</v>
      </c>
      <c r="D229" s="18">
        <f t="shared" si="43"/>
        <v>1401.25</v>
      </c>
      <c r="E229" s="18">
        <f t="shared" si="44"/>
        <v>115.37950005456413</v>
      </c>
      <c r="F229" s="18">
        <f t="shared" si="45"/>
        <v>1285.8704999454358</v>
      </c>
      <c r="G229" s="19">
        <f t="shared" si="46"/>
        <v>0</v>
      </c>
      <c r="H229" s="18">
        <f t="shared" si="47"/>
        <v>36647.115819363324</v>
      </c>
      <c r="I229" s="18">
        <f t="shared" si="53"/>
        <v>111107.1158193632</v>
      </c>
      <c r="J229" s="18">
        <f t="shared" si="54"/>
        <v>248352.88418063679</v>
      </c>
      <c r="K229" s="39">
        <f t="shared" si="48"/>
        <v>2043</v>
      </c>
      <c r="L229" s="20" t="str">
        <f t="shared" si="49"/>
        <v/>
      </c>
    </row>
    <row r="230" spans="1:12" x14ac:dyDescent="0.25">
      <c r="A230" s="37">
        <f t="shared" si="50"/>
        <v>209</v>
      </c>
      <c r="B230" s="17">
        <f t="shared" si="51"/>
        <v>52536</v>
      </c>
      <c r="C230" s="18">
        <f t="shared" si="52"/>
        <v>36647.115819363324</v>
      </c>
      <c r="D230" s="18">
        <f t="shared" si="43"/>
        <v>1401.25</v>
      </c>
      <c r="E230" s="18">
        <f t="shared" si="44"/>
        <v>111.4683106172301</v>
      </c>
      <c r="F230" s="18">
        <f t="shared" si="45"/>
        <v>1289.7816893827699</v>
      </c>
      <c r="G230" s="19">
        <f t="shared" si="46"/>
        <v>0</v>
      </c>
      <c r="H230" s="18">
        <f t="shared" si="47"/>
        <v>35357.334129980554</v>
      </c>
      <c r="I230" s="18">
        <f t="shared" si="53"/>
        <v>111218.58412998043</v>
      </c>
      <c r="J230" s="18">
        <f t="shared" si="54"/>
        <v>249642.66587001955</v>
      </c>
      <c r="K230" s="39">
        <f t="shared" si="48"/>
        <v>2043</v>
      </c>
      <c r="L230" s="20" t="str">
        <f t="shared" si="49"/>
        <v/>
      </c>
    </row>
    <row r="231" spans="1:12" x14ac:dyDescent="0.25">
      <c r="A231" s="37">
        <f t="shared" si="50"/>
        <v>210</v>
      </c>
      <c r="B231" s="17">
        <f t="shared" si="51"/>
        <v>52566</v>
      </c>
      <c r="C231" s="18">
        <f t="shared" si="52"/>
        <v>35357.334129980554</v>
      </c>
      <c r="D231" s="18">
        <f t="shared" si="43"/>
        <v>1401.25</v>
      </c>
      <c r="E231" s="18">
        <f t="shared" si="44"/>
        <v>107.54522464535751</v>
      </c>
      <c r="F231" s="18">
        <f t="shared" si="45"/>
        <v>1293.7047753546426</v>
      </c>
      <c r="G231" s="19">
        <f t="shared" si="46"/>
        <v>0</v>
      </c>
      <c r="H231" s="18">
        <f t="shared" si="47"/>
        <v>34063.629354625911</v>
      </c>
      <c r="I231" s="18">
        <f t="shared" si="53"/>
        <v>111326.12935462579</v>
      </c>
      <c r="J231" s="18">
        <f t="shared" si="54"/>
        <v>250936.37064537421</v>
      </c>
      <c r="K231" s="39">
        <f t="shared" si="48"/>
        <v>2043</v>
      </c>
      <c r="L231" s="20" t="str">
        <f t="shared" si="49"/>
        <v/>
      </c>
    </row>
    <row r="232" spans="1:12" x14ac:dyDescent="0.25">
      <c r="A232" s="37">
        <f t="shared" si="50"/>
        <v>211</v>
      </c>
      <c r="B232" s="17">
        <f t="shared" si="51"/>
        <v>52597</v>
      </c>
      <c r="C232" s="18">
        <f t="shared" si="52"/>
        <v>34063.629354625911</v>
      </c>
      <c r="D232" s="18">
        <f t="shared" si="43"/>
        <v>1401.25</v>
      </c>
      <c r="E232" s="18">
        <f t="shared" si="44"/>
        <v>103.6102059536538</v>
      </c>
      <c r="F232" s="18">
        <f t="shared" si="45"/>
        <v>1297.6397940463462</v>
      </c>
      <c r="G232" s="19">
        <f t="shared" si="46"/>
        <v>0</v>
      </c>
      <c r="H232" s="18">
        <f t="shared" si="47"/>
        <v>32765.989560579565</v>
      </c>
      <c r="I232" s="18">
        <f t="shared" si="53"/>
        <v>111429.73956057944</v>
      </c>
      <c r="J232" s="18">
        <f t="shared" si="54"/>
        <v>252234.01043942056</v>
      </c>
      <c r="K232" s="39">
        <f t="shared" si="48"/>
        <v>2044</v>
      </c>
      <c r="L232" s="20" t="str">
        <f t="shared" si="49"/>
        <v/>
      </c>
    </row>
    <row r="233" spans="1:12" x14ac:dyDescent="0.25">
      <c r="A233" s="37">
        <f t="shared" si="50"/>
        <v>212</v>
      </c>
      <c r="B233" s="17">
        <f t="shared" si="51"/>
        <v>52628</v>
      </c>
      <c r="C233" s="18">
        <f t="shared" si="52"/>
        <v>32765.989560579565</v>
      </c>
      <c r="D233" s="18">
        <f t="shared" si="43"/>
        <v>1401.25</v>
      </c>
      <c r="E233" s="18">
        <f t="shared" si="44"/>
        <v>99.663218246762838</v>
      </c>
      <c r="F233" s="18">
        <f t="shared" si="45"/>
        <v>1301.5867817532371</v>
      </c>
      <c r="G233" s="19">
        <f t="shared" si="46"/>
        <v>0</v>
      </c>
      <c r="H233" s="18">
        <f t="shared" si="47"/>
        <v>31464.402778826327</v>
      </c>
      <c r="I233" s="18">
        <f t="shared" si="53"/>
        <v>111529.4027788262</v>
      </c>
      <c r="J233" s="18">
        <f t="shared" si="54"/>
        <v>253535.59722117378</v>
      </c>
      <c r="K233" s="39">
        <f t="shared" si="48"/>
        <v>2044</v>
      </c>
      <c r="L233" s="20" t="str">
        <f t="shared" si="49"/>
        <v/>
      </c>
    </row>
    <row r="234" spans="1:12" x14ac:dyDescent="0.25">
      <c r="A234" s="37">
        <f t="shared" si="50"/>
        <v>213</v>
      </c>
      <c r="B234" s="17">
        <f t="shared" si="51"/>
        <v>52657</v>
      </c>
      <c r="C234" s="18">
        <f t="shared" si="52"/>
        <v>31464.402778826327</v>
      </c>
      <c r="D234" s="18">
        <f t="shared" si="43"/>
        <v>1401.25</v>
      </c>
      <c r="E234" s="18">
        <f t="shared" si="44"/>
        <v>95.704225118930069</v>
      </c>
      <c r="F234" s="18">
        <f t="shared" si="45"/>
        <v>1305.54577488107</v>
      </c>
      <c r="G234" s="19">
        <f t="shared" si="46"/>
        <v>0</v>
      </c>
      <c r="H234" s="18">
        <f t="shared" si="47"/>
        <v>30158.857003945257</v>
      </c>
      <c r="I234" s="18">
        <f t="shared" si="53"/>
        <v>111625.10700394513</v>
      </c>
      <c r="J234" s="18">
        <f t="shared" si="54"/>
        <v>254841.14299605484</v>
      </c>
      <c r="K234" s="39">
        <f t="shared" si="48"/>
        <v>2044</v>
      </c>
      <c r="L234" s="20" t="str">
        <f t="shared" si="49"/>
        <v/>
      </c>
    </row>
    <row r="235" spans="1:12" x14ac:dyDescent="0.25">
      <c r="A235" s="37">
        <f t="shared" si="50"/>
        <v>214</v>
      </c>
      <c r="B235" s="17">
        <f t="shared" si="51"/>
        <v>52688</v>
      </c>
      <c r="C235" s="18">
        <f t="shared" si="52"/>
        <v>30158.857003945257</v>
      </c>
      <c r="D235" s="18">
        <f t="shared" si="43"/>
        <v>1401.25</v>
      </c>
      <c r="E235" s="18">
        <f t="shared" si="44"/>
        <v>91.733190053666817</v>
      </c>
      <c r="F235" s="18">
        <f t="shared" si="45"/>
        <v>1309.5168099463331</v>
      </c>
      <c r="G235" s="19">
        <f t="shared" si="46"/>
        <v>0</v>
      </c>
      <c r="H235" s="18">
        <f t="shared" si="47"/>
        <v>28849.340193998923</v>
      </c>
      <c r="I235" s="18">
        <f t="shared" si="53"/>
        <v>111716.8401939988</v>
      </c>
      <c r="J235" s="18">
        <f t="shared" si="54"/>
        <v>256150.65980600117</v>
      </c>
      <c r="K235" s="39">
        <f t="shared" si="48"/>
        <v>2044</v>
      </c>
      <c r="L235" s="20" t="str">
        <f t="shared" si="49"/>
        <v/>
      </c>
    </row>
    <row r="236" spans="1:12" x14ac:dyDescent="0.25">
      <c r="A236" s="37">
        <f t="shared" si="50"/>
        <v>215</v>
      </c>
      <c r="B236" s="17">
        <f t="shared" si="51"/>
        <v>52718</v>
      </c>
      <c r="C236" s="18">
        <f t="shared" si="52"/>
        <v>28849.340193998923</v>
      </c>
      <c r="D236" s="18">
        <f t="shared" si="43"/>
        <v>1401.25</v>
      </c>
      <c r="E236" s="18">
        <f t="shared" si="44"/>
        <v>87.750076423413375</v>
      </c>
      <c r="F236" s="18">
        <f t="shared" si="45"/>
        <v>1313.4999235765865</v>
      </c>
      <c r="G236" s="19">
        <f t="shared" si="46"/>
        <v>0</v>
      </c>
      <c r="H236" s="18">
        <f t="shared" si="47"/>
        <v>27535.840270422337</v>
      </c>
      <c r="I236" s="18">
        <f t="shared" si="53"/>
        <v>111804.59027042221</v>
      </c>
      <c r="J236" s="18">
        <f t="shared" si="54"/>
        <v>257464.15972957778</v>
      </c>
      <c r="K236" s="39">
        <f t="shared" si="48"/>
        <v>2044</v>
      </c>
      <c r="L236" s="20" t="str">
        <f t="shared" si="49"/>
        <v/>
      </c>
    </row>
    <row r="237" spans="1:12" x14ac:dyDescent="0.25">
      <c r="A237" s="37">
        <f t="shared" si="50"/>
        <v>216</v>
      </c>
      <c r="B237" s="17">
        <f t="shared" si="51"/>
        <v>52749</v>
      </c>
      <c r="C237" s="18">
        <f t="shared" si="52"/>
        <v>27535.840270422337</v>
      </c>
      <c r="D237" s="18">
        <f t="shared" si="43"/>
        <v>1401.25</v>
      </c>
      <c r="E237" s="18">
        <f t="shared" si="44"/>
        <v>83.754847489201268</v>
      </c>
      <c r="F237" s="18">
        <f t="shared" si="45"/>
        <v>1317.4951525107988</v>
      </c>
      <c r="G237" s="19">
        <f t="shared" si="46"/>
        <v>4000</v>
      </c>
      <c r="H237" s="18">
        <f t="shared" si="47"/>
        <v>22218.34511791154</v>
      </c>
      <c r="I237" s="18">
        <f t="shared" si="53"/>
        <v>111888.34511791141</v>
      </c>
      <c r="J237" s="18">
        <f t="shared" si="54"/>
        <v>262781.65488208854</v>
      </c>
      <c r="K237" s="39">
        <f t="shared" si="48"/>
        <v>2044</v>
      </c>
      <c r="L237" s="20" t="str">
        <f t="shared" si="49"/>
        <v>Sondertilgung</v>
      </c>
    </row>
    <row r="238" spans="1:12" x14ac:dyDescent="0.25">
      <c r="A238" s="37">
        <f t="shared" si="50"/>
        <v>217</v>
      </c>
      <c r="B238" s="17">
        <f t="shared" si="51"/>
        <v>52779</v>
      </c>
      <c r="C238" s="18">
        <f t="shared" si="52"/>
        <v>22218.34511791154</v>
      </c>
      <c r="D238" s="18">
        <f t="shared" si="43"/>
        <v>1401.25</v>
      </c>
      <c r="E238" s="18">
        <f t="shared" si="44"/>
        <v>67.580799733647595</v>
      </c>
      <c r="F238" s="18">
        <f t="shared" si="45"/>
        <v>1333.6692002663524</v>
      </c>
      <c r="G238" s="19">
        <f t="shared" si="46"/>
        <v>0</v>
      </c>
      <c r="H238" s="18">
        <f t="shared" si="47"/>
        <v>20884.675917645189</v>
      </c>
      <c r="I238" s="18">
        <f t="shared" si="53"/>
        <v>111955.92591764506</v>
      </c>
      <c r="J238" s="18">
        <f t="shared" si="54"/>
        <v>264115.3240823549</v>
      </c>
      <c r="K238" s="39">
        <f t="shared" si="48"/>
        <v>2044</v>
      </c>
      <c r="L238" s="20" t="str">
        <f t="shared" si="49"/>
        <v/>
      </c>
    </row>
    <row r="239" spans="1:12" x14ac:dyDescent="0.25">
      <c r="A239" s="37">
        <f t="shared" si="50"/>
        <v>218</v>
      </c>
      <c r="B239" s="17">
        <f t="shared" si="51"/>
        <v>52810</v>
      </c>
      <c r="C239" s="18">
        <f t="shared" si="52"/>
        <v>20884.675917645189</v>
      </c>
      <c r="D239" s="18">
        <f t="shared" si="43"/>
        <v>1401.25</v>
      </c>
      <c r="E239" s="18">
        <f t="shared" si="44"/>
        <v>63.524222582837446</v>
      </c>
      <c r="F239" s="18">
        <f t="shared" si="45"/>
        <v>1337.7257774171626</v>
      </c>
      <c r="G239" s="19">
        <f t="shared" si="46"/>
        <v>0</v>
      </c>
      <c r="H239" s="18">
        <f t="shared" si="47"/>
        <v>19546.950140228026</v>
      </c>
      <c r="I239" s="18">
        <f t="shared" si="53"/>
        <v>112019.4501402279</v>
      </c>
      <c r="J239" s="18">
        <f t="shared" si="54"/>
        <v>265453.04985977209</v>
      </c>
      <c r="K239" s="39">
        <f t="shared" si="48"/>
        <v>2044</v>
      </c>
      <c r="L239" s="20" t="str">
        <f t="shared" si="49"/>
        <v/>
      </c>
    </row>
    <row r="240" spans="1:12" x14ac:dyDescent="0.25">
      <c r="A240" s="37">
        <f t="shared" si="50"/>
        <v>219</v>
      </c>
      <c r="B240" s="17">
        <f t="shared" si="51"/>
        <v>52841</v>
      </c>
      <c r="C240" s="18">
        <f t="shared" si="52"/>
        <v>19546.950140228026</v>
      </c>
      <c r="D240" s="18">
        <f t="shared" si="43"/>
        <v>1401.25</v>
      </c>
      <c r="E240" s="18">
        <f t="shared" si="44"/>
        <v>59.455306676526909</v>
      </c>
      <c r="F240" s="18">
        <f t="shared" si="45"/>
        <v>1341.794693323473</v>
      </c>
      <c r="G240" s="19">
        <f t="shared" si="46"/>
        <v>0</v>
      </c>
      <c r="H240" s="18">
        <f t="shared" si="47"/>
        <v>18205.155446904551</v>
      </c>
      <c r="I240" s="18">
        <f t="shared" si="53"/>
        <v>112078.90544690442</v>
      </c>
      <c r="J240" s="18">
        <f t="shared" si="54"/>
        <v>266794.84455309558</v>
      </c>
      <c r="K240" s="39">
        <f t="shared" si="48"/>
        <v>2044</v>
      </c>
      <c r="L240" s="20" t="str">
        <f t="shared" si="49"/>
        <v/>
      </c>
    </row>
    <row r="241" spans="1:12" x14ac:dyDescent="0.25">
      <c r="A241" s="37">
        <f t="shared" si="50"/>
        <v>220</v>
      </c>
      <c r="B241" s="17">
        <f t="shared" si="51"/>
        <v>52871</v>
      </c>
      <c r="C241" s="18">
        <f t="shared" si="52"/>
        <v>18205.155446904551</v>
      </c>
      <c r="D241" s="18">
        <f t="shared" si="43"/>
        <v>1401.25</v>
      </c>
      <c r="E241" s="18">
        <f t="shared" si="44"/>
        <v>55.374014484334673</v>
      </c>
      <c r="F241" s="18">
        <f t="shared" si="45"/>
        <v>1345.8759855156654</v>
      </c>
      <c r="G241" s="19">
        <f t="shared" si="46"/>
        <v>0</v>
      </c>
      <c r="H241" s="18">
        <f t="shared" si="47"/>
        <v>16859.279461388887</v>
      </c>
      <c r="I241" s="18">
        <f t="shared" si="53"/>
        <v>112134.27946138875</v>
      </c>
      <c r="J241" s="18">
        <f t="shared" si="54"/>
        <v>268140.72053861123</v>
      </c>
      <c r="K241" s="39">
        <f t="shared" si="48"/>
        <v>2044</v>
      </c>
      <c r="L241" s="20" t="str">
        <f t="shared" si="49"/>
        <v/>
      </c>
    </row>
    <row r="242" spans="1:12" x14ac:dyDescent="0.25">
      <c r="A242" s="37">
        <f t="shared" si="50"/>
        <v>221</v>
      </c>
      <c r="B242" s="17">
        <f t="shared" si="51"/>
        <v>52902</v>
      </c>
      <c r="C242" s="18">
        <f t="shared" si="52"/>
        <v>16859.279461388887</v>
      </c>
      <c r="D242" s="18">
        <f t="shared" si="43"/>
        <v>1401.25</v>
      </c>
      <c r="E242" s="18">
        <f t="shared" si="44"/>
        <v>51.280308361724529</v>
      </c>
      <c r="F242" s="18">
        <f t="shared" si="45"/>
        <v>1349.9696916382754</v>
      </c>
      <c r="G242" s="19">
        <f t="shared" si="46"/>
        <v>0</v>
      </c>
      <c r="H242" s="18">
        <f t="shared" si="47"/>
        <v>15509.309769750613</v>
      </c>
      <c r="I242" s="18">
        <f t="shared" si="53"/>
        <v>112185.55976975047</v>
      </c>
      <c r="J242" s="18">
        <f t="shared" si="54"/>
        <v>269490.69023024949</v>
      </c>
      <c r="K242" s="39">
        <f t="shared" si="48"/>
        <v>2044</v>
      </c>
      <c r="L242" s="20" t="str">
        <f t="shared" si="49"/>
        <v/>
      </c>
    </row>
    <row r="243" spans="1:12" x14ac:dyDescent="0.25">
      <c r="A243" s="37">
        <f t="shared" si="50"/>
        <v>222</v>
      </c>
      <c r="B243" s="17">
        <f t="shared" si="51"/>
        <v>52932</v>
      </c>
      <c r="C243" s="18">
        <f t="shared" si="52"/>
        <v>15509.309769750613</v>
      </c>
      <c r="D243" s="18">
        <f t="shared" si="43"/>
        <v>1401.25</v>
      </c>
      <c r="E243" s="18">
        <f t="shared" si="44"/>
        <v>47.174150549658115</v>
      </c>
      <c r="F243" s="18">
        <f t="shared" si="45"/>
        <v>1354.0758494503418</v>
      </c>
      <c r="G243" s="19">
        <f t="shared" si="46"/>
        <v>0</v>
      </c>
      <c r="H243" s="18">
        <f t="shared" si="47"/>
        <v>14155.23392030027</v>
      </c>
      <c r="I243" s="18">
        <f t="shared" si="53"/>
        <v>112232.73392030013</v>
      </c>
      <c r="J243" s="18">
        <f t="shared" si="54"/>
        <v>270844.76607969985</v>
      </c>
      <c r="K243" s="39">
        <f t="shared" si="48"/>
        <v>2044</v>
      </c>
      <c r="L243" s="20" t="str">
        <f t="shared" si="49"/>
        <v/>
      </c>
    </row>
    <row r="244" spans="1:12" x14ac:dyDescent="0.25">
      <c r="A244" s="37">
        <f t="shared" si="50"/>
        <v>223</v>
      </c>
      <c r="B244" s="17">
        <f t="shared" si="51"/>
        <v>52963</v>
      </c>
      <c r="C244" s="18">
        <f t="shared" si="52"/>
        <v>14155.23392030027</v>
      </c>
      <c r="D244" s="18">
        <f t="shared" si="43"/>
        <v>1401.25</v>
      </c>
      <c r="E244" s="18">
        <f t="shared" si="44"/>
        <v>43.05550317424666</v>
      </c>
      <c r="F244" s="18">
        <f t="shared" si="45"/>
        <v>1358.1944968257533</v>
      </c>
      <c r="G244" s="19">
        <f t="shared" si="46"/>
        <v>0</v>
      </c>
      <c r="H244" s="18">
        <f t="shared" si="47"/>
        <v>12797.039423474516</v>
      </c>
      <c r="I244" s="18">
        <f t="shared" si="53"/>
        <v>112275.78942347437</v>
      </c>
      <c r="J244" s="18">
        <f t="shared" si="54"/>
        <v>272202.9605765256</v>
      </c>
      <c r="K244" s="39">
        <f t="shared" si="48"/>
        <v>2045</v>
      </c>
      <c r="L244" s="20" t="str">
        <f t="shared" si="49"/>
        <v/>
      </c>
    </row>
    <row r="245" spans="1:12" x14ac:dyDescent="0.25">
      <c r="A245" s="37">
        <f t="shared" si="50"/>
        <v>224</v>
      </c>
      <c r="B245" s="17">
        <f t="shared" si="51"/>
        <v>52994</v>
      </c>
      <c r="C245" s="18">
        <f t="shared" si="52"/>
        <v>12797.039423474516</v>
      </c>
      <c r="D245" s="18">
        <f t="shared" si="43"/>
        <v>1401.25</v>
      </c>
      <c r="E245" s="18">
        <f t="shared" si="44"/>
        <v>38.92432824640165</v>
      </c>
      <c r="F245" s="18">
        <f t="shared" si="45"/>
        <v>1362.3256717535983</v>
      </c>
      <c r="G245" s="19">
        <f t="shared" si="46"/>
        <v>0</v>
      </c>
      <c r="H245" s="18">
        <f t="shared" si="47"/>
        <v>11434.713751720918</v>
      </c>
      <c r="I245" s="18">
        <f t="shared" si="53"/>
        <v>112314.71375172077</v>
      </c>
      <c r="J245" s="18">
        <f t="shared" si="54"/>
        <v>273565.28624827921</v>
      </c>
      <c r="K245" s="39">
        <f t="shared" si="48"/>
        <v>2045</v>
      </c>
      <c r="L245" s="20" t="str">
        <f t="shared" si="49"/>
        <v/>
      </c>
    </row>
    <row r="246" spans="1:12" x14ac:dyDescent="0.25">
      <c r="A246" s="37">
        <f t="shared" si="50"/>
        <v>225</v>
      </c>
      <c r="B246" s="17">
        <f t="shared" si="51"/>
        <v>53022</v>
      </c>
      <c r="C246" s="18">
        <f t="shared" si="52"/>
        <v>11434.713751720918</v>
      </c>
      <c r="D246" s="18">
        <f t="shared" si="43"/>
        <v>1401.25</v>
      </c>
      <c r="E246" s="18">
        <f t="shared" si="44"/>
        <v>34.780587661484454</v>
      </c>
      <c r="F246" s="18">
        <f t="shared" si="45"/>
        <v>1366.4694123385154</v>
      </c>
      <c r="G246" s="19">
        <f t="shared" si="46"/>
        <v>0</v>
      </c>
      <c r="H246" s="18">
        <f t="shared" si="47"/>
        <v>10068.244339382401</v>
      </c>
      <c r="I246" s="18">
        <f t="shared" si="53"/>
        <v>112349.49433938226</v>
      </c>
      <c r="J246" s="18">
        <f t="shared" si="54"/>
        <v>274931.75566061772</v>
      </c>
      <c r="K246" s="39">
        <f t="shared" si="48"/>
        <v>2045</v>
      </c>
      <c r="L246" s="20" t="str">
        <f t="shared" si="49"/>
        <v/>
      </c>
    </row>
    <row r="247" spans="1:12" x14ac:dyDescent="0.25">
      <c r="A247" s="37">
        <f t="shared" si="50"/>
        <v>226</v>
      </c>
      <c r="B247" s="17">
        <f t="shared" si="51"/>
        <v>53053</v>
      </c>
      <c r="C247" s="18">
        <f t="shared" si="52"/>
        <v>10068.244339382401</v>
      </c>
      <c r="D247" s="18">
        <f t="shared" si="43"/>
        <v>1401.25</v>
      </c>
      <c r="E247" s="18">
        <f t="shared" si="44"/>
        <v>30.624243198954801</v>
      </c>
      <c r="F247" s="18">
        <f t="shared" si="45"/>
        <v>1370.6257568010451</v>
      </c>
      <c r="G247" s="19">
        <f t="shared" si="46"/>
        <v>0</v>
      </c>
      <c r="H247" s="18">
        <f t="shared" si="47"/>
        <v>8697.6185825813554</v>
      </c>
      <c r="I247" s="18">
        <f t="shared" si="53"/>
        <v>112380.11858258121</v>
      </c>
      <c r="J247" s="18">
        <f t="shared" si="54"/>
        <v>276302.38141741877</v>
      </c>
      <c r="K247" s="39">
        <f t="shared" si="48"/>
        <v>2045</v>
      </c>
      <c r="L247" s="20" t="str">
        <f t="shared" si="49"/>
        <v/>
      </c>
    </row>
    <row r="248" spans="1:12" x14ac:dyDescent="0.25">
      <c r="A248" s="37">
        <f t="shared" si="50"/>
        <v>227</v>
      </c>
      <c r="B248" s="17">
        <f t="shared" si="51"/>
        <v>53083</v>
      </c>
      <c r="C248" s="18">
        <f t="shared" si="52"/>
        <v>8697.6185825813554</v>
      </c>
      <c r="D248" s="18">
        <f t="shared" si="43"/>
        <v>1401.25</v>
      </c>
      <c r="E248" s="18">
        <f t="shared" si="44"/>
        <v>26.455256522018288</v>
      </c>
      <c r="F248" s="18">
        <f t="shared" si="45"/>
        <v>1374.7947434779817</v>
      </c>
      <c r="G248" s="19">
        <f t="shared" si="46"/>
        <v>0</v>
      </c>
      <c r="H248" s="18">
        <f t="shared" si="47"/>
        <v>7322.8238391033738</v>
      </c>
      <c r="I248" s="18">
        <f t="shared" si="53"/>
        <v>112406.57383910324</v>
      </c>
      <c r="J248" s="18">
        <f t="shared" si="54"/>
        <v>277677.17616089678</v>
      </c>
      <c r="K248" s="39">
        <f t="shared" si="48"/>
        <v>2045</v>
      </c>
      <c r="L248" s="20" t="str">
        <f t="shared" si="49"/>
        <v/>
      </c>
    </row>
    <row r="249" spans="1:12" x14ac:dyDescent="0.25">
      <c r="A249" s="37">
        <f t="shared" si="50"/>
        <v>228</v>
      </c>
      <c r="B249" s="17">
        <f t="shared" si="51"/>
        <v>53114</v>
      </c>
      <c r="C249" s="18">
        <f t="shared" si="52"/>
        <v>7322.8238391033738</v>
      </c>
      <c r="D249" s="18">
        <f t="shared" si="43"/>
        <v>1401.25</v>
      </c>
      <c r="E249" s="18">
        <f t="shared" si="44"/>
        <v>22.273589177272758</v>
      </c>
      <c r="F249" s="18">
        <f t="shared" si="45"/>
        <v>1378.9764108227273</v>
      </c>
      <c r="G249" s="19">
        <f t="shared" si="46"/>
        <v>4000</v>
      </c>
      <c r="H249" s="18">
        <f t="shared" si="47"/>
        <v>1943.8474282806465</v>
      </c>
      <c r="I249" s="18">
        <f t="shared" si="53"/>
        <v>112428.84742828051</v>
      </c>
      <c r="J249" s="18">
        <f t="shared" si="54"/>
        <v>283056.15257171949</v>
      </c>
      <c r="K249" s="39">
        <f t="shared" si="48"/>
        <v>2045</v>
      </c>
      <c r="L249" s="20" t="str">
        <f t="shared" si="49"/>
        <v>Sondertilgung</v>
      </c>
    </row>
    <row r="250" spans="1:12" x14ac:dyDescent="0.25">
      <c r="A250" s="37">
        <f t="shared" si="50"/>
        <v>229</v>
      </c>
      <c r="B250" s="17">
        <f t="shared" si="51"/>
        <v>53144</v>
      </c>
      <c r="C250" s="18">
        <f t="shared" si="52"/>
        <v>1943.8474282806465</v>
      </c>
      <c r="D250" s="18">
        <f t="shared" si="43"/>
        <v>1401.25</v>
      </c>
      <c r="E250" s="18">
        <f t="shared" si="44"/>
        <v>5.9125359276869665</v>
      </c>
      <c r="F250" s="18">
        <f t="shared" si="45"/>
        <v>1395.337464072313</v>
      </c>
      <c r="G250" s="19">
        <f t="shared" si="46"/>
        <v>0</v>
      </c>
      <c r="H250" s="18">
        <f t="shared" si="47"/>
        <v>548.50996420833349</v>
      </c>
      <c r="I250" s="18">
        <f t="shared" si="53"/>
        <v>112434.75996420819</v>
      </c>
      <c r="J250" s="18">
        <f t="shared" si="54"/>
        <v>284451.49003579182</v>
      </c>
      <c r="K250" s="39">
        <f t="shared" si="48"/>
        <v>2045</v>
      </c>
      <c r="L250" s="20" t="str">
        <f t="shared" si="49"/>
        <v/>
      </c>
    </row>
    <row r="251" spans="1:12" x14ac:dyDescent="0.25">
      <c r="A251" s="37">
        <f t="shared" si="50"/>
        <v>230</v>
      </c>
      <c r="B251" s="17">
        <f t="shared" si="51"/>
        <v>53175</v>
      </c>
      <c r="C251" s="18">
        <f t="shared" si="52"/>
        <v>548.50996420833349</v>
      </c>
      <c r="D251" s="18">
        <f t="shared" si="43"/>
        <v>550.17834868280045</v>
      </c>
      <c r="E251" s="18">
        <f t="shared" si="44"/>
        <v>1.6683844744670144</v>
      </c>
      <c r="F251" s="18">
        <f t="shared" si="45"/>
        <v>548.50996420833349</v>
      </c>
      <c r="G251" s="19">
        <f t="shared" si="46"/>
        <v>0</v>
      </c>
      <c r="H251" s="18">
        <f t="shared" si="47"/>
        <v>0</v>
      </c>
      <c r="I251" s="18">
        <f t="shared" si="53"/>
        <v>112436.42834868266</v>
      </c>
      <c r="J251" s="18">
        <f t="shared" si="54"/>
        <v>285000.00000000017</v>
      </c>
      <c r="K251" s="39">
        <f t="shared" si="48"/>
        <v>2045</v>
      </c>
      <c r="L251" s="20" t="str">
        <f t="shared" si="49"/>
        <v>abbezahlt</v>
      </c>
    </row>
    <row r="252" spans="1:12" x14ac:dyDescent="0.25">
      <c r="A252" s="37">
        <f t="shared" si="50"/>
        <v>0</v>
      </c>
      <c r="B252" s="17" t="str">
        <f t="shared" si="51"/>
        <v/>
      </c>
      <c r="C252" s="18">
        <f t="shared" si="52"/>
        <v>0</v>
      </c>
      <c r="D252" s="18">
        <f t="shared" si="43"/>
        <v>0</v>
      </c>
      <c r="E252" s="18">
        <f t="shared" si="44"/>
        <v>0</v>
      </c>
      <c r="F252" s="18">
        <f t="shared" si="45"/>
        <v>0</v>
      </c>
      <c r="G252" s="19">
        <f t="shared" si="46"/>
        <v>0</v>
      </c>
      <c r="H252" s="18">
        <f t="shared" si="47"/>
        <v>0</v>
      </c>
      <c r="I252" s="18">
        <f t="shared" si="53"/>
        <v>112436.42834868266</v>
      </c>
      <c r="J252" s="18">
        <f t="shared" si="54"/>
        <v>285000.00000000017</v>
      </c>
      <c r="K252" s="39" t="str">
        <f t="shared" si="48"/>
        <v/>
      </c>
      <c r="L252" s="20" t="str">
        <f t="shared" si="49"/>
        <v/>
      </c>
    </row>
    <row r="253" spans="1:12" x14ac:dyDescent="0.25">
      <c r="A253" s="37">
        <f t="shared" si="50"/>
        <v>0</v>
      </c>
      <c r="B253" s="17" t="str">
        <f t="shared" si="51"/>
        <v/>
      </c>
      <c r="C253" s="18">
        <f t="shared" si="52"/>
        <v>0</v>
      </c>
      <c r="D253" s="18">
        <f t="shared" si="43"/>
        <v>0</v>
      </c>
      <c r="E253" s="18">
        <f t="shared" si="44"/>
        <v>0</v>
      </c>
      <c r="F253" s="18">
        <f t="shared" si="45"/>
        <v>0</v>
      </c>
      <c r="G253" s="19">
        <f t="shared" si="46"/>
        <v>0</v>
      </c>
      <c r="H253" s="18">
        <f t="shared" si="47"/>
        <v>0</v>
      </c>
      <c r="I253" s="18">
        <f t="shared" si="53"/>
        <v>112436.42834868266</v>
      </c>
      <c r="J253" s="18">
        <f t="shared" si="54"/>
        <v>285000.00000000017</v>
      </c>
      <c r="K253" s="39" t="str">
        <f t="shared" si="48"/>
        <v/>
      </c>
      <c r="L253" s="20" t="str">
        <f t="shared" si="49"/>
        <v/>
      </c>
    </row>
    <row r="254" spans="1:12" x14ac:dyDescent="0.25">
      <c r="A254" s="37">
        <f t="shared" si="50"/>
        <v>0</v>
      </c>
      <c r="B254" s="17" t="str">
        <f t="shared" si="51"/>
        <v/>
      </c>
      <c r="C254" s="18">
        <f t="shared" si="52"/>
        <v>0</v>
      </c>
      <c r="D254" s="18">
        <f t="shared" si="43"/>
        <v>0</v>
      </c>
      <c r="E254" s="18">
        <f t="shared" si="44"/>
        <v>0</v>
      </c>
      <c r="F254" s="18">
        <f t="shared" si="45"/>
        <v>0</v>
      </c>
      <c r="G254" s="19">
        <f t="shared" si="46"/>
        <v>0</v>
      </c>
      <c r="H254" s="18">
        <f t="shared" si="47"/>
        <v>0</v>
      </c>
      <c r="I254" s="18">
        <f t="shared" si="53"/>
        <v>112436.42834868266</v>
      </c>
      <c r="J254" s="18">
        <f t="shared" si="54"/>
        <v>285000.00000000017</v>
      </c>
      <c r="K254" s="39" t="str">
        <f t="shared" si="48"/>
        <v/>
      </c>
      <c r="L254" s="20" t="str">
        <f t="shared" si="49"/>
        <v/>
      </c>
    </row>
    <row r="255" spans="1:12" x14ac:dyDescent="0.25">
      <c r="A255" s="37">
        <f t="shared" si="50"/>
        <v>0</v>
      </c>
      <c r="B255" s="17" t="str">
        <f t="shared" si="51"/>
        <v/>
      </c>
      <c r="C255" s="18">
        <f t="shared" si="52"/>
        <v>0</v>
      </c>
      <c r="D255" s="18">
        <f t="shared" si="43"/>
        <v>0</v>
      </c>
      <c r="E255" s="18">
        <f t="shared" si="44"/>
        <v>0</v>
      </c>
      <c r="F255" s="18">
        <f t="shared" si="45"/>
        <v>0</v>
      </c>
      <c r="G255" s="19">
        <f t="shared" si="46"/>
        <v>0</v>
      </c>
      <c r="H255" s="18">
        <f t="shared" si="47"/>
        <v>0</v>
      </c>
      <c r="I255" s="18">
        <f t="shared" si="53"/>
        <v>112436.42834868266</v>
      </c>
      <c r="J255" s="18">
        <f t="shared" si="54"/>
        <v>285000.00000000017</v>
      </c>
      <c r="K255" s="39" t="str">
        <f t="shared" si="48"/>
        <v/>
      </c>
      <c r="L255" s="20" t="str">
        <f t="shared" si="49"/>
        <v/>
      </c>
    </row>
    <row r="256" spans="1:12" x14ac:dyDescent="0.25">
      <c r="A256" s="37">
        <f t="shared" si="50"/>
        <v>0</v>
      </c>
      <c r="B256" s="17" t="str">
        <f t="shared" si="51"/>
        <v/>
      </c>
      <c r="C256" s="18">
        <f t="shared" si="52"/>
        <v>0</v>
      </c>
      <c r="D256" s="18">
        <f t="shared" si="43"/>
        <v>0</v>
      </c>
      <c r="E256" s="18">
        <f t="shared" si="44"/>
        <v>0</v>
      </c>
      <c r="F256" s="18">
        <f t="shared" si="45"/>
        <v>0</v>
      </c>
      <c r="G256" s="19">
        <f t="shared" si="46"/>
        <v>0</v>
      </c>
      <c r="H256" s="18">
        <f t="shared" si="47"/>
        <v>0</v>
      </c>
      <c r="I256" s="18">
        <f t="shared" si="53"/>
        <v>112436.42834868266</v>
      </c>
      <c r="J256" s="18">
        <f t="shared" si="54"/>
        <v>285000.00000000017</v>
      </c>
      <c r="K256" s="39" t="str">
        <f t="shared" si="48"/>
        <v/>
      </c>
      <c r="L256" s="20" t="str">
        <f t="shared" si="49"/>
        <v/>
      </c>
    </row>
    <row r="257" spans="1:12" x14ac:dyDescent="0.25">
      <c r="A257" s="37">
        <f t="shared" si="50"/>
        <v>0</v>
      </c>
      <c r="B257" s="17" t="str">
        <f t="shared" si="51"/>
        <v/>
      </c>
      <c r="C257" s="18">
        <f t="shared" si="52"/>
        <v>0</v>
      </c>
      <c r="D257" s="18">
        <f t="shared" si="43"/>
        <v>0</v>
      </c>
      <c r="E257" s="18">
        <f t="shared" si="44"/>
        <v>0</v>
      </c>
      <c r="F257" s="18">
        <f t="shared" si="45"/>
        <v>0</v>
      </c>
      <c r="G257" s="19">
        <f t="shared" si="46"/>
        <v>0</v>
      </c>
      <c r="H257" s="18">
        <f t="shared" si="47"/>
        <v>0</v>
      </c>
      <c r="I257" s="18">
        <f t="shared" si="53"/>
        <v>112436.42834868266</v>
      </c>
      <c r="J257" s="18">
        <f t="shared" si="54"/>
        <v>285000.00000000017</v>
      </c>
      <c r="K257" s="39" t="str">
        <f t="shared" si="48"/>
        <v/>
      </c>
      <c r="L257" s="20" t="str">
        <f t="shared" si="49"/>
        <v/>
      </c>
    </row>
    <row r="258" spans="1:12" x14ac:dyDescent="0.25">
      <c r="A258" s="37">
        <f t="shared" si="50"/>
        <v>0</v>
      </c>
      <c r="B258" s="17" t="str">
        <f t="shared" si="51"/>
        <v/>
      </c>
      <c r="C258" s="18">
        <f t="shared" si="52"/>
        <v>0</v>
      </c>
      <c r="D258" s="18">
        <f t="shared" si="43"/>
        <v>0</v>
      </c>
      <c r="E258" s="18">
        <f t="shared" si="44"/>
        <v>0</v>
      </c>
      <c r="F258" s="18">
        <f t="shared" si="45"/>
        <v>0</v>
      </c>
      <c r="G258" s="19">
        <f t="shared" si="46"/>
        <v>0</v>
      </c>
      <c r="H258" s="18">
        <f t="shared" si="47"/>
        <v>0</v>
      </c>
      <c r="I258" s="18">
        <f t="shared" si="53"/>
        <v>112436.42834868266</v>
      </c>
      <c r="J258" s="18">
        <f t="shared" si="54"/>
        <v>285000.00000000017</v>
      </c>
      <c r="K258" s="39" t="str">
        <f t="shared" si="48"/>
        <v/>
      </c>
      <c r="L258" s="20" t="str">
        <f t="shared" si="49"/>
        <v/>
      </c>
    </row>
    <row r="259" spans="1:12" x14ac:dyDescent="0.25">
      <c r="A259" s="37">
        <f t="shared" si="50"/>
        <v>0</v>
      </c>
      <c r="B259" s="17" t="str">
        <f t="shared" si="51"/>
        <v/>
      </c>
      <c r="C259" s="18">
        <f t="shared" si="52"/>
        <v>0</v>
      </c>
      <c r="D259" s="18">
        <f t="shared" si="43"/>
        <v>0</v>
      </c>
      <c r="E259" s="18">
        <f t="shared" si="44"/>
        <v>0</v>
      </c>
      <c r="F259" s="18">
        <f t="shared" si="45"/>
        <v>0</v>
      </c>
      <c r="G259" s="19">
        <f t="shared" si="46"/>
        <v>0</v>
      </c>
      <c r="H259" s="18">
        <f t="shared" si="47"/>
        <v>0</v>
      </c>
      <c r="I259" s="18">
        <f t="shared" si="53"/>
        <v>112436.42834868266</v>
      </c>
      <c r="J259" s="18">
        <f t="shared" si="54"/>
        <v>285000.00000000017</v>
      </c>
      <c r="K259" s="39" t="str">
        <f t="shared" si="48"/>
        <v/>
      </c>
      <c r="L259" s="20" t="str">
        <f t="shared" si="49"/>
        <v/>
      </c>
    </row>
    <row r="260" spans="1:12" x14ac:dyDescent="0.25">
      <c r="A260" s="37">
        <f t="shared" si="50"/>
        <v>0</v>
      </c>
      <c r="B260" s="17" t="str">
        <f t="shared" si="51"/>
        <v/>
      </c>
      <c r="C260" s="18">
        <f t="shared" si="52"/>
        <v>0</v>
      </c>
      <c r="D260" s="18">
        <f t="shared" si="43"/>
        <v>0</v>
      </c>
      <c r="E260" s="18">
        <f t="shared" si="44"/>
        <v>0</v>
      </c>
      <c r="F260" s="18">
        <f t="shared" si="45"/>
        <v>0</v>
      </c>
      <c r="G260" s="19">
        <f t="shared" si="46"/>
        <v>0</v>
      </c>
      <c r="H260" s="18">
        <f t="shared" si="47"/>
        <v>0</v>
      </c>
      <c r="I260" s="18">
        <f t="shared" si="53"/>
        <v>112436.42834868266</v>
      </c>
      <c r="J260" s="18">
        <f t="shared" si="54"/>
        <v>285000.00000000017</v>
      </c>
      <c r="K260" s="39" t="str">
        <f t="shared" si="48"/>
        <v/>
      </c>
      <c r="L260" s="20" t="str">
        <f t="shared" si="49"/>
        <v/>
      </c>
    </row>
    <row r="261" spans="1:12" x14ac:dyDescent="0.25">
      <c r="A261" s="37">
        <f t="shared" si="50"/>
        <v>0</v>
      </c>
      <c r="B261" s="17" t="str">
        <f t="shared" si="51"/>
        <v/>
      </c>
      <c r="C261" s="18">
        <f t="shared" si="52"/>
        <v>0</v>
      </c>
      <c r="D261" s="18">
        <f t="shared" si="43"/>
        <v>0</v>
      </c>
      <c r="E261" s="18">
        <f t="shared" si="44"/>
        <v>0</v>
      </c>
      <c r="F261" s="18">
        <f t="shared" si="45"/>
        <v>0</v>
      </c>
      <c r="G261" s="19">
        <f t="shared" si="46"/>
        <v>0</v>
      </c>
      <c r="H261" s="18">
        <f t="shared" si="47"/>
        <v>0</v>
      </c>
      <c r="I261" s="18">
        <f t="shared" si="53"/>
        <v>112436.42834868266</v>
      </c>
      <c r="J261" s="18">
        <f t="shared" si="54"/>
        <v>285000.00000000017</v>
      </c>
      <c r="K261" s="39" t="str">
        <f t="shared" si="48"/>
        <v/>
      </c>
      <c r="L261" s="20" t="str">
        <f t="shared" si="49"/>
        <v/>
      </c>
    </row>
    <row r="262" spans="1:12" x14ac:dyDescent="0.25">
      <c r="A262" s="37">
        <f t="shared" si="50"/>
        <v>0</v>
      </c>
      <c r="B262" s="17" t="str">
        <f t="shared" si="51"/>
        <v/>
      </c>
      <c r="C262" s="18">
        <f t="shared" si="52"/>
        <v>0</v>
      </c>
      <c r="D262" s="18">
        <f t="shared" si="43"/>
        <v>0</v>
      </c>
      <c r="E262" s="18">
        <f t="shared" si="44"/>
        <v>0</v>
      </c>
      <c r="F262" s="18">
        <f t="shared" si="45"/>
        <v>0</v>
      </c>
      <c r="G262" s="19">
        <f t="shared" si="46"/>
        <v>0</v>
      </c>
      <c r="H262" s="18">
        <f t="shared" si="47"/>
        <v>0</v>
      </c>
      <c r="I262" s="18">
        <f t="shared" si="53"/>
        <v>112436.42834868266</v>
      </c>
      <c r="J262" s="18">
        <f t="shared" si="54"/>
        <v>285000.00000000017</v>
      </c>
      <c r="K262" s="39" t="str">
        <f t="shared" si="48"/>
        <v/>
      </c>
      <c r="L262" s="20" t="str">
        <f t="shared" si="49"/>
        <v/>
      </c>
    </row>
    <row r="263" spans="1:12" x14ac:dyDescent="0.25">
      <c r="A263" s="37">
        <f t="shared" si="50"/>
        <v>0</v>
      </c>
      <c r="B263" s="17" t="str">
        <f t="shared" si="51"/>
        <v/>
      </c>
      <c r="C263" s="18">
        <f t="shared" si="52"/>
        <v>0</v>
      </c>
      <c r="D263" s="18">
        <f t="shared" si="43"/>
        <v>0</v>
      </c>
      <c r="E263" s="18">
        <f t="shared" si="44"/>
        <v>0</v>
      </c>
      <c r="F263" s="18">
        <f t="shared" si="45"/>
        <v>0</v>
      </c>
      <c r="G263" s="19">
        <f t="shared" si="46"/>
        <v>0</v>
      </c>
      <c r="H263" s="18">
        <f t="shared" si="47"/>
        <v>0</v>
      </c>
      <c r="I263" s="18">
        <f t="shared" si="53"/>
        <v>112436.42834868266</v>
      </c>
      <c r="J263" s="18">
        <f t="shared" si="54"/>
        <v>285000.00000000017</v>
      </c>
      <c r="K263" s="39" t="str">
        <f t="shared" si="48"/>
        <v/>
      </c>
      <c r="L263" s="20" t="str">
        <f t="shared" si="49"/>
        <v/>
      </c>
    </row>
    <row r="264" spans="1:12" x14ac:dyDescent="0.25">
      <c r="A264" s="37">
        <f t="shared" si="50"/>
        <v>0</v>
      </c>
      <c r="B264" s="17" t="str">
        <f t="shared" si="51"/>
        <v/>
      </c>
      <c r="C264" s="18">
        <f t="shared" si="52"/>
        <v>0</v>
      </c>
      <c r="D264" s="18">
        <f t="shared" si="43"/>
        <v>0</v>
      </c>
      <c r="E264" s="18">
        <f t="shared" si="44"/>
        <v>0</v>
      </c>
      <c r="F264" s="18">
        <f t="shared" si="45"/>
        <v>0</v>
      </c>
      <c r="G264" s="19">
        <f t="shared" si="46"/>
        <v>0</v>
      </c>
      <c r="H264" s="18">
        <f t="shared" si="47"/>
        <v>0</v>
      </c>
      <c r="I264" s="18">
        <f t="shared" si="53"/>
        <v>112436.42834868266</v>
      </c>
      <c r="J264" s="18">
        <f t="shared" si="54"/>
        <v>285000.00000000017</v>
      </c>
      <c r="K264" s="39" t="str">
        <f t="shared" si="48"/>
        <v/>
      </c>
      <c r="L264" s="20" t="str">
        <f t="shared" si="49"/>
        <v/>
      </c>
    </row>
    <row r="265" spans="1:12" x14ac:dyDescent="0.25">
      <c r="A265" s="37">
        <f t="shared" si="50"/>
        <v>0</v>
      </c>
      <c r="B265" s="17" t="str">
        <f t="shared" si="51"/>
        <v/>
      </c>
      <c r="C265" s="18">
        <f t="shared" si="52"/>
        <v>0</v>
      </c>
      <c r="D265" s="18">
        <f t="shared" si="43"/>
        <v>0</v>
      </c>
      <c r="E265" s="18">
        <f t="shared" si="44"/>
        <v>0</v>
      </c>
      <c r="F265" s="18">
        <f t="shared" si="45"/>
        <v>0</v>
      </c>
      <c r="G265" s="19">
        <f t="shared" si="46"/>
        <v>0</v>
      </c>
      <c r="H265" s="18">
        <f t="shared" si="47"/>
        <v>0</v>
      </c>
      <c r="I265" s="18">
        <f t="shared" si="53"/>
        <v>112436.42834868266</v>
      </c>
      <c r="J265" s="18">
        <f t="shared" si="54"/>
        <v>285000.00000000017</v>
      </c>
      <c r="K265" s="39" t="str">
        <f t="shared" si="48"/>
        <v/>
      </c>
      <c r="L265" s="20" t="str">
        <f t="shared" si="49"/>
        <v/>
      </c>
    </row>
    <row r="266" spans="1:12" x14ac:dyDescent="0.25">
      <c r="A266" s="37">
        <f t="shared" si="50"/>
        <v>0</v>
      </c>
      <c r="B266" s="17" t="str">
        <f t="shared" si="51"/>
        <v/>
      </c>
      <c r="C266" s="18">
        <f t="shared" si="52"/>
        <v>0</v>
      </c>
      <c r="D266" s="18">
        <f t="shared" si="43"/>
        <v>0</v>
      </c>
      <c r="E266" s="18">
        <f t="shared" si="44"/>
        <v>0</v>
      </c>
      <c r="F266" s="18">
        <f t="shared" si="45"/>
        <v>0</v>
      </c>
      <c r="G266" s="19">
        <f t="shared" si="46"/>
        <v>0</v>
      </c>
      <c r="H266" s="18">
        <f t="shared" si="47"/>
        <v>0</v>
      </c>
      <c r="I266" s="18">
        <f t="shared" si="53"/>
        <v>112436.42834868266</v>
      </c>
      <c r="J266" s="18">
        <f t="shared" si="54"/>
        <v>285000.00000000017</v>
      </c>
      <c r="K266" s="39" t="str">
        <f t="shared" si="48"/>
        <v/>
      </c>
      <c r="L266" s="20" t="str">
        <f t="shared" si="49"/>
        <v/>
      </c>
    </row>
    <row r="267" spans="1:12" x14ac:dyDescent="0.25">
      <c r="A267" s="37">
        <f t="shared" si="50"/>
        <v>0</v>
      </c>
      <c r="B267" s="17" t="str">
        <f t="shared" si="51"/>
        <v/>
      </c>
      <c r="C267" s="18">
        <f t="shared" si="52"/>
        <v>0</v>
      </c>
      <c r="D267" s="18">
        <f t="shared" si="43"/>
        <v>0</v>
      </c>
      <c r="E267" s="18">
        <f t="shared" si="44"/>
        <v>0</v>
      </c>
      <c r="F267" s="18">
        <f t="shared" si="45"/>
        <v>0</v>
      </c>
      <c r="G267" s="19">
        <f t="shared" si="46"/>
        <v>0</v>
      </c>
      <c r="H267" s="18">
        <f t="shared" si="47"/>
        <v>0</v>
      </c>
      <c r="I267" s="18">
        <f t="shared" si="53"/>
        <v>112436.42834868266</v>
      </c>
      <c r="J267" s="18">
        <f t="shared" si="54"/>
        <v>285000.00000000017</v>
      </c>
      <c r="K267" s="39" t="str">
        <f t="shared" si="48"/>
        <v/>
      </c>
      <c r="L267" s="20" t="str">
        <f t="shared" si="49"/>
        <v/>
      </c>
    </row>
    <row r="268" spans="1:12" x14ac:dyDescent="0.25">
      <c r="A268" s="37">
        <f t="shared" si="50"/>
        <v>0</v>
      </c>
      <c r="B268" s="17" t="str">
        <f t="shared" si="51"/>
        <v/>
      </c>
      <c r="C268" s="18">
        <f t="shared" si="52"/>
        <v>0</v>
      </c>
      <c r="D268" s="18">
        <f t="shared" si="43"/>
        <v>0</v>
      </c>
      <c r="E268" s="18">
        <f t="shared" si="44"/>
        <v>0</v>
      </c>
      <c r="F268" s="18">
        <f t="shared" si="45"/>
        <v>0</v>
      </c>
      <c r="G268" s="19">
        <f t="shared" si="46"/>
        <v>0</v>
      </c>
      <c r="H268" s="18">
        <f t="shared" si="47"/>
        <v>0</v>
      </c>
      <c r="I268" s="18">
        <f t="shared" si="53"/>
        <v>112436.42834868266</v>
      </c>
      <c r="J268" s="18">
        <f t="shared" si="54"/>
        <v>285000.00000000017</v>
      </c>
      <c r="K268" s="39" t="str">
        <f t="shared" si="48"/>
        <v/>
      </c>
      <c r="L268" s="20" t="str">
        <f t="shared" si="49"/>
        <v/>
      </c>
    </row>
    <row r="269" spans="1:12" x14ac:dyDescent="0.25">
      <c r="A269" s="37">
        <f t="shared" si="50"/>
        <v>0</v>
      </c>
      <c r="B269" s="17" t="str">
        <f t="shared" si="51"/>
        <v/>
      </c>
      <c r="C269" s="18">
        <f t="shared" si="52"/>
        <v>0</v>
      </c>
      <c r="D269" s="18">
        <f t="shared" si="43"/>
        <v>0</v>
      </c>
      <c r="E269" s="18">
        <f t="shared" si="44"/>
        <v>0</v>
      </c>
      <c r="F269" s="18">
        <f t="shared" si="45"/>
        <v>0</v>
      </c>
      <c r="G269" s="19">
        <f t="shared" si="46"/>
        <v>0</v>
      </c>
      <c r="H269" s="18">
        <f t="shared" si="47"/>
        <v>0</v>
      </c>
      <c r="I269" s="18">
        <f t="shared" si="53"/>
        <v>112436.42834868266</v>
      </c>
      <c r="J269" s="18">
        <f t="shared" si="54"/>
        <v>285000.00000000017</v>
      </c>
      <c r="K269" s="39" t="str">
        <f t="shared" si="48"/>
        <v/>
      </c>
      <c r="L269" s="20" t="str">
        <f t="shared" si="49"/>
        <v/>
      </c>
    </row>
    <row r="270" spans="1:12" x14ac:dyDescent="0.25">
      <c r="A270" s="37">
        <f t="shared" si="50"/>
        <v>0</v>
      </c>
      <c r="B270" s="17" t="str">
        <f t="shared" si="51"/>
        <v/>
      </c>
      <c r="C270" s="18">
        <f t="shared" si="52"/>
        <v>0</v>
      </c>
      <c r="D270" s="18">
        <f t="shared" si="43"/>
        <v>0</v>
      </c>
      <c r="E270" s="18">
        <f t="shared" si="44"/>
        <v>0</v>
      </c>
      <c r="F270" s="18">
        <f t="shared" si="45"/>
        <v>0</v>
      </c>
      <c r="G270" s="19">
        <f t="shared" si="46"/>
        <v>0</v>
      </c>
      <c r="H270" s="18">
        <f t="shared" si="47"/>
        <v>0</v>
      </c>
      <c r="I270" s="18">
        <f t="shared" si="53"/>
        <v>112436.42834868266</v>
      </c>
      <c r="J270" s="18">
        <f t="shared" si="54"/>
        <v>285000.00000000017</v>
      </c>
      <c r="K270" s="39" t="str">
        <f t="shared" si="48"/>
        <v/>
      </c>
      <c r="L270" s="20" t="str">
        <f t="shared" si="49"/>
        <v/>
      </c>
    </row>
    <row r="271" spans="1:12" x14ac:dyDescent="0.25">
      <c r="A271" s="37">
        <f t="shared" si="50"/>
        <v>0</v>
      </c>
      <c r="B271" s="17" t="str">
        <f t="shared" si="51"/>
        <v/>
      </c>
      <c r="C271" s="18">
        <f t="shared" si="52"/>
        <v>0</v>
      </c>
      <c r="D271" s="18">
        <f t="shared" si="43"/>
        <v>0</v>
      </c>
      <c r="E271" s="18">
        <f t="shared" si="44"/>
        <v>0</v>
      </c>
      <c r="F271" s="18">
        <f t="shared" si="45"/>
        <v>0</v>
      </c>
      <c r="G271" s="19">
        <f t="shared" si="46"/>
        <v>0</v>
      </c>
      <c r="H271" s="18">
        <f t="shared" si="47"/>
        <v>0</v>
      </c>
      <c r="I271" s="18">
        <f t="shared" si="53"/>
        <v>112436.42834868266</v>
      </c>
      <c r="J271" s="18">
        <f t="shared" si="54"/>
        <v>285000.00000000017</v>
      </c>
      <c r="K271" s="39" t="str">
        <f t="shared" si="48"/>
        <v/>
      </c>
      <c r="L271" s="20" t="str">
        <f t="shared" si="49"/>
        <v/>
      </c>
    </row>
    <row r="272" spans="1:12" x14ac:dyDescent="0.25">
      <c r="A272" s="37">
        <f t="shared" si="50"/>
        <v>0</v>
      </c>
      <c r="B272" s="17" t="str">
        <f t="shared" si="51"/>
        <v/>
      </c>
      <c r="C272" s="18">
        <f t="shared" si="52"/>
        <v>0</v>
      </c>
      <c r="D272" s="18">
        <f t="shared" si="43"/>
        <v>0</v>
      </c>
      <c r="E272" s="18">
        <f t="shared" si="44"/>
        <v>0</v>
      </c>
      <c r="F272" s="18">
        <f t="shared" si="45"/>
        <v>0</v>
      </c>
      <c r="G272" s="19">
        <f t="shared" si="46"/>
        <v>0</v>
      </c>
      <c r="H272" s="18">
        <f t="shared" si="47"/>
        <v>0</v>
      </c>
      <c r="I272" s="18">
        <f t="shared" si="53"/>
        <v>112436.42834868266</v>
      </c>
      <c r="J272" s="18">
        <f t="shared" si="54"/>
        <v>285000.00000000017</v>
      </c>
      <c r="K272" s="39" t="str">
        <f t="shared" si="48"/>
        <v/>
      </c>
      <c r="L272" s="20" t="str">
        <f t="shared" si="49"/>
        <v/>
      </c>
    </row>
    <row r="273" spans="1:12" x14ac:dyDescent="0.25">
      <c r="A273" s="37">
        <f t="shared" si="50"/>
        <v>0</v>
      </c>
      <c r="B273" s="17" t="str">
        <f t="shared" si="51"/>
        <v/>
      </c>
      <c r="C273" s="18">
        <f t="shared" si="52"/>
        <v>0</v>
      </c>
      <c r="D273" s="18">
        <f t="shared" si="43"/>
        <v>0</v>
      </c>
      <c r="E273" s="18">
        <f t="shared" si="44"/>
        <v>0</v>
      </c>
      <c r="F273" s="18">
        <f t="shared" si="45"/>
        <v>0</v>
      </c>
      <c r="G273" s="19">
        <f t="shared" si="46"/>
        <v>0</v>
      </c>
      <c r="H273" s="18">
        <f t="shared" si="47"/>
        <v>0</v>
      </c>
      <c r="I273" s="18">
        <f t="shared" si="53"/>
        <v>112436.42834868266</v>
      </c>
      <c r="J273" s="18">
        <f t="shared" si="54"/>
        <v>285000.00000000017</v>
      </c>
      <c r="K273" s="39" t="str">
        <f t="shared" si="48"/>
        <v/>
      </c>
      <c r="L273" s="20" t="str">
        <f t="shared" si="49"/>
        <v/>
      </c>
    </row>
    <row r="274" spans="1:12" x14ac:dyDescent="0.25">
      <c r="A274" s="37">
        <f t="shared" si="50"/>
        <v>0</v>
      </c>
      <c r="B274" s="17" t="str">
        <f t="shared" si="51"/>
        <v/>
      </c>
      <c r="C274" s="18">
        <f t="shared" si="52"/>
        <v>0</v>
      </c>
      <c r="D274" s="18">
        <f t="shared" si="43"/>
        <v>0</v>
      </c>
      <c r="E274" s="18">
        <f t="shared" si="44"/>
        <v>0</v>
      </c>
      <c r="F274" s="18">
        <f t="shared" si="45"/>
        <v>0</v>
      </c>
      <c r="G274" s="19">
        <f t="shared" si="46"/>
        <v>0</v>
      </c>
      <c r="H274" s="18">
        <f t="shared" si="47"/>
        <v>0</v>
      </c>
      <c r="I274" s="18">
        <f t="shared" si="53"/>
        <v>112436.42834868266</v>
      </c>
      <c r="J274" s="18">
        <f t="shared" si="54"/>
        <v>285000.00000000017</v>
      </c>
      <c r="K274" s="39" t="str">
        <f t="shared" si="48"/>
        <v/>
      </c>
      <c r="L274" s="20" t="str">
        <f t="shared" si="49"/>
        <v/>
      </c>
    </row>
    <row r="275" spans="1:12" x14ac:dyDescent="0.25">
      <c r="A275" s="37">
        <f t="shared" si="50"/>
        <v>0</v>
      </c>
      <c r="B275" s="17" t="str">
        <f t="shared" si="51"/>
        <v/>
      </c>
      <c r="C275" s="18">
        <f t="shared" si="52"/>
        <v>0</v>
      </c>
      <c r="D275" s="18">
        <f t="shared" si="43"/>
        <v>0</v>
      </c>
      <c r="E275" s="18">
        <f t="shared" si="44"/>
        <v>0</v>
      </c>
      <c r="F275" s="18">
        <f t="shared" si="45"/>
        <v>0</v>
      </c>
      <c r="G275" s="19">
        <f t="shared" si="46"/>
        <v>0</v>
      </c>
      <c r="H275" s="18">
        <f t="shared" si="47"/>
        <v>0</v>
      </c>
      <c r="I275" s="18">
        <f t="shared" si="53"/>
        <v>112436.42834868266</v>
      </c>
      <c r="J275" s="18">
        <f t="shared" si="54"/>
        <v>285000.00000000017</v>
      </c>
      <c r="K275" s="39" t="str">
        <f t="shared" si="48"/>
        <v/>
      </c>
      <c r="L275" s="20" t="str">
        <f t="shared" si="49"/>
        <v/>
      </c>
    </row>
    <row r="276" spans="1:12" x14ac:dyDescent="0.25">
      <c r="A276" s="37">
        <f t="shared" si="50"/>
        <v>0</v>
      </c>
      <c r="B276" s="17" t="str">
        <f t="shared" si="51"/>
        <v/>
      </c>
      <c r="C276" s="18">
        <f t="shared" si="52"/>
        <v>0</v>
      </c>
      <c r="D276" s="18">
        <f t="shared" si="43"/>
        <v>0</v>
      </c>
      <c r="E276" s="18">
        <f t="shared" si="44"/>
        <v>0</v>
      </c>
      <c r="F276" s="18">
        <f t="shared" si="45"/>
        <v>0</v>
      </c>
      <c r="G276" s="19">
        <f t="shared" si="46"/>
        <v>0</v>
      </c>
      <c r="H276" s="18">
        <f t="shared" si="47"/>
        <v>0</v>
      </c>
      <c r="I276" s="18">
        <f t="shared" si="53"/>
        <v>112436.42834868266</v>
      </c>
      <c r="J276" s="18">
        <f t="shared" si="54"/>
        <v>285000.00000000017</v>
      </c>
      <c r="K276" s="39" t="str">
        <f t="shared" si="48"/>
        <v/>
      </c>
      <c r="L276" s="20" t="str">
        <f t="shared" si="49"/>
        <v/>
      </c>
    </row>
    <row r="277" spans="1:12" x14ac:dyDescent="0.25">
      <c r="A277" s="37">
        <f t="shared" si="50"/>
        <v>0</v>
      </c>
      <c r="B277" s="17" t="str">
        <f t="shared" si="51"/>
        <v/>
      </c>
      <c r="C277" s="18">
        <f t="shared" si="52"/>
        <v>0</v>
      </c>
      <c r="D277" s="18">
        <f t="shared" si="43"/>
        <v>0</v>
      </c>
      <c r="E277" s="18">
        <f t="shared" si="44"/>
        <v>0</v>
      </c>
      <c r="F277" s="18">
        <f t="shared" si="45"/>
        <v>0</v>
      </c>
      <c r="G277" s="19">
        <f t="shared" si="46"/>
        <v>0</v>
      </c>
      <c r="H277" s="18">
        <f t="shared" si="47"/>
        <v>0</v>
      </c>
      <c r="I277" s="18">
        <f t="shared" si="53"/>
        <v>112436.42834868266</v>
      </c>
      <c r="J277" s="18">
        <f t="shared" si="54"/>
        <v>285000.00000000017</v>
      </c>
      <c r="K277" s="39" t="str">
        <f t="shared" si="48"/>
        <v/>
      </c>
      <c r="L277" s="20" t="str">
        <f t="shared" si="49"/>
        <v/>
      </c>
    </row>
    <row r="278" spans="1:12" x14ac:dyDescent="0.25">
      <c r="A278" s="37">
        <f t="shared" si="50"/>
        <v>0</v>
      </c>
      <c r="B278" s="17" t="str">
        <f t="shared" si="51"/>
        <v/>
      </c>
      <c r="C278" s="18">
        <f t="shared" si="52"/>
        <v>0</v>
      </c>
      <c r="D278" s="18">
        <f t="shared" ref="D278:D341" si="55">IF($C278&lt;=0,0,MIN($G$6,$C278+$E278))</f>
        <v>0</v>
      </c>
      <c r="E278" s="18">
        <f t="shared" ref="E278:E341" si="56">IF($C278&lt;=0,0,$C278*$B$6/$B$9)</f>
        <v>0</v>
      </c>
      <c r="F278" s="18">
        <f t="shared" ref="F278:F341" si="57">IF($C278&lt;=0,0,MAX(0,$D278-$E278))</f>
        <v>0</v>
      </c>
      <c r="G278" s="19">
        <f t="shared" ref="G278:G341" si="58">IF($C278&lt;=0,0,IF(AND($B$12&gt;0,$A278&gt;0,MOD($A278-$B$13,$B$9)=0),MIN($B$12,MAX(0,$C278-$F278)),0))</f>
        <v>0</v>
      </c>
      <c r="H278" s="18">
        <f t="shared" ref="H278:H341" si="59">IF($C278&lt;=0,0,MAX(0,$C278-$F278-$G278))</f>
        <v>0</v>
      </c>
      <c r="I278" s="18">
        <f t="shared" si="53"/>
        <v>112436.42834868266</v>
      </c>
      <c r="J278" s="18">
        <f t="shared" si="54"/>
        <v>285000.00000000017</v>
      </c>
      <c r="K278" s="39" t="str">
        <f t="shared" ref="K278:K341" si="60">IF($B278="","",YEAR($B278))</f>
        <v/>
      </c>
      <c r="L278" s="20" t="str">
        <f t="shared" ref="L278:L341" si="61">IF($A278=0,"",IF($G278&gt;0,"Sondertilgung",IF($H278=0,"abbezahlt","")))</f>
        <v/>
      </c>
    </row>
    <row r="279" spans="1:12" x14ac:dyDescent="0.25">
      <c r="A279" s="37">
        <f t="shared" ref="A279:A342" si="62">IF($H278&gt;0,$A278+1,0)</f>
        <v>0</v>
      </c>
      <c r="B279" s="17" t="str">
        <f t="shared" ref="B279:B342" si="63">IF($A279=0,"",EDATE($B278,ROUND(12/$B$9,0)))</f>
        <v/>
      </c>
      <c r="C279" s="18">
        <f t="shared" ref="C279:C342" si="64">IF($A279=0,0,$H278)</f>
        <v>0</v>
      </c>
      <c r="D279" s="18">
        <f t="shared" si="55"/>
        <v>0</v>
      </c>
      <c r="E279" s="18">
        <f t="shared" si="56"/>
        <v>0</v>
      </c>
      <c r="F279" s="18">
        <f t="shared" si="57"/>
        <v>0</v>
      </c>
      <c r="G279" s="19">
        <f t="shared" si="58"/>
        <v>0</v>
      </c>
      <c r="H279" s="18">
        <f t="shared" si="59"/>
        <v>0</v>
      </c>
      <c r="I279" s="18">
        <f t="shared" ref="I279:I342" si="65">IF($A279=0,$I278,$I278+$E279)</f>
        <v>112436.42834868266</v>
      </c>
      <c r="J279" s="18">
        <f t="shared" ref="J279:J342" si="66">IF($A279=0,$J278,$J278+$F279+$G279)</f>
        <v>285000.00000000017</v>
      </c>
      <c r="K279" s="39" t="str">
        <f t="shared" si="60"/>
        <v/>
      </c>
      <c r="L279" s="20" t="str">
        <f t="shared" si="61"/>
        <v/>
      </c>
    </row>
    <row r="280" spans="1:12" x14ac:dyDescent="0.25">
      <c r="A280" s="37">
        <f t="shared" si="62"/>
        <v>0</v>
      </c>
      <c r="B280" s="17" t="str">
        <f t="shared" si="63"/>
        <v/>
      </c>
      <c r="C280" s="18">
        <f t="shared" si="64"/>
        <v>0</v>
      </c>
      <c r="D280" s="18">
        <f t="shared" si="55"/>
        <v>0</v>
      </c>
      <c r="E280" s="18">
        <f t="shared" si="56"/>
        <v>0</v>
      </c>
      <c r="F280" s="18">
        <f t="shared" si="57"/>
        <v>0</v>
      </c>
      <c r="G280" s="19">
        <f t="shared" si="58"/>
        <v>0</v>
      </c>
      <c r="H280" s="18">
        <f t="shared" si="59"/>
        <v>0</v>
      </c>
      <c r="I280" s="18">
        <f t="shared" si="65"/>
        <v>112436.42834868266</v>
      </c>
      <c r="J280" s="18">
        <f t="shared" si="66"/>
        <v>285000.00000000017</v>
      </c>
      <c r="K280" s="39" t="str">
        <f t="shared" si="60"/>
        <v/>
      </c>
      <c r="L280" s="20" t="str">
        <f t="shared" si="61"/>
        <v/>
      </c>
    </row>
    <row r="281" spans="1:12" x14ac:dyDescent="0.25">
      <c r="A281" s="37">
        <f t="shared" si="62"/>
        <v>0</v>
      </c>
      <c r="B281" s="17" t="str">
        <f t="shared" si="63"/>
        <v/>
      </c>
      <c r="C281" s="18">
        <f t="shared" si="64"/>
        <v>0</v>
      </c>
      <c r="D281" s="18">
        <f t="shared" si="55"/>
        <v>0</v>
      </c>
      <c r="E281" s="18">
        <f t="shared" si="56"/>
        <v>0</v>
      </c>
      <c r="F281" s="18">
        <f t="shared" si="57"/>
        <v>0</v>
      </c>
      <c r="G281" s="19">
        <f t="shared" si="58"/>
        <v>0</v>
      </c>
      <c r="H281" s="18">
        <f t="shared" si="59"/>
        <v>0</v>
      </c>
      <c r="I281" s="18">
        <f t="shared" si="65"/>
        <v>112436.42834868266</v>
      </c>
      <c r="J281" s="18">
        <f t="shared" si="66"/>
        <v>285000.00000000017</v>
      </c>
      <c r="K281" s="39" t="str">
        <f t="shared" si="60"/>
        <v/>
      </c>
      <c r="L281" s="20" t="str">
        <f t="shared" si="61"/>
        <v/>
      </c>
    </row>
    <row r="282" spans="1:12" x14ac:dyDescent="0.25">
      <c r="A282" s="37">
        <f t="shared" si="62"/>
        <v>0</v>
      </c>
      <c r="B282" s="17" t="str">
        <f t="shared" si="63"/>
        <v/>
      </c>
      <c r="C282" s="18">
        <f t="shared" si="64"/>
        <v>0</v>
      </c>
      <c r="D282" s="18">
        <f t="shared" si="55"/>
        <v>0</v>
      </c>
      <c r="E282" s="18">
        <f t="shared" si="56"/>
        <v>0</v>
      </c>
      <c r="F282" s="18">
        <f t="shared" si="57"/>
        <v>0</v>
      </c>
      <c r="G282" s="19">
        <f t="shared" si="58"/>
        <v>0</v>
      </c>
      <c r="H282" s="18">
        <f t="shared" si="59"/>
        <v>0</v>
      </c>
      <c r="I282" s="18">
        <f t="shared" si="65"/>
        <v>112436.42834868266</v>
      </c>
      <c r="J282" s="18">
        <f t="shared" si="66"/>
        <v>285000.00000000017</v>
      </c>
      <c r="K282" s="39" t="str">
        <f t="shared" si="60"/>
        <v/>
      </c>
      <c r="L282" s="20" t="str">
        <f t="shared" si="61"/>
        <v/>
      </c>
    </row>
    <row r="283" spans="1:12" x14ac:dyDescent="0.25">
      <c r="A283" s="37">
        <f t="shared" si="62"/>
        <v>0</v>
      </c>
      <c r="B283" s="17" t="str">
        <f t="shared" si="63"/>
        <v/>
      </c>
      <c r="C283" s="18">
        <f t="shared" si="64"/>
        <v>0</v>
      </c>
      <c r="D283" s="18">
        <f t="shared" si="55"/>
        <v>0</v>
      </c>
      <c r="E283" s="18">
        <f t="shared" si="56"/>
        <v>0</v>
      </c>
      <c r="F283" s="18">
        <f t="shared" si="57"/>
        <v>0</v>
      </c>
      <c r="G283" s="19">
        <f t="shared" si="58"/>
        <v>0</v>
      </c>
      <c r="H283" s="18">
        <f t="shared" si="59"/>
        <v>0</v>
      </c>
      <c r="I283" s="18">
        <f t="shared" si="65"/>
        <v>112436.42834868266</v>
      </c>
      <c r="J283" s="18">
        <f t="shared" si="66"/>
        <v>285000.00000000017</v>
      </c>
      <c r="K283" s="39" t="str">
        <f t="shared" si="60"/>
        <v/>
      </c>
      <c r="L283" s="20" t="str">
        <f t="shared" si="61"/>
        <v/>
      </c>
    </row>
    <row r="284" spans="1:12" x14ac:dyDescent="0.25">
      <c r="A284" s="37">
        <f t="shared" si="62"/>
        <v>0</v>
      </c>
      <c r="B284" s="17" t="str">
        <f t="shared" si="63"/>
        <v/>
      </c>
      <c r="C284" s="18">
        <f t="shared" si="64"/>
        <v>0</v>
      </c>
      <c r="D284" s="18">
        <f t="shared" si="55"/>
        <v>0</v>
      </c>
      <c r="E284" s="18">
        <f t="shared" si="56"/>
        <v>0</v>
      </c>
      <c r="F284" s="18">
        <f t="shared" si="57"/>
        <v>0</v>
      </c>
      <c r="G284" s="19">
        <f t="shared" si="58"/>
        <v>0</v>
      </c>
      <c r="H284" s="18">
        <f t="shared" si="59"/>
        <v>0</v>
      </c>
      <c r="I284" s="18">
        <f t="shared" si="65"/>
        <v>112436.42834868266</v>
      </c>
      <c r="J284" s="18">
        <f t="shared" si="66"/>
        <v>285000.00000000017</v>
      </c>
      <c r="K284" s="39" t="str">
        <f t="shared" si="60"/>
        <v/>
      </c>
      <c r="L284" s="20" t="str">
        <f t="shared" si="61"/>
        <v/>
      </c>
    </row>
    <row r="285" spans="1:12" x14ac:dyDescent="0.25">
      <c r="A285" s="37">
        <f t="shared" si="62"/>
        <v>0</v>
      </c>
      <c r="B285" s="17" t="str">
        <f t="shared" si="63"/>
        <v/>
      </c>
      <c r="C285" s="18">
        <f t="shared" si="64"/>
        <v>0</v>
      </c>
      <c r="D285" s="18">
        <f t="shared" si="55"/>
        <v>0</v>
      </c>
      <c r="E285" s="18">
        <f t="shared" si="56"/>
        <v>0</v>
      </c>
      <c r="F285" s="18">
        <f t="shared" si="57"/>
        <v>0</v>
      </c>
      <c r="G285" s="19">
        <f t="shared" si="58"/>
        <v>0</v>
      </c>
      <c r="H285" s="18">
        <f t="shared" si="59"/>
        <v>0</v>
      </c>
      <c r="I285" s="18">
        <f t="shared" si="65"/>
        <v>112436.42834868266</v>
      </c>
      <c r="J285" s="18">
        <f t="shared" si="66"/>
        <v>285000.00000000017</v>
      </c>
      <c r="K285" s="39" t="str">
        <f t="shared" si="60"/>
        <v/>
      </c>
      <c r="L285" s="20" t="str">
        <f t="shared" si="61"/>
        <v/>
      </c>
    </row>
    <row r="286" spans="1:12" x14ac:dyDescent="0.25">
      <c r="A286" s="37">
        <f t="shared" si="62"/>
        <v>0</v>
      </c>
      <c r="B286" s="17" t="str">
        <f t="shared" si="63"/>
        <v/>
      </c>
      <c r="C286" s="18">
        <f t="shared" si="64"/>
        <v>0</v>
      </c>
      <c r="D286" s="18">
        <f t="shared" si="55"/>
        <v>0</v>
      </c>
      <c r="E286" s="18">
        <f t="shared" si="56"/>
        <v>0</v>
      </c>
      <c r="F286" s="18">
        <f t="shared" si="57"/>
        <v>0</v>
      </c>
      <c r="G286" s="19">
        <f t="shared" si="58"/>
        <v>0</v>
      </c>
      <c r="H286" s="18">
        <f t="shared" si="59"/>
        <v>0</v>
      </c>
      <c r="I286" s="18">
        <f t="shared" si="65"/>
        <v>112436.42834868266</v>
      </c>
      <c r="J286" s="18">
        <f t="shared" si="66"/>
        <v>285000.00000000017</v>
      </c>
      <c r="K286" s="39" t="str">
        <f t="shared" si="60"/>
        <v/>
      </c>
      <c r="L286" s="20" t="str">
        <f t="shared" si="61"/>
        <v/>
      </c>
    </row>
    <row r="287" spans="1:12" x14ac:dyDescent="0.25">
      <c r="A287" s="37">
        <f t="shared" si="62"/>
        <v>0</v>
      </c>
      <c r="B287" s="17" t="str">
        <f t="shared" si="63"/>
        <v/>
      </c>
      <c r="C287" s="18">
        <f t="shared" si="64"/>
        <v>0</v>
      </c>
      <c r="D287" s="18">
        <f t="shared" si="55"/>
        <v>0</v>
      </c>
      <c r="E287" s="18">
        <f t="shared" si="56"/>
        <v>0</v>
      </c>
      <c r="F287" s="18">
        <f t="shared" si="57"/>
        <v>0</v>
      </c>
      <c r="G287" s="19">
        <f t="shared" si="58"/>
        <v>0</v>
      </c>
      <c r="H287" s="18">
        <f t="shared" si="59"/>
        <v>0</v>
      </c>
      <c r="I287" s="18">
        <f t="shared" si="65"/>
        <v>112436.42834868266</v>
      </c>
      <c r="J287" s="18">
        <f t="shared" si="66"/>
        <v>285000.00000000017</v>
      </c>
      <c r="K287" s="39" t="str">
        <f t="shared" si="60"/>
        <v/>
      </c>
      <c r="L287" s="20" t="str">
        <f t="shared" si="61"/>
        <v/>
      </c>
    </row>
    <row r="288" spans="1:12" x14ac:dyDescent="0.25">
      <c r="A288" s="37">
        <f t="shared" si="62"/>
        <v>0</v>
      </c>
      <c r="B288" s="17" t="str">
        <f t="shared" si="63"/>
        <v/>
      </c>
      <c r="C288" s="18">
        <f t="shared" si="64"/>
        <v>0</v>
      </c>
      <c r="D288" s="18">
        <f t="shared" si="55"/>
        <v>0</v>
      </c>
      <c r="E288" s="18">
        <f t="shared" si="56"/>
        <v>0</v>
      </c>
      <c r="F288" s="18">
        <f t="shared" si="57"/>
        <v>0</v>
      </c>
      <c r="G288" s="19">
        <f t="shared" si="58"/>
        <v>0</v>
      </c>
      <c r="H288" s="18">
        <f t="shared" si="59"/>
        <v>0</v>
      </c>
      <c r="I288" s="18">
        <f t="shared" si="65"/>
        <v>112436.42834868266</v>
      </c>
      <c r="J288" s="18">
        <f t="shared" si="66"/>
        <v>285000.00000000017</v>
      </c>
      <c r="K288" s="39" t="str">
        <f t="shared" si="60"/>
        <v/>
      </c>
      <c r="L288" s="20" t="str">
        <f t="shared" si="61"/>
        <v/>
      </c>
    </row>
    <row r="289" spans="1:12" x14ac:dyDescent="0.25">
      <c r="A289" s="37">
        <f t="shared" si="62"/>
        <v>0</v>
      </c>
      <c r="B289" s="17" t="str">
        <f t="shared" si="63"/>
        <v/>
      </c>
      <c r="C289" s="18">
        <f t="shared" si="64"/>
        <v>0</v>
      </c>
      <c r="D289" s="18">
        <f t="shared" si="55"/>
        <v>0</v>
      </c>
      <c r="E289" s="18">
        <f t="shared" si="56"/>
        <v>0</v>
      </c>
      <c r="F289" s="18">
        <f t="shared" si="57"/>
        <v>0</v>
      </c>
      <c r="G289" s="19">
        <f t="shared" si="58"/>
        <v>0</v>
      </c>
      <c r="H289" s="18">
        <f t="shared" si="59"/>
        <v>0</v>
      </c>
      <c r="I289" s="18">
        <f t="shared" si="65"/>
        <v>112436.42834868266</v>
      </c>
      <c r="J289" s="18">
        <f t="shared" si="66"/>
        <v>285000.00000000017</v>
      </c>
      <c r="K289" s="39" t="str">
        <f t="shared" si="60"/>
        <v/>
      </c>
      <c r="L289" s="20" t="str">
        <f t="shared" si="61"/>
        <v/>
      </c>
    </row>
    <row r="290" spans="1:12" x14ac:dyDescent="0.25">
      <c r="A290" s="37">
        <f t="shared" si="62"/>
        <v>0</v>
      </c>
      <c r="B290" s="17" t="str">
        <f t="shared" si="63"/>
        <v/>
      </c>
      <c r="C290" s="18">
        <f t="shared" si="64"/>
        <v>0</v>
      </c>
      <c r="D290" s="18">
        <f t="shared" si="55"/>
        <v>0</v>
      </c>
      <c r="E290" s="18">
        <f t="shared" si="56"/>
        <v>0</v>
      </c>
      <c r="F290" s="18">
        <f t="shared" si="57"/>
        <v>0</v>
      </c>
      <c r="G290" s="19">
        <f t="shared" si="58"/>
        <v>0</v>
      </c>
      <c r="H290" s="18">
        <f t="shared" si="59"/>
        <v>0</v>
      </c>
      <c r="I290" s="18">
        <f t="shared" si="65"/>
        <v>112436.42834868266</v>
      </c>
      <c r="J290" s="18">
        <f t="shared" si="66"/>
        <v>285000.00000000017</v>
      </c>
      <c r="K290" s="39" t="str">
        <f t="shared" si="60"/>
        <v/>
      </c>
      <c r="L290" s="20" t="str">
        <f t="shared" si="61"/>
        <v/>
      </c>
    </row>
    <row r="291" spans="1:12" x14ac:dyDescent="0.25">
      <c r="A291" s="37">
        <f t="shared" si="62"/>
        <v>0</v>
      </c>
      <c r="B291" s="17" t="str">
        <f t="shared" si="63"/>
        <v/>
      </c>
      <c r="C291" s="18">
        <f t="shared" si="64"/>
        <v>0</v>
      </c>
      <c r="D291" s="18">
        <f t="shared" si="55"/>
        <v>0</v>
      </c>
      <c r="E291" s="18">
        <f t="shared" si="56"/>
        <v>0</v>
      </c>
      <c r="F291" s="18">
        <f t="shared" si="57"/>
        <v>0</v>
      </c>
      <c r="G291" s="19">
        <f t="shared" si="58"/>
        <v>0</v>
      </c>
      <c r="H291" s="18">
        <f t="shared" si="59"/>
        <v>0</v>
      </c>
      <c r="I291" s="18">
        <f t="shared" si="65"/>
        <v>112436.42834868266</v>
      </c>
      <c r="J291" s="18">
        <f t="shared" si="66"/>
        <v>285000.00000000017</v>
      </c>
      <c r="K291" s="39" t="str">
        <f t="shared" si="60"/>
        <v/>
      </c>
      <c r="L291" s="20" t="str">
        <f t="shared" si="61"/>
        <v/>
      </c>
    </row>
    <row r="292" spans="1:12" x14ac:dyDescent="0.25">
      <c r="A292" s="37">
        <f t="shared" si="62"/>
        <v>0</v>
      </c>
      <c r="B292" s="17" t="str">
        <f t="shared" si="63"/>
        <v/>
      </c>
      <c r="C292" s="18">
        <f t="shared" si="64"/>
        <v>0</v>
      </c>
      <c r="D292" s="18">
        <f t="shared" si="55"/>
        <v>0</v>
      </c>
      <c r="E292" s="18">
        <f t="shared" si="56"/>
        <v>0</v>
      </c>
      <c r="F292" s="18">
        <f t="shared" si="57"/>
        <v>0</v>
      </c>
      <c r="G292" s="19">
        <f t="shared" si="58"/>
        <v>0</v>
      </c>
      <c r="H292" s="18">
        <f t="shared" si="59"/>
        <v>0</v>
      </c>
      <c r="I292" s="18">
        <f t="shared" si="65"/>
        <v>112436.42834868266</v>
      </c>
      <c r="J292" s="18">
        <f t="shared" si="66"/>
        <v>285000.00000000017</v>
      </c>
      <c r="K292" s="39" t="str">
        <f t="shared" si="60"/>
        <v/>
      </c>
      <c r="L292" s="20" t="str">
        <f t="shared" si="61"/>
        <v/>
      </c>
    </row>
    <row r="293" spans="1:12" x14ac:dyDescent="0.25">
      <c r="A293" s="37">
        <f t="shared" si="62"/>
        <v>0</v>
      </c>
      <c r="B293" s="17" t="str">
        <f t="shared" si="63"/>
        <v/>
      </c>
      <c r="C293" s="18">
        <f t="shared" si="64"/>
        <v>0</v>
      </c>
      <c r="D293" s="18">
        <f t="shared" si="55"/>
        <v>0</v>
      </c>
      <c r="E293" s="18">
        <f t="shared" si="56"/>
        <v>0</v>
      </c>
      <c r="F293" s="18">
        <f t="shared" si="57"/>
        <v>0</v>
      </c>
      <c r="G293" s="19">
        <f t="shared" si="58"/>
        <v>0</v>
      </c>
      <c r="H293" s="18">
        <f t="shared" si="59"/>
        <v>0</v>
      </c>
      <c r="I293" s="18">
        <f t="shared" si="65"/>
        <v>112436.42834868266</v>
      </c>
      <c r="J293" s="18">
        <f t="shared" si="66"/>
        <v>285000.00000000017</v>
      </c>
      <c r="K293" s="39" t="str">
        <f t="shared" si="60"/>
        <v/>
      </c>
      <c r="L293" s="20" t="str">
        <f t="shared" si="61"/>
        <v/>
      </c>
    </row>
    <row r="294" spans="1:12" x14ac:dyDescent="0.25">
      <c r="A294" s="37">
        <f t="shared" si="62"/>
        <v>0</v>
      </c>
      <c r="B294" s="17" t="str">
        <f t="shared" si="63"/>
        <v/>
      </c>
      <c r="C294" s="18">
        <f t="shared" si="64"/>
        <v>0</v>
      </c>
      <c r="D294" s="18">
        <f t="shared" si="55"/>
        <v>0</v>
      </c>
      <c r="E294" s="18">
        <f t="shared" si="56"/>
        <v>0</v>
      </c>
      <c r="F294" s="18">
        <f t="shared" si="57"/>
        <v>0</v>
      </c>
      <c r="G294" s="19">
        <f t="shared" si="58"/>
        <v>0</v>
      </c>
      <c r="H294" s="18">
        <f t="shared" si="59"/>
        <v>0</v>
      </c>
      <c r="I294" s="18">
        <f t="shared" si="65"/>
        <v>112436.42834868266</v>
      </c>
      <c r="J294" s="18">
        <f t="shared" si="66"/>
        <v>285000.00000000017</v>
      </c>
      <c r="K294" s="39" t="str">
        <f t="shared" si="60"/>
        <v/>
      </c>
      <c r="L294" s="20" t="str">
        <f t="shared" si="61"/>
        <v/>
      </c>
    </row>
    <row r="295" spans="1:12" x14ac:dyDescent="0.25">
      <c r="A295" s="37">
        <f t="shared" si="62"/>
        <v>0</v>
      </c>
      <c r="B295" s="17" t="str">
        <f t="shared" si="63"/>
        <v/>
      </c>
      <c r="C295" s="18">
        <f t="shared" si="64"/>
        <v>0</v>
      </c>
      <c r="D295" s="18">
        <f t="shared" si="55"/>
        <v>0</v>
      </c>
      <c r="E295" s="18">
        <f t="shared" si="56"/>
        <v>0</v>
      </c>
      <c r="F295" s="18">
        <f t="shared" si="57"/>
        <v>0</v>
      </c>
      <c r="G295" s="19">
        <f t="shared" si="58"/>
        <v>0</v>
      </c>
      <c r="H295" s="18">
        <f t="shared" si="59"/>
        <v>0</v>
      </c>
      <c r="I295" s="18">
        <f t="shared" si="65"/>
        <v>112436.42834868266</v>
      </c>
      <c r="J295" s="18">
        <f t="shared" si="66"/>
        <v>285000.00000000017</v>
      </c>
      <c r="K295" s="39" t="str">
        <f t="shared" si="60"/>
        <v/>
      </c>
      <c r="L295" s="20" t="str">
        <f t="shared" si="61"/>
        <v/>
      </c>
    </row>
    <row r="296" spans="1:12" x14ac:dyDescent="0.25">
      <c r="A296" s="37">
        <f t="shared" si="62"/>
        <v>0</v>
      </c>
      <c r="B296" s="17" t="str">
        <f t="shared" si="63"/>
        <v/>
      </c>
      <c r="C296" s="18">
        <f t="shared" si="64"/>
        <v>0</v>
      </c>
      <c r="D296" s="18">
        <f t="shared" si="55"/>
        <v>0</v>
      </c>
      <c r="E296" s="18">
        <f t="shared" si="56"/>
        <v>0</v>
      </c>
      <c r="F296" s="18">
        <f t="shared" si="57"/>
        <v>0</v>
      </c>
      <c r="G296" s="19">
        <f t="shared" si="58"/>
        <v>0</v>
      </c>
      <c r="H296" s="18">
        <f t="shared" si="59"/>
        <v>0</v>
      </c>
      <c r="I296" s="18">
        <f t="shared" si="65"/>
        <v>112436.42834868266</v>
      </c>
      <c r="J296" s="18">
        <f t="shared" si="66"/>
        <v>285000.00000000017</v>
      </c>
      <c r="K296" s="39" t="str">
        <f t="shared" si="60"/>
        <v/>
      </c>
      <c r="L296" s="20" t="str">
        <f t="shared" si="61"/>
        <v/>
      </c>
    </row>
    <row r="297" spans="1:12" x14ac:dyDescent="0.25">
      <c r="A297" s="37">
        <f t="shared" si="62"/>
        <v>0</v>
      </c>
      <c r="B297" s="17" t="str">
        <f t="shared" si="63"/>
        <v/>
      </c>
      <c r="C297" s="18">
        <f t="shared" si="64"/>
        <v>0</v>
      </c>
      <c r="D297" s="18">
        <f t="shared" si="55"/>
        <v>0</v>
      </c>
      <c r="E297" s="18">
        <f t="shared" si="56"/>
        <v>0</v>
      </c>
      <c r="F297" s="18">
        <f t="shared" si="57"/>
        <v>0</v>
      </c>
      <c r="G297" s="19">
        <f t="shared" si="58"/>
        <v>0</v>
      </c>
      <c r="H297" s="18">
        <f t="shared" si="59"/>
        <v>0</v>
      </c>
      <c r="I297" s="18">
        <f t="shared" si="65"/>
        <v>112436.42834868266</v>
      </c>
      <c r="J297" s="18">
        <f t="shared" si="66"/>
        <v>285000.00000000017</v>
      </c>
      <c r="K297" s="39" t="str">
        <f t="shared" si="60"/>
        <v/>
      </c>
      <c r="L297" s="20" t="str">
        <f t="shared" si="61"/>
        <v/>
      </c>
    </row>
    <row r="298" spans="1:12" x14ac:dyDescent="0.25">
      <c r="A298" s="37">
        <f t="shared" si="62"/>
        <v>0</v>
      </c>
      <c r="B298" s="17" t="str">
        <f t="shared" si="63"/>
        <v/>
      </c>
      <c r="C298" s="18">
        <f t="shared" si="64"/>
        <v>0</v>
      </c>
      <c r="D298" s="18">
        <f t="shared" si="55"/>
        <v>0</v>
      </c>
      <c r="E298" s="18">
        <f t="shared" si="56"/>
        <v>0</v>
      </c>
      <c r="F298" s="18">
        <f t="shared" si="57"/>
        <v>0</v>
      </c>
      <c r="G298" s="19">
        <f t="shared" si="58"/>
        <v>0</v>
      </c>
      <c r="H298" s="18">
        <f t="shared" si="59"/>
        <v>0</v>
      </c>
      <c r="I298" s="18">
        <f t="shared" si="65"/>
        <v>112436.42834868266</v>
      </c>
      <c r="J298" s="18">
        <f t="shared" si="66"/>
        <v>285000.00000000017</v>
      </c>
      <c r="K298" s="39" t="str">
        <f t="shared" si="60"/>
        <v/>
      </c>
      <c r="L298" s="20" t="str">
        <f t="shared" si="61"/>
        <v/>
      </c>
    </row>
    <row r="299" spans="1:12" x14ac:dyDescent="0.25">
      <c r="A299" s="37">
        <f t="shared" si="62"/>
        <v>0</v>
      </c>
      <c r="B299" s="17" t="str">
        <f t="shared" si="63"/>
        <v/>
      </c>
      <c r="C299" s="18">
        <f t="shared" si="64"/>
        <v>0</v>
      </c>
      <c r="D299" s="18">
        <f t="shared" si="55"/>
        <v>0</v>
      </c>
      <c r="E299" s="18">
        <f t="shared" si="56"/>
        <v>0</v>
      </c>
      <c r="F299" s="18">
        <f t="shared" si="57"/>
        <v>0</v>
      </c>
      <c r="G299" s="19">
        <f t="shared" si="58"/>
        <v>0</v>
      </c>
      <c r="H299" s="18">
        <f t="shared" si="59"/>
        <v>0</v>
      </c>
      <c r="I299" s="18">
        <f t="shared" si="65"/>
        <v>112436.42834868266</v>
      </c>
      <c r="J299" s="18">
        <f t="shared" si="66"/>
        <v>285000.00000000017</v>
      </c>
      <c r="K299" s="39" t="str">
        <f t="shared" si="60"/>
        <v/>
      </c>
      <c r="L299" s="20" t="str">
        <f t="shared" si="61"/>
        <v/>
      </c>
    </row>
    <row r="300" spans="1:12" x14ac:dyDescent="0.25">
      <c r="A300" s="37">
        <f t="shared" si="62"/>
        <v>0</v>
      </c>
      <c r="B300" s="17" t="str">
        <f t="shared" si="63"/>
        <v/>
      </c>
      <c r="C300" s="18">
        <f t="shared" si="64"/>
        <v>0</v>
      </c>
      <c r="D300" s="18">
        <f t="shared" si="55"/>
        <v>0</v>
      </c>
      <c r="E300" s="18">
        <f t="shared" si="56"/>
        <v>0</v>
      </c>
      <c r="F300" s="18">
        <f t="shared" si="57"/>
        <v>0</v>
      </c>
      <c r="G300" s="19">
        <f t="shared" si="58"/>
        <v>0</v>
      </c>
      <c r="H300" s="18">
        <f t="shared" si="59"/>
        <v>0</v>
      </c>
      <c r="I300" s="18">
        <f t="shared" si="65"/>
        <v>112436.42834868266</v>
      </c>
      <c r="J300" s="18">
        <f t="shared" si="66"/>
        <v>285000.00000000017</v>
      </c>
      <c r="K300" s="39" t="str">
        <f t="shared" si="60"/>
        <v/>
      </c>
      <c r="L300" s="20" t="str">
        <f t="shared" si="61"/>
        <v/>
      </c>
    </row>
    <row r="301" spans="1:12" x14ac:dyDescent="0.25">
      <c r="A301" s="37">
        <f t="shared" si="62"/>
        <v>0</v>
      </c>
      <c r="B301" s="17" t="str">
        <f t="shared" si="63"/>
        <v/>
      </c>
      <c r="C301" s="18">
        <f t="shared" si="64"/>
        <v>0</v>
      </c>
      <c r="D301" s="18">
        <f t="shared" si="55"/>
        <v>0</v>
      </c>
      <c r="E301" s="18">
        <f t="shared" si="56"/>
        <v>0</v>
      </c>
      <c r="F301" s="18">
        <f t="shared" si="57"/>
        <v>0</v>
      </c>
      <c r="G301" s="19">
        <f t="shared" si="58"/>
        <v>0</v>
      </c>
      <c r="H301" s="18">
        <f t="shared" si="59"/>
        <v>0</v>
      </c>
      <c r="I301" s="18">
        <f t="shared" si="65"/>
        <v>112436.42834868266</v>
      </c>
      <c r="J301" s="18">
        <f t="shared" si="66"/>
        <v>285000.00000000017</v>
      </c>
      <c r="K301" s="39" t="str">
        <f t="shared" si="60"/>
        <v/>
      </c>
      <c r="L301" s="20" t="str">
        <f t="shared" si="61"/>
        <v/>
      </c>
    </row>
    <row r="302" spans="1:12" x14ac:dyDescent="0.25">
      <c r="A302" s="37">
        <f t="shared" si="62"/>
        <v>0</v>
      </c>
      <c r="B302" s="17" t="str">
        <f t="shared" si="63"/>
        <v/>
      </c>
      <c r="C302" s="18">
        <f t="shared" si="64"/>
        <v>0</v>
      </c>
      <c r="D302" s="18">
        <f t="shared" si="55"/>
        <v>0</v>
      </c>
      <c r="E302" s="18">
        <f t="shared" si="56"/>
        <v>0</v>
      </c>
      <c r="F302" s="18">
        <f t="shared" si="57"/>
        <v>0</v>
      </c>
      <c r="G302" s="19">
        <f t="shared" si="58"/>
        <v>0</v>
      </c>
      <c r="H302" s="18">
        <f t="shared" si="59"/>
        <v>0</v>
      </c>
      <c r="I302" s="18">
        <f t="shared" si="65"/>
        <v>112436.42834868266</v>
      </c>
      <c r="J302" s="18">
        <f t="shared" si="66"/>
        <v>285000.00000000017</v>
      </c>
      <c r="K302" s="39" t="str">
        <f t="shared" si="60"/>
        <v/>
      </c>
      <c r="L302" s="20" t="str">
        <f t="shared" si="61"/>
        <v/>
      </c>
    </row>
    <row r="303" spans="1:12" x14ac:dyDescent="0.25">
      <c r="A303" s="37">
        <f t="shared" si="62"/>
        <v>0</v>
      </c>
      <c r="B303" s="17" t="str">
        <f t="shared" si="63"/>
        <v/>
      </c>
      <c r="C303" s="18">
        <f t="shared" si="64"/>
        <v>0</v>
      </c>
      <c r="D303" s="18">
        <f t="shared" si="55"/>
        <v>0</v>
      </c>
      <c r="E303" s="18">
        <f t="shared" si="56"/>
        <v>0</v>
      </c>
      <c r="F303" s="18">
        <f t="shared" si="57"/>
        <v>0</v>
      </c>
      <c r="G303" s="19">
        <f t="shared" si="58"/>
        <v>0</v>
      </c>
      <c r="H303" s="18">
        <f t="shared" si="59"/>
        <v>0</v>
      </c>
      <c r="I303" s="18">
        <f t="shared" si="65"/>
        <v>112436.42834868266</v>
      </c>
      <c r="J303" s="18">
        <f t="shared" si="66"/>
        <v>285000.00000000017</v>
      </c>
      <c r="K303" s="39" t="str">
        <f t="shared" si="60"/>
        <v/>
      </c>
      <c r="L303" s="20" t="str">
        <f t="shared" si="61"/>
        <v/>
      </c>
    </row>
    <row r="304" spans="1:12" x14ac:dyDescent="0.25">
      <c r="A304" s="37">
        <f t="shared" si="62"/>
        <v>0</v>
      </c>
      <c r="B304" s="17" t="str">
        <f t="shared" si="63"/>
        <v/>
      </c>
      <c r="C304" s="18">
        <f t="shared" si="64"/>
        <v>0</v>
      </c>
      <c r="D304" s="18">
        <f t="shared" si="55"/>
        <v>0</v>
      </c>
      <c r="E304" s="18">
        <f t="shared" si="56"/>
        <v>0</v>
      </c>
      <c r="F304" s="18">
        <f t="shared" si="57"/>
        <v>0</v>
      </c>
      <c r="G304" s="19">
        <f t="shared" si="58"/>
        <v>0</v>
      </c>
      <c r="H304" s="18">
        <f t="shared" si="59"/>
        <v>0</v>
      </c>
      <c r="I304" s="18">
        <f t="shared" si="65"/>
        <v>112436.42834868266</v>
      </c>
      <c r="J304" s="18">
        <f t="shared" si="66"/>
        <v>285000.00000000017</v>
      </c>
      <c r="K304" s="39" t="str">
        <f t="shared" si="60"/>
        <v/>
      </c>
      <c r="L304" s="20" t="str">
        <f t="shared" si="61"/>
        <v/>
      </c>
    </row>
    <row r="305" spans="1:12" x14ac:dyDescent="0.25">
      <c r="A305" s="37">
        <f t="shared" si="62"/>
        <v>0</v>
      </c>
      <c r="B305" s="17" t="str">
        <f t="shared" si="63"/>
        <v/>
      </c>
      <c r="C305" s="18">
        <f t="shared" si="64"/>
        <v>0</v>
      </c>
      <c r="D305" s="18">
        <f t="shared" si="55"/>
        <v>0</v>
      </c>
      <c r="E305" s="18">
        <f t="shared" si="56"/>
        <v>0</v>
      </c>
      <c r="F305" s="18">
        <f t="shared" si="57"/>
        <v>0</v>
      </c>
      <c r="G305" s="19">
        <f t="shared" si="58"/>
        <v>0</v>
      </c>
      <c r="H305" s="18">
        <f t="shared" si="59"/>
        <v>0</v>
      </c>
      <c r="I305" s="18">
        <f t="shared" si="65"/>
        <v>112436.42834868266</v>
      </c>
      <c r="J305" s="18">
        <f t="shared" si="66"/>
        <v>285000.00000000017</v>
      </c>
      <c r="K305" s="39" t="str">
        <f t="shared" si="60"/>
        <v/>
      </c>
      <c r="L305" s="20" t="str">
        <f t="shared" si="61"/>
        <v/>
      </c>
    </row>
    <row r="306" spans="1:12" x14ac:dyDescent="0.25">
      <c r="A306" s="37">
        <f t="shared" si="62"/>
        <v>0</v>
      </c>
      <c r="B306" s="17" t="str">
        <f t="shared" si="63"/>
        <v/>
      </c>
      <c r="C306" s="18">
        <f t="shared" si="64"/>
        <v>0</v>
      </c>
      <c r="D306" s="18">
        <f t="shared" si="55"/>
        <v>0</v>
      </c>
      <c r="E306" s="18">
        <f t="shared" si="56"/>
        <v>0</v>
      </c>
      <c r="F306" s="18">
        <f t="shared" si="57"/>
        <v>0</v>
      </c>
      <c r="G306" s="19">
        <f t="shared" si="58"/>
        <v>0</v>
      </c>
      <c r="H306" s="18">
        <f t="shared" si="59"/>
        <v>0</v>
      </c>
      <c r="I306" s="18">
        <f t="shared" si="65"/>
        <v>112436.42834868266</v>
      </c>
      <c r="J306" s="18">
        <f t="shared" si="66"/>
        <v>285000.00000000017</v>
      </c>
      <c r="K306" s="39" t="str">
        <f t="shared" si="60"/>
        <v/>
      </c>
      <c r="L306" s="20" t="str">
        <f t="shared" si="61"/>
        <v/>
      </c>
    </row>
    <row r="307" spans="1:12" x14ac:dyDescent="0.25">
      <c r="A307" s="37">
        <f t="shared" si="62"/>
        <v>0</v>
      </c>
      <c r="B307" s="17" t="str">
        <f t="shared" si="63"/>
        <v/>
      </c>
      <c r="C307" s="18">
        <f t="shared" si="64"/>
        <v>0</v>
      </c>
      <c r="D307" s="18">
        <f t="shared" si="55"/>
        <v>0</v>
      </c>
      <c r="E307" s="18">
        <f t="shared" si="56"/>
        <v>0</v>
      </c>
      <c r="F307" s="18">
        <f t="shared" si="57"/>
        <v>0</v>
      </c>
      <c r="G307" s="19">
        <f t="shared" si="58"/>
        <v>0</v>
      </c>
      <c r="H307" s="18">
        <f t="shared" si="59"/>
        <v>0</v>
      </c>
      <c r="I307" s="18">
        <f t="shared" si="65"/>
        <v>112436.42834868266</v>
      </c>
      <c r="J307" s="18">
        <f t="shared" si="66"/>
        <v>285000.00000000017</v>
      </c>
      <c r="K307" s="39" t="str">
        <f t="shared" si="60"/>
        <v/>
      </c>
      <c r="L307" s="20" t="str">
        <f t="shared" si="61"/>
        <v/>
      </c>
    </row>
    <row r="308" spans="1:12" x14ac:dyDescent="0.25">
      <c r="A308" s="37">
        <f t="shared" si="62"/>
        <v>0</v>
      </c>
      <c r="B308" s="17" t="str">
        <f t="shared" si="63"/>
        <v/>
      </c>
      <c r="C308" s="18">
        <f t="shared" si="64"/>
        <v>0</v>
      </c>
      <c r="D308" s="18">
        <f t="shared" si="55"/>
        <v>0</v>
      </c>
      <c r="E308" s="18">
        <f t="shared" si="56"/>
        <v>0</v>
      </c>
      <c r="F308" s="18">
        <f t="shared" si="57"/>
        <v>0</v>
      </c>
      <c r="G308" s="19">
        <f t="shared" si="58"/>
        <v>0</v>
      </c>
      <c r="H308" s="18">
        <f t="shared" si="59"/>
        <v>0</v>
      </c>
      <c r="I308" s="18">
        <f t="shared" si="65"/>
        <v>112436.42834868266</v>
      </c>
      <c r="J308" s="18">
        <f t="shared" si="66"/>
        <v>285000.00000000017</v>
      </c>
      <c r="K308" s="39" t="str">
        <f t="shared" si="60"/>
        <v/>
      </c>
      <c r="L308" s="20" t="str">
        <f t="shared" si="61"/>
        <v/>
      </c>
    </row>
    <row r="309" spans="1:12" x14ac:dyDescent="0.25">
      <c r="A309" s="37">
        <f t="shared" si="62"/>
        <v>0</v>
      </c>
      <c r="B309" s="17" t="str">
        <f t="shared" si="63"/>
        <v/>
      </c>
      <c r="C309" s="18">
        <f t="shared" si="64"/>
        <v>0</v>
      </c>
      <c r="D309" s="18">
        <f t="shared" si="55"/>
        <v>0</v>
      </c>
      <c r="E309" s="18">
        <f t="shared" si="56"/>
        <v>0</v>
      </c>
      <c r="F309" s="18">
        <f t="shared" si="57"/>
        <v>0</v>
      </c>
      <c r="G309" s="19">
        <f t="shared" si="58"/>
        <v>0</v>
      </c>
      <c r="H309" s="18">
        <f t="shared" si="59"/>
        <v>0</v>
      </c>
      <c r="I309" s="18">
        <f t="shared" si="65"/>
        <v>112436.42834868266</v>
      </c>
      <c r="J309" s="18">
        <f t="shared" si="66"/>
        <v>285000.00000000017</v>
      </c>
      <c r="K309" s="39" t="str">
        <f t="shared" si="60"/>
        <v/>
      </c>
      <c r="L309" s="20" t="str">
        <f t="shared" si="61"/>
        <v/>
      </c>
    </row>
    <row r="310" spans="1:12" x14ac:dyDescent="0.25">
      <c r="A310" s="37">
        <f t="shared" si="62"/>
        <v>0</v>
      </c>
      <c r="B310" s="17" t="str">
        <f t="shared" si="63"/>
        <v/>
      </c>
      <c r="C310" s="18">
        <f t="shared" si="64"/>
        <v>0</v>
      </c>
      <c r="D310" s="18">
        <f t="shared" si="55"/>
        <v>0</v>
      </c>
      <c r="E310" s="18">
        <f t="shared" si="56"/>
        <v>0</v>
      </c>
      <c r="F310" s="18">
        <f t="shared" si="57"/>
        <v>0</v>
      </c>
      <c r="G310" s="19">
        <f t="shared" si="58"/>
        <v>0</v>
      </c>
      <c r="H310" s="18">
        <f t="shared" si="59"/>
        <v>0</v>
      </c>
      <c r="I310" s="18">
        <f t="shared" si="65"/>
        <v>112436.42834868266</v>
      </c>
      <c r="J310" s="18">
        <f t="shared" si="66"/>
        <v>285000.00000000017</v>
      </c>
      <c r="K310" s="39" t="str">
        <f t="shared" si="60"/>
        <v/>
      </c>
      <c r="L310" s="20" t="str">
        <f t="shared" si="61"/>
        <v/>
      </c>
    </row>
    <row r="311" spans="1:12" x14ac:dyDescent="0.25">
      <c r="A311" s="37">
        <f t="shared" si="62"/>
        <v>0</v>
      </c>
      <c r="B311" s="17" t="str">
        <f t="shared" si="63"/>
        <v/>
      </c>
      <c r="C311" s="18">
        <f t="shared" si="64"/>
        <v>0</v>
      </c>
      <c r="D311" s="18">
        <f t="shared" si="55"/>
        <v>0</v>
      </c>
      <c r="E311" s="18">
        <f t="shared" si="56"/>
        <v>0</v>
      </c>
      <c r="F311" s="18">
        <f t="shared" si="57"/>
        <v>0</v>
      </c>
      <c r="G311" s="19">
        <f t="shared" si="58"/>
        <v>0</v>
      </c>
      <c r="H311" s="18">
        <f t="shared" si="59"/>
        <v>0</v>
      </c>
      <c r="I311" s="18">
        <f t="shared" si="65"/>
        <v>112436.42834868266</v>
      </c>
      <c r="J311" s="18">
        <f t="shared" si="66"/>
        <v>285000.00000000017</v>
      </c>
      <c r="K311" s="39" t="str">
        <f t="shared" si="60"/>
        <v/>
      </c>
      <c r="L311" s="20" t="str">
        <f t="shared" si="61"/>
        <v/>
      </c>
    </row>
    <row r="312" spans="1:12" x14ac:dyDescent="0.25">
      <c r="A312" s="37">
        <f t="shared" si="62"/>
        <v>0</v>
      </c>
      <c r="B312" s="17" t="str">
        <f t="shared" si="63"/>
        <v/>
      </c>
      <c r="C312" s="18">
        <f t="shared" si="64"/>
        <v>0</v>
      </c>
      <c r="D312" s="18">
        <f t="shared" si="55"/>
        <v>0</v>
      </c>
      <c r="E312" s="18">
        <f t="shared" si="56"/>
        <v>0</v>
      </c>
      <c r="F312" s="18">
        <f t="shared" si="57"/>
        <v>0</v>
      </c>
      <c r="G312" s="19">
        <f t="shared" si="58"/>
        <v>0</v>
      </c>
      <c r="H312" s="18">
        <f t="shared" si="59"/>
        <v>0</v>
      </c>
      <c r="I312" s="18">
        <f t="shared" si="65"/>
        <v>112436.42834868266</v>
      </c>
      <c r="J312" s="18">
        <f t="shared" si="66"/>
        <v>285000.00000000017</v>
      </c>
      <c r="K312" s="39" t="str">
        <f t="shared" si="60"/>
        <v/>
      </c>
      <c r="L312" s="20" t="str">
        <f t="shared" si="61"/>
        <v/>
      </c>
    </row>
    <row r="313" spans="1:12" x14ac:dyDescent="0.25">
      <c r="A313" s="37">
        <f t="shared" si="62"/>
        <v>0</v>
      </c>
      <c r="B313" s="17" t="str">
        <f t="shared" si="63"/>
        <v/>
      </c>
      <c r="C313" s="18">
        <f t="shared" si="64"/>
        <v>0</v>
      </c>
      <c r="D313" s="18">
        <f t="shared" si="55"/>
        <v>0</v>
      </c>
      <c r="E313" s="18">
        <f t="shared" si="56"/>
        <v>0</v>
      </c>
      <c r="F313" s="18">
        <f t="shared" si="57"/>
        <v>0</v>
      </c>
      <c r="G313" s="19">
        <f t="shared" si="58"/>
        <v>0</v>
      </c>
      <c r="H313" s="18">
        <f t="shared" si="59"/>
        <v>0</v>
      </c>
      <c r="I313" s="18">
        <f t="shared" si="65"/>
        <v>112436.42834868266</v>
      </c>
      <c r="J313" s="18">
        <f t="shared" si="66"/>
        <v>285000.00000000017</v>
      </c>
      <c r="K313" s="39" t="str">
        <f t="shared" si="60"/>
        <v/>
      </c>
      <c r="L313" s="20" t="str">
        <f t="shared" si="61"/>
        <v/>
      </c>
    </row>
    <row r="314" spans="1:12" x14ac:dyDescent="0.25">
      <c r="A314" s="37">
        <f t="shared" si="62"/>
        <v>0</v>
      </c>
      <c r="B314" s="17" t="str">
        <f t="shared" si="63"/>
        <v/>
      </c>
      <c r="C314" s="18">
        <f t="shared" si="64"/>
        <v>0</v>
      </c>
      <c r="D314" s="18">
        <f t="shared" si="55"/>
        <v>0</v>
      </c>
      <c r="E314" s="18">
        <f t="shared" si="56"/>
        <v>0</v>
      </c>
      <c r="F314" s="18">
        <f t="shared" si="57"/>
        <v>0</v>
      </c>
      <c r="G314" s="19">
        <f t="shared" si="58"/>
        <v>0</v>
      </c>
      <c r="H314" s="18">
        <f t="shared" si="59"/>
        <v>0</v>
      </c>
      <c r="I314" s="18">
        <f t="shared" si="65"/>
        <v>112436.42834868266</v>
      </c>
      <c r="J314" s="18">
        <f t="shared" si="66"/>
        <v>285000.00000000017</v>
      </c>
      <c r="K314" s="39" t="str">
        <f t="shared" si="60"/>
        <v/>
      </c>
      <c r="L314" s="20" t="str">
        <f t="shared" si="61"/>
        <v/>
      </c>
    </row>
    <row r="315" spans="1:12" x14ac:dyDescent="0.25">
      <c r="A315" s="37">
        <f t="shared" si="62"/>
        <v>0</v>
      </c>
      <c r="B315" s="17" t="str">
        <f t="shared" si="63"/>
        <v/>
      </c>
      <c r="C315" s="18">
        <f t="shared" si="64"/>
        <v>0</v>
      </c>
      <c r="D315" s="18">
        <f t="shared" si="55"/>
        <v>0</v>
      </c>
      <c r="E315" s="18">
        <f t="shared" si="56"/>
        <v>0</v>
      </c>
      <c r="F315" s="18">
        <f t="shared" si="57"/>
        <v>0</v>
      </c>
      <c r="G315" s="19">
        <f t="shared" si="58"/>
        <v>0</v>
      </c>
      <c r="H315" s="18">
        <f t="shared" si="59"/>
        <v>0</v>
      </c>
      <c r="I315" s="18">
        <f t="shared" si="65"/>
        <v>112436.42834868266</v>
      </c>
      <c r="J315" s="18">
        <f t="shared" si="66"/>
        <v>285000.00000000017</v>
      </c>
      <c r="K315" s="39" t="str">
        <f t="shared" si="60"/>
        <v/>
      </c>
      <c r="L315" s="20" t="str">
        <f t="shared" si="61"/>
        <v/>
      </c>
    </row>
    <row r="316" spans="1:12" x14ac:dyDescent="0.25">
      <c r="A316" s="37">
        <f t="shared" si="62"/>
        <v>0</v>
      </c>
      <c r="B316" s="17" t="str">
        <f t="shared" si="63"/>
        <v/>
      </c>
      <c r="C316" s="18">
        <f t="shared" si="64"/>
        <v>0</v>
      </c>
      <c r="D316" s="18">
        <f t="shared" si="55"/>
        <v>0</v>
      </c>
      <c r="E316" s="18">
        <f t="shared" si="56"/>
        <v>0</v>
      </c>
      <c r="F316" s="18">
        <f t="shared" si="57"/>
        <v>0</v>
      </c>
      <c r="G316" s="19">
        <f t="shared" si="58"/>
        <v>0</v>
      </c>
      <c r="H316" s="18">
        <f t="shared" si="59"/>
        <v>0</v>
      </c>
      <c r="I316" s="18">
        <f t="shared" si="65"/>
        <v>112436.42834868266</v>
      </c>
      <c r="J316" s="18">
        <f t="shared" si="66"/>
        <v>285000.00000000017</v>
      </c>
      <c r="K316" s="39" t="str">
        <f t="shared" si="60"/>
        <v/>
      </c>
      <c r="L316" s="20" t="str">
        <f t="shared" si="61"/>
        <v/>
      </c>
    </row>
    <row r="317" spans="1:12" x14ac:dyDescent="0.25">
      <c r="A317" s="37">
        <f t="shared" si="62"/>
        <v>0</v>
      </c>
      <c r="B317" s="17" t="str">
        <f t="shared" si="63"/>
        <v/>
      </c>
      <c r="C317" s="18">
        <f t="shared" si="64"/>
        <v>0</v>
      </c>
      <c r="D317" s="18">
        <f t="shared" si="55"/>
        <v>0</v>
      </c>
      <c r="E317" s="18">
        <f t="shared" si="56"/>
        <v>0</v>
      </c>
      <c r="F317" s="18">
        <f t="shared" si="57"/>
        <v>0</v>
      </c>
      <c r="G317" s="19">
        <f t="shared" si="58"/>
        <v>0</v>
      </c>
      <c r="H317" s="18">
        <f t="shared" si="59"/>
        <v>0</v>
      </c>
      <c r="I317" s="18">
        <f t="shared" si="65"/>
        <v>112436.42834868266</v>
      </c>
      <c r="J317" s="18">
        <f t="shared" si="66"/>
        <v>285000.00000000017</v>
      </c>
      <c r="K317" s="39" t="str">
        <f t="shared" si="60"/>
        <v/>
      </c>
      <c r="L317" s="20" t="str">
        <f t="shared" si="61"/>
        <v/>
      </c>
    </row>
    <row r="318" spans="1:12" x14ac:dyDescent="0.25">
      <c r="A318" s="37">
        <f t="shared" si="62"/>
        <v>0</v>
      </c>
      <c r="B318" s="17" t="str">
        <f t="shared" si="63"/>
        <v/>
      </c>
      <c r="C318" s="18">
        <f t="shared" si="64"/>
        <v>0</v>
      </c>
      <c r="D318" s="18">
        <f t="shared" si="55"/>
        <v>0</v>
      </c>
      <c r="E318" s="18">
        <f t="shared" si="56"/>
        <v>0</v>
      </c>
      <c r="F318" s="18">
        <f t="shared" si="57"/>
        <v>0</v>
      </c>
      <c r="G318" s="19">
        <f t="shared" si="58"/>
        <v>0</v>
      </c>
      <c r="H318" s="18">
        <f t="shared" si="59"/>
        <v>0</v>
      </c>
      <c r="I318" s="18">
        <f t="shared" si="65"/>
        <v>112436.42834868266</v>
      </c>
      <c r="J318" s="18">
        <f t="shared" si="66"/>
        <v>285000.00000000017</v>
      </c>
      <c r="K318" s="39" t="str">
        <f t="shared" si="60"/>
        <v/>
      </c>
      <c r="L318" s="20" t="str">
        <f t="shared" si="61"/>
        <v/>
      </c>
    </row>
    <row r="319" spans="1:12" x14ac:dyDescent="0.25">
      <c r="A319" s="37">
        <f t="shared" si="62"/>
        <v>0</v>
      </c>
      <c r="B319" s="17" t="str">
        <f t="shared" si="63"/>
        <v/>
      </c>
      <c r="C319" s="18">
        <f t="shared" si="64"/>
        <v>0</v>
      </c>
      <c r="D319" s="18">
        <f t="shared" si="55"/>
        <v>0</v>
      </c>
      <c r="E319" s="18">
        <f t="shared" si="56"/>
        <v>0</v>
      </c>
      <c r="F319" s="18">
        <f t="shared" si="57"/>
        <v>0</v>
      </c>
      <c r="G319" s="19">
        <f t="shared" si="58"/>
        <v>0</v>
      </c>
      <c r="H319" s="18">
        <f t="shared" si="59"/>
        <v>0</v>
      </c>
      <c r="I319" s="18">
        <f t="shared" si="65"/>
        <v>112436.42834868266</v>
      </c>
      <c r="J319" s="18">
        <f t="shared" si="66"/>
        <v>285000.00000000017</v>
      </c>
      <c r="K319" s="39" t="str">
        <f t="shared" si="60"/>
        <v/>
      </c>
      <c r="L319" s="20" t="str">
        <f t="shared" si="61"/>
        <v/>
      </c>
    </row>
    <row r="320" spans="1:12" x14ac:dyDescent="0.25">
      <c r="A320" s="37">
        <f t="shared" si="62"/>
        <v>0</v>
      </c>
      <c r="B320" s="17" t="str">
        <f t="shared" si="63"/>
        <v/>
      </c>
      <c r="C320" s="18">
        <f t="shared" si="64"/>
        <v>0</v>
      </c>
      <c r="D320" s="18">
        <f t="shared" si="55"/>
        <v>0</v>
      </c>
      <c r="E320" s="18">
        <f t="shared" si="56"/>
        <v>0</v>
      </c>
      <c r="F320" s="18">
        <f t="shared" si="57"/>
        <v>0</v>
      </c>
      <c r="G320" s="19">
        <f t="shared" si="58"/>
        <v>0</v>
      </c>
      <c r="H320" s="18">
        <f t="shared" si="59"/>
        <v>0</v>
      </c>
      <c r="I320" s="18">
        <f t="shared" si="65"/>
        <v>112436.42834868266</v>
      </c>
      <c r="J320" s="18">
        <f t="shared" si="66"/>
        <v>285000.00000000017</v>
      </c>
      <c r="K320" s="39" t="str">
        <f t="shared" si="60"/>
        <v/>
      </c>
      <c r="L320" s="20" t="str">
        <f t="shared" si="61"/>
        <v/>
      </c>
    </row>
    <row r="321" spans="1:12" x14ac:dyDescent="0.25">
      <c r="A321" s="37">
        <f t="shared" si="62"/>
        <v>0</v>
      </c>
      <c r="B321" s="17" t="str">
        <f t="shared" si="63"/>
        <v/>
      </c>
      <c r="C321" s="18">
        <f t="shared" si="64"/>
        <v>0</v>
      </c>
      <c r="D321" s="18">
        <f t="shared" si="55"/>
        <v>0</v>
      </c>
      <c r="E321" s="18">
        <f t="shared" si="56"/>
        <v>0</v>
      </c>
      <c r="F321" s="18">
        <f t="shared" si="57"/>
        <v>0</v>
      </c>
      <c r="G321" s="19">
        <f t="shared" si="58"/>
        <v>0</v>
      </c>
      <c r="H321" s="18">
        <f t="shared" si="59"/>
        <v>0</v>
      </c>
      <c r="I321" s="18">
        <f t="shared" si="65"/>
        <v>112436.42834868266</v>
      </c>
      <c r="J321" s="18">
        <f t="shared" si="66"/>
        <v>285000.00000000017</v>
      </c>
      <c r="K321" s="39" t="str">
        <f t="shared" si="60"/>
        <v/>
      </c>
      <c r="L321" s="20" t="str">
        <f t="shared" si="61"/>
        <v/>
      </c>
    </row>
    <row r="322" spans="1:12" x14ac:dyDescent="0.25">
      <c r="A322" s="37">
        <f t="shared" si="62"/>
        <v>0</v>
      </c>
      <c r="B322" s="17" t="str">
        <f t="shared" si="63"/>
        <v/>
      </c>
      <c r="C322" s="18">
        <f t="shared" si="64"/>
        <v>0</v>
      </c>
      <c r="D322" s="18">
        <f t="shared" si="55"/>
        <v>0</v>
      </c>
      <c r="E322" s="18">
        <f t="shared" si="56"/>
        <v>0</v>
      </c>
      <c r="F322" s="18">
        <f t="shared" si="57"/>
        <v>0</v>
      </c>
      <c r="G322" s="19">
        <f t="shared" si="58"/>
        <v>0</v>
      </c>
      <c r="H322" s="18">
        <f t="shared" si="59"/>
        <v>0</v>
      </c>
      <c r="I322" s="18">
        <f t="shared" si="65"/>
        <v>112436.42834868266</v>
      </c>
      <c r="J322" s="18">
        <f t="shared" si="66"/>
        <v>285000.00000000017</v>
      </c>
      <c r="K322" s="39" t="str">
        <f t="shared" si="60"/>
        <v/>
      </c>
      <c r="L322" s="20" t="str">
        <f t="shared" si="61"/>
        <v/>
      </c>
    </row>
    <row r="323" spans="1:12" x14ac:dyDescent="0.25">
      <c r="A323" s="37">
        <f t="shared" si="62"/>
        <v>0</v>
      </c>
      <c r="B323" s="17" t="str">
        <f t="shared" si="63"/>
        <v/>
      </c>
      <c r="C323" s="18">
        <f t="shared" si="64"/>
        <v>0</v>
      </c>
      <c r="D323" s="18">
        <f t="shared" si="55"/>
        <v>0</v>
      </c>
      <c r="E323" s="18">
        <f t="shared" si="56"/>
        <v>0</v>
      </c>
      <c r="F323" s="18">
        <f t="shared" si="57"/>
        <v>0</v>
      </c>
      <c r="G323" s="19">
        <f t="shared" si="58"/>
        <v>0</v>
      </c>
      <c r="H323" s="18">
        <f t="shared" si="59"/>
        <v>0</v>
      </c>
      <c r="I323" s="18">
        <f t="shared" si="65"/>
        <v>112436.42834868266</v>
      </c>
      <c r="J323" s="18">
        <f t="shared" si="66"/>
        <v>285000.00000000017</v>
      </c>
      <c r="K323" s="39" t="str">
        <f t="shared" si="60"/>
        <v/>
      </c>
      <c r="L323" s="20" t="str">
        <f t="shared" si="61"/>
        <v/>
      </c>
    </row>
    <row r="324" spans="1:12" x14ac:dyDescent="0.25">
      <c r="A324" s="37">
        <f t="shared" si="62"/>
        <v>0</v>
      </c>
      <c r="B324" s="17" t="str">
        <f t="shared" si="63"/>
        <v/>
      </c>
      <c r="C324" s="18">
        <f t="shared" si="64"/>
        <v>0</v>
      </c>
      <c r="D324" s="18">
        <f t="shared" si="55"/>
        <v>0</v>
      </c>
      <c r="E324" s="18">
        <f t="shared" si="56"/>
        <v>0</v>
      </c>
      <c r="F324" s="18">
        <f t="shared" si="57"/>
        <v>0</v>
      </c>
      <c r="G324" s="19">
        <f t="shared" si="58"/>
        <v>0</v>
      </c>
      <c r="H324" s="18">
        <f t="shared" si="59"/>
        <v>0</v>
      </c>
      <c r="I324" s="18">
        <f t="shared" si="65"/>
        <v>112436.42834868266</v>
      </c>
      <c r="J324" s="18">
        <f t="shared" si="66"/>
        <v>285000.00000000017</v>
      </c>
      <c r="K324" s="39" t="str">
        <f t="shared" si="60"/>
        <v/>
      </c>
      <c r="L324" s="20" t="str">
        <f t="shared" si="61"/>
        <v/>
      </c>
    </row>
    <row r="325" spans="1:12" x14ac:dyDescent="0.25">
      <c r="A325" s="37">
        <f t="shared" si="62"/>
        <v>0</v>
      </c>
      <c r="B325" s="17" t="str">
        <f t="shared" si="63"/>
        <v/>
      </c>
      <c r="C325" s="18">
        <f t="shared" si="64"/>
        <v>0</v>
      </c>
      <c r="D325" s="18">
        <f t="shared" si="55"/>
        <v>0</v>
      </c>
      <c r="E325" s="18">
        <f t="shared" si="56"/>
        <v>0</v>
      </c>
      <c r="F325" s="18">
        <f t="shared" si="57"/>
        <v>0</v>
      </c>
      <c r="G325" s="19">
        <f t="shared" si="58"/>
        <v>0</v>
      </c>
      <c r="H325" s="18">
        <f t="shared" si="59"/>
        <v>0</v>
      </c>
      <c r="I325" s="18">
        <f t="shared" si="65"/>
        <v>112436.42834868266</v>
      </c>
      <c r="J325" s="18">
        <f t="shared" si="66"/>
        <v>285000.00000000017</v>
      </c>
      <c r="K325" s="39" t="str">
        <f t="shared" si="60"/>
        <v/>
      </c>
      <c r="L325" s="20" t="str">
        <f t="shared" si="61"/>
        <v/>
      </c>
    </row>
    <row r="326" spans="1:12" x14ac:dyDescent="0.25">
      <c r="A326" s="37">
        <f t="shared" si="62"/>
        <v>0</v>
      </c>
      <c r="B326" s="17" t="str">
        <f t="shared" si="63"/>
        <v/>
      </c>
      <c r="C326" s="18">
        <f t="shared" si="64"/>
        <v>0</v>
      </c>
      <c r="D326" s="18">
        <f t="shared" si="55"/>
        <v>0</v>
      </c>
      <c r="E326" s="18">
        <f t="shared" si="56"/>
        <v>0</v>
      </c>
      <c r="F326" s="18">
        <f t="shared" si="57"/>
        <v>0</v>
      </c>
      <c r="G326" s="19">
        <f t="shared" si="58"/>
        <v>0</v>
      </c>
      <c r="H326" s="18">
        <f t="shared" si="59"/>
        <v>0</v>
      </c>
      <c r="I326" s="18">
        <f t="shared" si="65"/>
        <v>112436.42834868266</v>
      </c>
      <c r="J326" s="18">
        <f t="shared" si="66"/>
        <v>285000.00000000017</v>
      </c>
      <c r="K326" s="39" t="str">
        <f t="shared" si="60"/>
        <v/>
      </c>
      <c r="L326" s="20" t="str">
        <f t="shared" si="61"/>
        <v/>
      </c>
    </row>
    <row r="327" spans="1:12" x14ac:dyDescent="0.25">
      <c r="A327" s="37">
        <f t="shared" si="62"/>
        <v>0</v>
      </c>
      <c r="B327" s="17" t="str">
        <f t="shared" si="63"/>
        <v/>
      </c>
      <c r="C327" s="18">
        <f t="shared" si="64"/>
        <v>0</v>
      </c>
      <c r="D327" s="18">
        <f t="shared" si="55"/>
        <v>0</v>
      </c>
      <c r="E327" s="18">
        <f t="shared" si="56"/>
        <v>0</v>
      </c>
      <c r="F327" s="18">
        <f t="shared" si="57"/>
        <v>0</v>
      </c>
      <c r="G327" s="19">
        <f t="shared" si="58"/>
        <v>0</v>
      </c>
      <c r="H327" s="18">
        <f t="shared" si="59"/>
        <v>0</v>
      </c>
      <c r="I327" s="18">
        <f t="shared" si="65"/>
        <v>112436.42834868266</v>
      </c>
      <c r="J327" s="18">
        <f t="shared" si="66"/>
        <v>285000.00000000017</v>
      </c>
      <c r="K327" s="39" t="str">
        <f t="shared" si="60"/>
        <v/>
      </c>
      <c r="L327" s="20" t="str">
        <f t="shared" si="61"/>
        <v/>
      </c>
    </row>
    <row r="328" spans="1:12" x14ac:dyDescent="0.25">
      <c r="A328" s="37">
        <f t="shared" si="62"/>
        <v>0</v>
      </c>
      <c r="B328" s="17" t="str">
        <f t="shared" si="63"/>
        <v/>
      </c>
      <c r="C328" s="18">
        <f t="shared" si="64"/>
        <v>0</v>
      </c>
      <c r="D328" s="18">
        <f t="shared" si="55"/>
        <v>0</v>
      </c>
      <c r="E328" s="18">
        <f t="shared" si="56"/>
        <v>0</v>
      </c>
      <c r="F328" s="18">
        <f t="shared" si="57"/>
        <v>0</v>
      </c>
      <c r="G328" s="19">
        <f t="shared" si="58"/>
        <v>0</v>
      </c>
      <c r="H328" s="18">
        <f t="shared" si="59"/>
        <v>0</v>
      </c>
      <c r="I328" s="18">
        <f t="shared" si="65"/>
        <v>112436.42834868266</v>
      </c>
      <c r="J328" s="18">
        <f t="shared" si="66"/>
        <v>285000.00000000017</v>
      </c>
      <c r="K328" s="39" t="str">
        <f t="shared" si="60"/>
        <v/>
      </c>
      <c r="L328" s="20" t="str">
        <f t="shared" si="61"/>
        <v/>
      </c>
    </row>
    <row r="329" spans="1:12" x14ac:dyDescent="0.25">
      <c r="A329" s="37">
        <f t="shared" si="62"/>
        <v>0</v>
      </c>
      <c r="B329" s="17" t="str">
        <f t="shared" si="63"/>
        <v/>
      </c>
      <c r="C329" s="18">
        <f t="shared" si="64"/>
        <v>0</v>
      </c>
      <c r="D329" s="18">
        <f t="shared" si="55"/>
        <v>0</v>
      </c>
      <c r="E329" s="18">
        <f t="shared" si="56"/>
        <v>0</v>
      </c>
      <c r="F329" s="18">
        <f t="shared" si="57"/>
        <v>0</v>
      </c>
      <c r="G329" s="19">
        <f t="shared" si="58"/>
        <v>0</v>
      </c>
      <c r="H329" s="18">
        <f t="shared" si="59"/>
        <v>0</v>
      </c>
      <c r="I329" s="18">
        <f t="shared" si="65"/>
        <v>112436.42834868266</v>
      </c>
      <c r="J329" s="18">
        <f t="shared" si="66"/>
        <v>285000.00000000017</v>
      </c>
      <c r="K329" s="39" t="str">
        <f t="shared" si="60"/>
        <v/>
      </c>
      <c r="L329" s="20" t="str">
        <f t="shared" si="61"/>
        <v/>
      </c>
    </row>
    <row r="330" spans="1:12" x14ac:dyDescent="0.25">
      <c r="A330" s="37">
        <f t="shared" si="62"/>
        <v>0</v>
      </c>
      <c r="B330" s="17" t="str">
        <f t="shared" si="63"/>
        <v/>
      </c>
      <c r="C330" s="18">
        <f t="shared" si="64"/>
        <v>0</v>
      </c>
      <c r="D330" s="18">
        <f t="shared" si="55"/>
        <v>0</v>
      </c>
      <c r="E330" s="18">
        <f t="shared" si="56"/>
        <v>0</v>
      </c>
      <c r="F330" s="18">
        <f t="shared" si="57"/>
        <v>0</v>
      </c>
      <c r="G330" s="19">
        <f t="shared" si="58"/>
        <v>0</v>
      </c>
      <c r="H330" s="18">
        <f t="shared" si="59"/>
        <v>0</v>
      </c>
      <c r="I330" s="18">
        <f t="shared" si="65"/>
        <v>112436.42834868266</v>
      </c>
      <c r="J330" s="18">
        <f t="shared" si="66"/>
        <v>285000.00000000017</v>
      </c>
      <c r="K330" s="39" t="str">
        <f t="shared" si="60"/>
        <v/>
      </c>
      <c r="L330" s="20" t="str">
        <f t="shared" si="61"/>
        <v/>
      </c>
    </row>
    <row r="331" spans="1:12" x14ac:dyDescent="0.25">
      <c r="A331" s="37">
        <f t="shared" si="62"/>
        <v>0</v>
      </c>
      <c r="B331" s="17" t="str">
        <f t="shared" si="63"/>
        <v/>
      </c>
      <c r="C331" s="18">
        <f t="shared" si="64"/>
        <v>0</v>
      </c>
      <c r="D331" s="18">
        <f t="shared" si="55"/>
        <v>0</v>
      </c>
      <c r="E331" s="18">
        <f t="shared" si="56"/>
        <v>0</v>
      </c>
      <c r="F331" s="18">
        <f t="shared" si="57"/>
        <v>0</v>
      </c>
      <c r="G331" s="19">
        <f t="shared" si="58"/>
        <v>0</v>
      </c>
      <c r="H331" s="18">
        <f t="shared" si="59"/>
        <v>0</v>
      </c>
      <c r="I331" s="18">
        <f t="shared" si="65"/>
        <v>112436.42834868266</v>
      </c>
      <c r="J331" s="18">
        <f t="shared" si="66"/>
        <v>285000.00000000017</v>
      </c>
      <c r="K331" s="39" t="str">
        <f t="shared" si="60"/>
        <v/>
      </c>
      <c r="L331" s="20" t="str">
        <f t="shared" si="61"/>
        <v/>
      </c>
    </row>
    <row r="332" spans="1:12" x14ac:dyDescent="0.25">
      <c r="A332" s="37">
        <f t="shared" si="62"/>
        <v>0</v>
      </c>
      <c r="B332" s="17" t="str">
        <f t="shared" si="63"/>
        <v/>
      </c>
      <c r="C332" s="18">
        <f t="shared" si="64"/>
        <v>0</v>
      </c>
      <c r="D332" s="18">
        <f t="shared" si="55"/>
        <v>0</v>
      </c>
      <c r="E332" s="18">
        <f t="shared" si="56"/>
        <v>0</v>
      </c>
      <c r="F332" s="18">
        <f t="shared" si="57"/>
        <v>0</v>
      </c>
      <c r="G332" s="19">
        <f t="shared" si="58"/>
        <v>0</v>
      </c>
      <c r="H332" s="18">
        <f t="shared" si="59"/>
        <v>0</v>
      </c>
      <c r="I332" s="18">
        <f t="shared" si="65"/>
        <v>112436.42834868266</v>
      </c>
      <c r="J332" s="18">
        <f t="shared" si="66"/>
        <v>285000.00000000017</v>
      </c>
      <c r="K332" s="39" t="str">
        <f t="shared" si="60"/>
        <v/>
      </c>
      <c r="L332" s="20" t="str">
        <f t="shared" si="61"/>
        <v/>
      </c>
    </row>
    <row r="333" spans="1:12" x14ac:dyDescent="0.25">
      <c r="A333" s="37">
        <f t="shared" si="62"/>
        <v>0</v>
      </c>
      <c r="B333" s="17" t="str">
        <f t="shared" si="63"/>
        <v/>
      </c>
      <c r="C333" s="18">
        <f t="shared" si="64"/>
        <v>0</v>
      </c>
      <c r="D333" s="18">
        <f t="shared" si="55"/>
        <v>0</v>
      </c>
      <c r="E333" s="18">
        <f t="shared" si="56"/>
        <v>0</v>
      </c>
      <c r="F333" s="18">
        <f t="shared" si="57"/>
        <v>0</v>
      </c>
      <c r="G333" s="19">
        <f t="shared" si="58"/>
        <v>0</v>
      </c>
      <c r="H333" s="18">
        <f t="shared" si="59"/>
        <v>0</v>
      </c>
      <c r="I333" s="18">
        <f t="shared" si="65"/>
        <v>112436.42834868266</v>
      </c>
      <c r="J333" s="18">
        <f t="shared" si="66"/>
        <v>285000.00000000017</v>
      </c>
      <c r="K333" s="39" t="str">
        <f t="shared" si="60"/>
        <v/>
      </c>
      <c r="L333" s="20" t="str">
        <f t="shared" si="61"/>
        <v/>
      </c>
    </row>
    <row r="334" spans="1:12" x14ac:dyDescent="0.25">
      <c r="A334" s="37">
        <f t="shared" si="62"/>
        <v>0</v>
      </c>
      <c r="B334" s="17" t="str">
        <f t="shared" si="63"/>
        <v/>
      </c>
      <c r="C334" s="18">
        <f t="shared" si="64"/>
        <v>0</v>
      </c>
      <c r="D334" s="18">
        <f t="shared" si="55"/>
        <v>0</v>
      </c>
      <c r="E334" s="18">
        <f t="shared" si="56"/>
        <v>0</v>
      </c>
      <c r="F334" s="18">
        <f t="shared" si="57"/>
        <v>0</v>
      </c>
      <c r="G334" s="19">
        <f t="shared" si="58"/>
        <v>0</v>
      </c>
      <c r="H334" s="18">
        <f t="shared" si="59"/>
        <v>0</v>
      </c>
      <c r="I334" s="18">
        <f t="shared" si="65"/>
        <v>112436.42834868266</v>
      </c>
      <c r="J334" s="18">
        <f t="shared" si="66"/>
        <v>285000.00000000017</v>
      </c>
      <c r="K334" s="39" t="str">
        <f t="shared" si="60"/>
        <v/>
      </c>
      <c r="L334" s="20" t="str">
        <f t="shared" si="61"/>
        <v/>
      </c>
    </row>
    <row r="335" spans="1:12" x14ac:dyDescent="0.25">
      <c r="A335" s="37">
        <f t="shared" si="62"/>
        <v>0</v>
      </c>
      <c r="B335" s="17" t="str">
        <f t="shared" si="63"/>
        <v/>
      </c>
      <c r="C335" s="18">
        <f t="shared" si="64"/>
        <v>0</v>
      </c>
      <c r="D335" s="18">
        <f t="shared" si="55"/>
        <v>0</v>
      </c>
      <c r="E335" s="18">
        <f t="shared" si="56"/>
        <v>0</v>
      </c>
      <c r="F335" s="18">
        <f t="shared" si="57"/>
        <v>0</v>
      </c>
      <c r="G335" s="19">
        <f t="shared" si="58"/>
        <v>0</v>
      </c>
      <c r="H335" s="18">
        <f t="shared" si="59"/>
        <v>0</v>
      </c>
      <c r="I335" s="18">
        <f t="shared" si="65"/>
        <v>112436.42834868266</v>
      </c>
      <c r="J335" s="18">
        <f t="shared" si="66"/>
        <v>285000.00000000017</v>
      </c>
      <c r="K335" s="39" t="str">
        <f t="shared" si="60"/>
        <v/>
      </c>
      <c r="L335" s="20" t="str">
        <f t="shared" si="61"/>
        <v/>
      </c>
    </row>
    <row r="336" spans="1:12" x14ac:dyDescent="0.25">
      <c r="A336" s="37">
        <f t="shared" si="62"/>
        <v>0</v>
      </c>
      <c r="B336" s="17" t="str">
        <f t="shared" si="63"/>
        <v/>
      </c>
      <c r="C336" s="18">
        <f t="shared" si="64"/>
        <v>0</v>
      </c>
      <c r="D336" s="18">
        <f t="shared" si="55"/>
        <v>0</v>
      </c>
      <c r="E336" s="18">
        <f t="shared" si="56"/>
        <v>0</v>
      </c>
      <c r="F336" s="18">
        <f t="shared" si="57"/>
        <v>0</v>
      </c>
      <c r="G336" s="19">
        <f t="shared" si="58"/>
        <v>0</v>
      </c>
      <c r="H336" s="18">
        <f t="shared" si="59"/>
        <v>0</v>
      </c>
      <c r="I336" s="18">
        <f t="shared" si="65"/>
        <v>112436.42834868266</v>
      </c>
      <c r="J336" s="18">
        <f t="shared" si="66"/>
        <v>285000.00000000017</v>
      </c>
      <c r="K336" s="39" t="str">
        <f t="shared" si="60"/>
        <v/>
      </c>
      <c r="L336" s="20" t="str">
        <f t="shared" si="61"/>
        <v/>
      </c>
    </row>
    <row r="337" spans="1:12" x14ac:dyDescent="0.25">
      <c r="A337" s="37">
        <f t="shared" si="62"/>
        <v>0</v>
      </c>
      <c r="B337" s="17" t="str">
        <f t="shared" si="63"/>
        <v/>
      </c>
      <c r="C337" s="18">
        <f t="shared" si="64"/>
        <v>0</v>
      </c>
      <c r="D337" s="18">
        <f t="shared" si="55"/>
        <v>0</v>
      </c>
      <c r="E337" s="18">
        <f t="shared" si="56"/>
        <v>0</v>
      </c>
      <c r="F337" s="18">
        <f t="shared" si="57"/>
        <v>0</v>
      </c>
      <c r="G337" s="19">
        <f t="shared" si="58"/>
        <v>0</v>
      </c>
      <c r="H337" s="18">
        <f t="shared" si="59"/>
        <v>0</v>
      </c>
      <c r="I337" s="18">
        <f t="shared" si="65"/>
        <v>112436.42834868266</v>
      </c>
      <c r="J337" s="18">
        <f t="shared" si="66"/>
        <v>285000.00000000017</v>
      </c>
      <c r="K337" s="39" t="str">
        <f t="shared" si="60"/>
        <v/>
      </c>
      <c r="L337" s="20" t="str">
        <f t="shared" si="61"/>
        <v/>
      </c>
    </row>
    <row r="338" spans="1:12" x14ac:dyDescent="0.25">
      <c r="A338" s="37">
        <f t="shared" si="62"/>
        <v>0</v>
      </c>
      <c r="B338" s="17" t="str">
        <f t="shared" si="63"/>
        <v/>
      </c>
      <c r="C338" s="18">
        <f t="shared" si="64"/>
        <v>0</v>
      </c>
      <c r="D338" s="18">
        <f t="shared" si="55"/>
        <v>0</v>
      </c>
      <c r="E338" s="18">
        <f t="shared" si="56"/>
        <v>0</v>
      </c>
      <c r="F338" s="18">
        <f t="shared" si="57"/>
        <v>0</v>
      </c>
      <c r="G338" s="19">
        <f t="shared" si="58"/>
        <v>0</v>
      </c>
      <c r="H338" s="18">
        <f t="shared" si="59"/>
        <v>0</v>
      </c>
      <c r="I338" s="18">
        <f t="shared" si="65"/>
        <v>112436.42834868266</v>
      </c>
      <c r="J338" s="18">
        <f t="shared" si="66"/>
        <v>285000.00000000017</v>
      </c>
      <c r="K338" s="39" t="str">
        <f t="shared" si="60"/>
        <v/>
      </c>
      <c r="L338" s="20" t="str">
        <f t="shared" si="61"/>
        <v/>
      </c>
    </row>
    <row r="339" spans="1:12" x14ac:dyDescent="0.25">
      <c r="A339" s="37">
        <f t="shared" si="62"/>
        <v>0</v>
      </c>
      <c r="B339" s="17" t="str">
        <f t="shared" si="63"/>
        <v/>
      </c>
      <c r="C339" s="18">
        <f t="shared" si="64"/>
        <v>0</v>
      </c>
      <c r="D339" s="18">
        <f t="shared" si="55"/>
        <v>0</v>
      </c>
      <c r="E339" s="18">
        <f t="shared" si="56"/>
        <v>0</v>
      </c>
      <c r="F339" s="18">
        <f t="shared" si="57"/>
        <v>0</v>
      </c>
      <c r="G339" s="19">
        <f t="shared" si="58"/>
        <v>0</v>
      </c>
      <c r="H339" s="18">
        <f t="shared" si="59"/>
        <v>0</v>
      </c>
      <c r="I339" s="18">
        <f t="shared" si="65"/>
        <v>112436.42834868266</v>
      </c>
      <c r="J339" s="18">
        <f t="shared" si="66"/>
        <v>285000.00000000017</v>
      </c>
      <c r="K339" s="39" t="str">
        <f t="shared" si="60"/>
        <v/>
      </c>
      <c r="L339" s="20" t="str">
        <f t="shared" si="61"/>
        <v/>
      </c>
    </row>
    <row r="340" spans="1:12" x14ac:dyDescent="0.25">
      <c r="A340" s="37">
        <f t="shared" si="62"/>
        <v>0</v>
      </c>
      <c r="B340" s="17" t="str">
        <f t="shared" si="63"/>
        <v/>
      </c>
      <c r="C340" s="18">
        <f t="shared" si="64"/>
        <v>0</v>
      </c>
      <c r="D340" s="18">
        <f t="shared" si="55"/>
        <v>0</v>
      </c>
      <c r="E340" s="18">
        <f t="shared" si="56"/>
        <v>0</v>
      </c>
      <c r="F340" s="18">
        <f t="shared" si="57"/>
        <v>0</v>
      </c>
      <c r="G340" s="19">
        <f t="shared" si="58"/>
        <v>0</v>
      </c>
      <c r="H340" s="18">
        <f t="shared" si="59"/>
        <v>0</v>
      </c>
      <c r="I340" s="18">
        <f t="shared" si="65"/>
        <v>112436.42834868266</v>
      </c>
      <c r="J340" s="18">
        <f t="shared" si="66"/>
        <v>285000.00000000017</v>
      </c>
      <c r="K340" s="39" t="str">
        <f t="shared" si="60"/>
        <v/>
      </c>
      <c r="L340" s="20" t="str">
        <f t="shared" si="61"/>
        <v/>
      </c>
    </row>
    <row r="341" spans="1:12" x14ac:dyDescent="0.25">
      <c r="A341" s="37">
        <f t="shared" si="62"/>
        <v>0</v>
      </c>
      <c r="B341" s="17" t="str">
        <f t="shared" si="63"/>
        <v/>
      </c>
      <c r="C341" s="18">
        <f t="shared" si="64"/>
        <v>0</v>
      </c>
      <c r="D341" s="18">
        <f t="shared" si="55"/>
        <v>0</v>
      </c>
      <c r="E341" s="18">
        <f t="shared" si="56"/>
        <v>0</v>
      </c>
      <c r="F341" s="18">
        <f t="shared" si="57"/>
        <v>0</v>
      </c>
      <c r="G341" s="19">
        <f t="shared" si="58"/>
        <v>0</v>
      </c>
      <c r="H341" s="18">
        <f t="shared" si="59"/>
        <v>0</v>
      </c>
      <c r="I341" s="18">
        <f t="shared" si="65"/>
        <v>112436.42834868266</v>
      </c>
      <c r="J341" s="18">
        <f t="shared" si="66"/>
        <v>285000.00000000017</v>
      </c>
      <c r="K341" s="39" t="str">
        <f t="shared" si="60"/>
        <v/>
      </c>
      <c r="L341" s="20" t="str">
        <f t="shared" si="61"/>
        <v/>
      </c>
    </row>
    <row r="342" spans="1:12" x14ac:dyDescent="0.25">
      <c r="A342" s="37">
        <f t="shared" si="62"/>
        <v>0</v>
      </c>
      <c r="B342" s="17" t="str">
        <f t="shared" si="63"/>
        <v/>
      </c>
      <c r="C342" s="18">
        <f t="shared" si="64"/>
        <v>0</v>
      </c>
      <c r="D342" s="18">
        <f t="shared" ref="D342:D405" si="67">IF($C342&lt;=0,0,MIN($G$6,$C342+$E342))</f>
        <v>0</v>
      </c>
      <c r="E342" s="18">
        <f t="shared" ref="E342:E405" si="68">IF($C342&lt;=0,0,$C342*$B$6/$B$9)</f>
        <v>0</v>
      </c>
      <c r="F342" s="18">
        <f t="shared" ref="F342:F405" si="69">IF($C342&lt;=0,0,MAX(0,$D342-$E342))</f>
        <v>0</v>
      </c>
      <c r="G342" s="19">
        <f t="shared" ref="G342:G405" si="70">IF($C342&lt;=0,0,IF(AND($B$12&gt;0,$A342&gt;0,MOD($A342-$B$13,$B$9)=0),MIN($B$12,MAX(0,$C342-$F342)),0))</f>
        <v>0</v>
      </c>
      <c r="H342" s="18">
        <f t="shared" ref="H342:H405" si="71">IF($C342&lt;=0,0,MAX(0,$C342-$F342-$G342))</f>
        <v>0</v>
      </c>
      <c r="I342" s="18">
        <f t="shared" si="65"/>
        <v>112436.42834868266</v>
      </c>
      <c r="J342" s="18">
        <f t="shared" si="66"/>
        <v>285000.00000000017</v>
      </c>
      <c r="K342" s="39" t="str">
        <f t="shared" ref="K342:K405" si="72">IF($B342="","",YEAR($B342))</f>
        <v/>
      </c>
      <c r="L342" s="20" t="str">
        <f t="shared" ref="L342:L405" si="73">IF($A342=0,"",IF($G342&gt;0,"Sondertilgung",IF($H342=0,"abbezahlt","")))</f>
        <v/>
      </c>
    </row>
    <row r="343" spans="1:12" x14ac:dyDescent="0.25">
      <c r="A343" s="37">
        <f t="shared" ref="A343:A406" si="74">IF($H342&gt;0,$A342+1,0)</f>
        <v>0</v>
      </c>
      <c r="B343" s="17" t="str">
        <f t="shared" ref="B343:B406" si="75">IF($A343=0,"",EDATE($B342,ROUND(12/$B$9,0)))</f>
        <v/>
      </c>
      <c r="C343" s="18">
        <f t="shared" ref="C343:C406" si="76">IF($A343=0,0,$H342)</f>
        <v>0</v>
      </c>
      <c r="D343" s="18">
        <f t="shared" si="67"/>
        <v>0</v>
      </c>
      <c r="E343" s="18">
        <f t="shared" si="68"/>
        <v>0</v>
      </c>
      <c r="F343" s="18">
        <f t="shared" si="69"/>
        <v>0</v>
      </c>
      <c r="G343" s="19">
        <f t="shared" si="70"/>
        <v>0</v>
      </c>
      <c r="H343" s="18">
        <f t="shared" si="71"/>
        <v>0</v>
      </c>
      <c r="I343" s="18">
        <f t="shared" ref="I343:I406" si="77">IF($A343=0,$I342,$I342+$E343)</f>
        <v>112436.42834868266</v>
      </c>
      <c r="J343" s="18">
        <f t="shared" ref="J343:J406" si="78">IF($A343=0,$J342,$J342+$F343+$G343)</f>
        <v>285000.00000000017</v>
      </c>
      <c r="K343" s="39" t="str">
        <f t="shared" si="72"/>
        <v/>
      </c>
      <c r="L343" s="20" t="str">
        <f t="shared" si="73"/>
        <v/>
      </c>
    </row>
    <row r="344" spans="1:12" x14ac:dyDescent="0.25">
      <c r="A344" s="37">
        <f t="shared" si="74"/>
        <v>0</v>
      </c>
      <c r="B344" s="17" t="str">
        <f t="shared" si="75"/>
        <v/>
      </c>
      <c r="C344" s="18">
        <f t="shared" si="76"/>
        <v>0</v>
      </c>
      <c r="D344" s="18">
        <f t="shared" si="67"/>
        <v>0</v>
      </c>
      <c r="E344" s="18">
        <f t="shared" si="68"/>
        <v>0</v>
      </c>
      <c r="F344" s="18">
        <f t="shared" si="69"/>
        <v>0</v>
      </c>
      <c r="G344" s="19">
        <f t="shared" si="70"/>
        <v>0</v>
      </c>
      <c r="H344" s="18">
        <f t="shared" si="71"/>
        <v>0</v>
      </c>
      <c r="I344" s="18">
        <f t="shared" si="77"/>
        <v>112436.42834868266</v>
      </c>
      <c r="J344" s="18">
        <f t="shared" si="78"/>
        <v>285000.00000000017</v>
      </c>
      <c r="K344" s="39" t="str">
        <f t="shared" si="72"/>
        <v/>
      </c>
      <c r="L344" s="20" t="str">
        <f t="shared" si="73"/>
        <v/>
      </c>
    </row>
    <row r="345" spans="1:12" x14ac:dyDescent="0.25">
      <c r="A345" s="37">
        <f t="shared" si="74"/>
        <v>0</v>
      </c>
      <c r="B345" s="17" t="str">
        <f t="shared" si="75"/>
        <v/>
      </c>
      <c r="C345" s="18">
        <f t="shared" si="76"/>
        <v>0</v>
      </c>
      <c r="D345" s="18">
        <f t="shared" si="67"/>
        <v>0</v>
      </c>
      <c r="E345" s="18">
        <f t="shared" si="68"/>
        <v>0</v>
      </c>
      <c r="F345" s="18">
        <f t="shared" si="69"/>
        <v>0</v>
      </c>
      <c r="G345" s="19">
        <f t="shared" si="70"/>
        <v>0</v>
      </c>
      <c r="H345" s="18">
        <f t="shared" si="71"/>
        <v>0</v>
      </c>
      <c r="I345" s="18">
        <f t="shared" si="77"/>
        <v>112436.42834868266</v>
      </c>
      <c r="J345" s="18">
        <f t="shared" si="78"/>
        <v>285000.00000000017</v>
      </c>
      <c r="K345" s="39" t="str">
        <f t="shared" si="72"/>
        <v/>
      </c>
      <c r="L345" s="20" t="str">
        <f t="shared" si="73"/>
        <v/>
      </c>
    </row>
    <row r="346" spans="1:12" x14ac:dyDescent="0.25">
      <c r="A346" s="37">
        <f t="shared" si="74"/>
        <v>0</v>
      </c>
      <c r="B346" s="17" t="str">
        <f t="shared" si="75"/>
        <v/>
      </c>
      <c r="C346" s="18">
        <f t="shared" si="76"/>
        <v>0</v>
      </c>
      <c r="D346" s="18">
        <f t="shared" si="67"/>
        <v>0</v>
      </c>
      <c r="E346" s="18">
        <f t="shared" si="68"/>
        <v>0</v>
      </c>
      <c r="F346" s="18">
        <f t="shared" si="69"/>
        <v>0</v>
      </c>
      <c r="G346" s="19">
        <f t="shared" si="70"/>
        <v>0</v>
      </c>
      <c r="H346" s="18">
        <f t="shared" si="71"/>
        <v>0</v>
      </c>
      <c r="I346" s="18">
        <f t="shared" si="77"/>
        <v>112436.42834868266</v>
      </c>
      <c r="J346" s="18">
        <f t="shared" si="78"/>
        <v>285000.00000000017</v>
      </c>
      <c r="K346" s="39" t="str">
        <f t="shared" si="72"/>
        <v/>
      </c>
      <c r="L346" s="20" t="str">
        <f t="shared" si="73"/>
        <v/>
      </c>
    </row>
    <row r="347" spans="1:12" x14ac:dyDescent="0.25">
      <c r="A347" s="37">
        <f t="shared" si="74"/>
        <v>0</v>
      </c>
      <c r="B347" s="17" t="str">
        <f t="shared" si="75"/>
        <v/>
      </c>
      <c r="C347" s="18">
        <f t="shared" si="76"/>
        <v>0</v>
      </c>
      <c r="D347" s="18">
        <f t="shared" si="67"/>
        <v>0</v>
      </c>
      <c r="E347" s="18">
        <f t="shared" si="68"/>
        <v>0</v>
      </c>
      <c r="F347" s="18">
        <f t="shared" si="69"/>
        <v>0</v>
      </c>
      <c r="G347" s="19">
        <f t="shared" si="70"/>
        <v>0</v>
      </c>
      <c r="H347" s="18">
        <f t="shared" si="71"/>
        <v>0</v>
      </c>
      <c r="I347" s="18">
        <f t="shared" si="77"/>
        <v>112436.42834868266</v>
      </c>
      <c r="J347" s="18">
        <f t="shared" si="78"/>
        <v>285000.00000000017</v>
      </c>
      <c r="K347" s="39" t="str">
        <f t="shared" si="72"/>
        <v/>
      </c>
      <c r="L347" s="20" t="str">
        <f t="shared" si="73"/>
        <v/>
      </c>
    </row>
    <row r="348" spans="1:12" x14ac:dyDescent="0.25">
      <c r="A348" s="37">
        <f t="shared" si="74"/>
        <v>0</v>
      </c>
      <c r="B348" s="17" t="str">
        <f t="shared" si="75"/>
        <v/>
      </c>
      <c r="C348" s="18">
        <f t="shared" si="76"/>
        <v>0</v>
      </c>
      <c r="D348" s="18">
        <f t="shared" si="67"/>
        <v>0</v>
      </c>
      <c r="E348" s="18">
        <f t="shared" si="68"/>
        <v>0</v>
      </c>
      <c r="F348" s="18">
        <f t="shared" si="69"/>
        <v>0</v>
      </c>
      <c r="G348" s="19">
        <f t="shared" si="70"/>
        <v>0</v>
      </c>
      <c r="H348" s="18">
        <f t="shared" si="71"/>
        <v>0</v>
      </c>
      <c r="I348" s="18">
        <f t="shared" si="77"/>
        <v>112436.42834868266</v>
      </c>
      <c r="J348" s="18">
        <f t="shared" si="78"/>
        <v>285000.00000000017</v>
      </c>
      <c r="K348" s="39" t="str">
        <f t="shared" si="72"/>
        <v/>
      </c>
      <c r="L348" s="20" t="str">
        <f t="shared" si="73"/>
        <v/>
      </c>
    </row>
    <row r="349" spans="1:12" x14ac:dyDescent="0.25">
      <c r="A349" s="37">
        <f t="shared" si="74"/>
        <v>0</v>
      </c>
      <c r="B349" s="17" t="str">
        <f t="shared" si="75"/>
        <v/>
      </c>
      <c r="C349" s="18">
        <f t="shared" si="76"/>
        <v>0</v>
      </c>
      <c r="D349" s="18">
        <f t="shared" si="67"/>
        <v>0</v>
      </c>
      <c r="E349" s="18">
        <f t="shared" si="68"/>
        <v>0</v>
      </c>
      <c r="F349" s="18">
        <f t="shared" si="69"/>
        <v>0</v>
      </c>
      <c r="G349" s="19">
        <f t="shared" si="70"/>
        <v>0</v>
      </c>
      <c r="H349" s="18">
        <f t="shared" si="71"/>
        <v>0</v>
      </c>
      <c r="I349" s="18">
        <f t="shared" si="77"/>
        <v>112436.42834868266</v>
      </c>
      <c r="J349" s="18">
        <f t="shared" si="78"/>
        <v>285000.00000000017</v>
      </c>
      <c r="K349" s="39" t="str">
        <f t="shared" si="72"/>
        <v/>
      </c>
      <c r="L349" s="20" t="str">
        <f t="shared" si="73"/>
        <v/>
      </c>
    </row>
    <row r="350" spans="1:12" x14ac:dyDescent="0.25">
      <c r="A350" s="37">
        <f t="shared" si="74"/>
        <v>0</v>
      </c>
      <c r="B350" s="17" t="str">
        <f t="shared" si="75"/>
        <v/>
      </c>
      <c r="C350" s="18">
        <f t="shared" si="76"/>
        <v>0</v>
      </c>
      <c r="D350" s="18">
        <f t="shared" si="67"/>
        <v>0</v>
      </c>
      <c r="E350" s="18">
        <f t="shared" si="68"/>
        <v>0</v>
      </c>
      <c r="F350" s="18">
        <f t="shared" si="69"/>
        <v>0</v>
      </c>
      <c r="G350" s="19">
        <f t="shared" si="70"/>
        <v>0</v>
      </c>
      <c r="H350" s="18">
        <f t="shared" si="71"/>
        <v>0</v>
      </c>
      <c r="I350" s="18">
        <f t="shared" si="77"/>
        <v>112436.42834868266</v>
      </c>
      <c r="J350" s="18">
        <f t="shared" si="78"/>
        <v>285000.00000000017</v>
      </c>
      <c r="K350" s="39" t="str">
        <f t="shared" si="72"/>
        <v/>
      </c>
      <c r="L350" s="20" t="str">
        <f t="shared" si="73"/>
        <v/>
      </c>
    </row>
    <row r="351" spans="1:12" x14ac:dyDescent="0.25">
      <c r="A351" s="37">
        <f t="shared" si="74"/>
        <v>0</v>
      </c>
      <c r="B351" s="17" t="str">
        <f t="shared" si="75"/>
        <v/>
      </c>
      <c r="C351" s="18">
        <f t="shared" si="76"/>
        <v>0</v>
      </c>
      <c r="D351" s="18">
        <f t="shared" si="67"/>
        <v>0</v>
      </c>
      <c r="E351" s="18">
        <f t="shared" si="68"/>
        <v>0</v>
      </c>
      <c r="F351" s="18">
        <f t="shared" si="69"/>
        <v>0</v>
      </c>
      <c r="G351" s="19">
        <f t="shared" si="70"/>
        <v>0</v>
      </c>
      <c r="H351" s="18">
        <f t="shared" si="71"/>
        <v>0</v>
      </c>
      <c r="I351" s="18">
        <f t="shared" si="77"/>
        <v>112436.42834868266</v>
      </c>
      <c r="J351" s="18">
        <f t="shared" si="78"/>
        <v>285000.00000000017</v>
      </c>
      <c r="K351" s="39" t="str">
        <f t="shared" si="72"/>
        <v/>
      </c>
      <c r="L351" s="20" t="str">
        <f t="shared" si="73"/>
        <v/>
      </c>
    </row>
    <row r="352" spans="1:12" x14ac:dyDescent="0.25">
      <c r="A352" s="37">
        <f t="shared" si="74"/>
        <v>0</v>
      </c>
      <c r="B352" s="17" t="str">
        <f t="shared" si="75"/>
        <v/>
      </c>
      <c r="C352" s="18">
        <f t="shared" si="76"/>
        <v>0</v>
      </c>
      <c r="D352" s="18">
        <f t="shared" si="67"/>
        <v>0</v>
      </c>
      <c r="E352" s="18">
        <f t="shared" si="68"/>
        <v>0</v>
      </c>
      <c r="F352" s="18">
        <f t="shared" si="69"/>
        <v>0</v>
      </c>
      <c r="G352" s="19">
        <f t="shared" si="70"/>
        <v>0</v>
      </c>
      <c r="H352" s="18">
        <f t="shared" si="71"/>
        <v>0</v>
      </c>
      <c r="I352" s="18">
        <f t="shared" si="77"/>
        <v>112436.42834868266</v>
      </c>
      <c r="J352" s="18">
        <f t="shared" si="78"/>
        <v>285000.00000000017</v>
      </c>
      <c r="K352" s="39" t="str">
        <f t="shared" si="72"/>
        <v/>
      </c>
      <c r="L352" s="20" t="str">
        <f t="shared" si="73"/>
        <v/>
      </c>
    </row>
    <row r="353" spans="1:12" x14ac:dyDescent="0.25">
      <c r="A353" s="37">
        <f t="shared" si="74"/>
        <v>0</v>
      </c>
      <c r="B353" s="17" t="str">
        <f t="shared" si="75"/>
        <v/>
      </c>
      <c r="C353" s="18">
        <f t="shared" si="76"/>
        <v>0</v>
      </c>
      <c r="D353" s="18">
        <f t="shared" si="67"/>
        <v>0</v>
      </c>
      <c r="E353" s="18">
        <f t="shared" si="68"/>
        <v>0</v>
      </c>
      <c r="F353" s="18">
        <f t="shared" si="69"/>
        <v>0</v>
      </c>
      <c r="G353" s="19">
        <f t="shared" si="70"/>
        <v>0</v>
      </c>
      <c r="H353" s="18">
        <f t="shared" si="71"/>
        <v>0</v>
      </c>
      <c r="I353" s="18">
        <f t="shared" si="77"/>
        <v>112436.42834868266</v>
      </c>
      <c r="J353" s="18">
        <f t="shared" si="78"/>
        <v>285000.00000000017</v>
      </c>
      <c r="K353" s="39" t="str">
        <f t="shared" si="72"/>
        <v/>
      </c>
      <c r="L353" s="20" t="str">
        <f t="shared" si="73"/>
        <v/>
      </c>
    </row>
    <row r="354" spans="1:12" x14ac:dyDescent="0.25">
      <c r="A354" s="37">
        <f t="shared" si="74"/>
        <v>0</v>
      </c>
      <c r="B354" s="17" t="str">
        <f t="shared" si="75"/>
        <v/>
      </c>
      <c r="C354" s="18">
        <f t="shared" si="76"/>
        <v>0</v>
      </c>
      <c r="D354" s="18">
        <f t="shared" si="67"/>
        <v>0</v>
      </c>
      <c r="E354" s="18">
        <f t="shared" si="68"/>
        <v>0</v>
      </c>
      <c r="F354" s="18">
        <f t="shared" si="69"/>
        <v>0</v>
      </c>
      <c r="G354" s="19">
        <f t="shared" si="70"/>
        <v>0</v>
      </c>
      <c r="H354" s="18">
        <f t="shared" si="71"/>
        <v>0</v>
      </c>
      <c r="I354" s="18">
        <f t="shared" si="77"/>
        <v>112436.42834868266</v>
      </c>
      <c r="J354" s="18">
        <f t="shared" si="78"/>
        <v>285000.00000000017</v>
      </c>
      <c r="K354" s="39" t="str">
        <f t="shared" si="72"/>
        <v/>
      </c>
      <c r="L354" s="20" t="str">
        <f t="shared" si="73"/>
        <v/>
      </c>
    </row>
    <row r="355" spans="1:12" x14ac:dyDescent="0.25">
      <c r="A355" s="37">
        <f t="shared" si="74"/>
        <v>0</v>
      </c>
      <c r="B355" s="17" t="str">
        <f t="shared" si="75"/>
        <v/>
      </c>
      <c r="C355" s="18">
        <f t="shared" si="76"/>
        <v>0</v>
      </c>
      <c r="D355" s="18">
        <f t="shared" si="67"/>
        <v>0</v>
      </c>
      <c r="E355" s="18">
        <f t="shared" si="68"/>
        <v>0</v>
      </c>
      <c r="F355" s="18">
        <f t="shared" si="69"/>
        <v>0</v>
      </c>
      <c r="G355" s="19">
        <f t="shared" si="70"/>
        <v>0</v>
      </c>
      <c r="H355" s="18">
        <f t="shared" si="71"/>
        <v>0</v>
      </c>
      <c r="I355" s="18">
        <f t="shared" si="77"/>
        <v>112436.42834868266</v>
      </c>
      <c r="J355" s="18">
        <f t="shared" si="78"/>
        <v>285000.00000000017</v>
      </c>
      <c r="K355" s="39" t="str">
        <f t="shared" si="72"/>
        <v/>
      </c>
      <c r="L355" s="20" t="str">
        <f t="shared" si="73"/>
        <v/>
      </c>
    </row>
    <row r="356" spans="1:12" x14ac:dyDescent="0.25">
      <c r="A356" s="37">
        <f t="shared" si="74"/>
        <v>0</v>
      </c>
      <c r="B356" s="17" t="str">
        <f t="shared" si="75"/>
        <v/>
      </c>
      <c r="C356" s="18">
        <f t="shared" si="76"/>
        <v>0</v>
      </c>
      <c r="D356" s="18">
        <f t="shared" si="67"/>
        <v>0</v>
      </c>
      <c r="E356" s="18">
        <f t="shared" si="68"/>
        <v>0</v>
      </c>
      <c r="F356" s="18">
        <f t="shared" si="69"/>
        <v>0</v>
      </c>
      <c r="G356" s="19">
        <f t="shared" si="70"/>
        <v>0</v>
      </c>
      <c r="H356" s="18">
        <f t="shared" si="71"/>
        <v>0</v>
      </c>
      <c r="I356" s="18">
        <f t="shared" si="77"/>
        <v>112436.42834868266</v>
      </c>
      <c r="J356" s="18">
        <f t="shared" si="78"/>
        <v>285000.00000000017</v>
      </c>
      <c r="K356" s="39" t="str">
        <f t="shared" si="72"/>
        <v/>
      </c>
      <c r="L356" s="20" t="str">
        <f t="shared" si="73"/>
        <v/>
      </c>
    </row>
    <row r="357" spans="1:12" x14ac:dyDescent="0.25">
      <c r="A357" s="37">
        <f t="shared" si="74"/>
        <v>0</v>
      </c>
      <c r="B357" s="17" t="str">
        <f t="shared" si="75"/>
        <v/>
      </c>
      <c r="C357" s="18">
        <f t="shared" si="76"/>
        <v>0</v>
      </c>
      <c r="D357" s="18">
        <f t="shared" si="67"/>
        <v>0</v>
      </c>
      <c r="E357" s="18">
        <f t="shared" si="68"/>
        <v>0</v>
      </c>
      <c r="F357" s="18">
        <f t="shared" si="69"/>
        <v>0</v>
      </c>
      <c r="G357" s="19">
        <f t="shared" si="70"/>
        <v>0</v>
      </c>
      <c r="H357" s="18">
        <f t="shared" si="71"/>
        <v>0</v>
      </c>
      <c r="I357" s="18">
        <f t="shared" si="77"/>
        <v>112436.42834868266</v>
      </c>
      <c r="J357" s="18">
        <f t="shared" si="78"/>
        <v>285000.00000000017</v>
      </c>
      <c r="K357" s="39" t="str">
        <f t="shared" si="72"/>
        <v/>
      </c>
      <c r="L357" s="20" t="str">
        <f t="shared" si="73"/>
        <v/>
      </c>
    </row>
    <row r="358" spans="1:12" x14ac:dyDescent="0.25">
      <c r="A358" s="37">
        <f t="shared" si="74"/>
        <v>0</v>
      </c>
      <c r="B358" s="17" t="str">
        <f t="shared" si="75"/>
        <v/>
      </c>
      <c r="C358" s="18">
        <f t="shared" si="76"/>
        <v>0</v>
      </c>
      <c r="D358" s="18">
        <f t="shared" si="67"/>
        <v>0</v>
      </c>
      <c r="E358" s="18">
        <f t="shared" si="68"/>
        <v>0</v>
      </c>
      <c r="F358" s="18">
        <f t="shared" si="69"/>
        <v>0</v>
      </c>
      <c r="G358" s="19">
        <f t="shared" si="70"/>
        <v>0</v>
      </c>
      <c r="H358" s="18">
        <f t="shared" si="71"/>
        <v>0</v>
      </c>
      <c r="I358" s="18">
        <f t="shared" si="77"/>
        <v>112436.42834868266</v>
      </c>
      <c r="J358" s="18">
        <f t="shared" si="78"/>
        <v>285000.00000000017</v>
      </c>
      <c r="K358" s="39" t="str">
        <f t="shared" si="72"/>
        <v/>
      </c>
      <c r="L358" s="20" t="str">
        <f t="shared" si="73"/>
        <v/>
      </c>
    </row>
    <row r="359" spans="1:12" x14ac:dyDescent="0.25">
      <c r="A359" s="37">
        <f t="shared" si="74"/>
        <v>0</v>
      </c>
      <c r="B359" s="17" t="str">
        <f t="shared" si="75"/>
        <v/>
      </c>
      <c r="C359" s="18">
        <f t="shared" si="76"/>
        <v>0</v>
      </c>
      <c r="D359" s="18">
        <f t="shared" si="67"/>
        <v>0</v>
      </c>
      <c r="E359" s="18">
        <f t="shared" si="68"/>
        <v>0</v>
      </c>
      <c r="F359" s="18">
        <f t="shared" si="69"/>
        <v>0</v>
      </c>
      <c r="G359" s="19">
        <f t="shared" si="70"/>
        <v>0</v>
      </c>
      <c r="H359" s="18">
        <f t="shared" si="71"/>
        <v>0</v>
      </c>
      <c r="I359" s="18">
        <f t="shared" si="77"/>
        <v>112436.42834868266</v>
      </c>
      <c r="J359" s="18">
        <f t="shared" si="78"/>
        <v>285000.00000000017</v>
      </c>
      <c r="K359" s="39" t="str">
        <f t="shared" si="72"/>
        <v/>
      </c>
      <c r="L359" s="20" t="str">
        <f t="shared" si="73"/>
        <v/>
      </c>
    </row>
    <row r="360" spans="1:12" x14ac:dyDescent="0.25">
      <c r="A360" s="37">
        <f t="shared" si="74"/>
        <v>0</v>
      </c>
      <c r="B360" s="17" t="str">
        <f t="shared" si="75"/>
        <v/>
      </c>
      <c r="C360" s="18">
        <f t="shared" si="76"/>
        <v>0</v>
      </c>
      <c r="D360" s="18">
        <f t="shared" si="67"/>
        <v>0</v>
      </c>
      <c r="E360" s="18">
        <f t="shared" si="68"/>
        <v>0</v>
      </c>
      <c r="F360" s="18">
        <f t="shared" si="69"/>
        <v>0</v>
      </c>
      <c r="G360" s="19">
        <f t="shared" si="70"/>
        <v>0</v>
      </c>
      <c r="H360" s="18">
        <f t="shared" si="71"/>
        <v>0</v>
      </c>
      <c r="I360" s="18">
        <f t="shared" si="77"/>
        <v>112436.42834868266</v>
      </c>
      <c r="J360" s="18">
        <f t="shared" si="78"/>
        <v>285000.00000000017</v>
      </c>
      <c r="K360" s="39" t="str">
        <f t="shared" si="72"/>
        <v/>
      </c>
      <c r="L360" s="20" t="str">
        <f t="shared" si="73"/>
        <v/>
      </c>
    </row>
    <row r="361" spans="1:12" x14ac:dyDescent="0.25">
      <c r="A361" s="37">
        <f t="shared" si="74"/>
        <v>0</v>
      </c>
      <c r="B361" s="17" t="str">
        <f t="shared" si="75"/>
        <v/>
      </c>
      <c r="C361" s="18">
        <f t="shared" si="76"/>
        <v>0</v>
      </c>
      <c r="D361" s="18">
        <f t="shared" si="67"/>
        <v>0</v>
      </c>
      <c r="E361" s="18">
        <f t="shared" si="68"/>
        <v>0</v>
      </c>
      <c r="F361" s="18">
        <f t="shared" si="69"/>
        <v>0</v>
      </c>
      <c r="G361" s="19">
        <f t="shared" si="70"/>
        <v>0</v>
      </c>
      <c r="H361" s="18">
        <f t="shared" si="71"/>
        <v>0</v>
      </c>
      <c r="I361" s="18">
        <f t="shared" si="77"/>
        <v>112436.42834868266</v>
      </c>
      <c r="J361" s="18">
        <f t="shared" si="78"/>
        <v>285000.00000000017</v>
      </c>
      <c r="K361" s="39" t="str">
        <f t="shared" si="72"/>
        <v/>
      </c>
      <c r="L361" s="20" t="str">
        <f t="shared" si="73"/>
        <v/>
      </c>
    </row>
    <row r="362" spans="1:12" x14ac:dyDescent="0.25">
      <c r="A362" s="37">
        <f t="shared" si="74"/>
        <v>0</v>
      </c>
      <c r="B362" s="17" t="str">
        <f t="shared" si="75"/>
        <v/>
      </c>
      <c r="C362" s="18">
        <f t="shared" si="76"/>
        <v>0</v>
      </c>
      <c r="D362" s="18">
        <f t="shared" si="67"/>
        <v>0</v>
      </c>
      <c r="E362" s="18">
        <f t="shared" si="68"/>
        <v>0</v>
      </c>
      <c r="F362" s="18">
        <f t="shared" si="69"/>
        <v>0</v>
      </c>
      <c r="G362" s="19">
        <f t="shared" si="70"/>
        <v>0</v>
      </c>
      <c r="H362" s="18">
        <f t="shared" si="71"/>
        <v>0</v>
      </c>
      <c r="I362" s="18">
        <f t="shared" si="77"/>
        <v>112436.42834868266</v>
      </c>
      <c r="J362" s="18">
        <f t="shared" si="78"/>
        <v>285000.00000000017</v>
      </c>
      <c r="K362" s="39" t="str">
        <f t="shared" si="72"/>
        <v/>
      </c>
      <c r="L362" s="20" t="str">
        <f t="shared" si="73"/>
        <v/>
      </c>
    </row>
    <row r="363" spans="1:12" x14ac:dyDescent="0.25">
      <c r="A363" s="37">
        <f t="shared" si="74"/>
        <v>0</v>
      </c>
      <c r="B363" s="17" t="str">
        <f t="shared" si="75"/>
        <v/>
      </c>
      <c r="C363" s="18">
        <f t="shared" si="76"/>
        <v>0</v>
      </c>
      <c r="D363" s="18">
        <f t="shared" si="67"/>
        <v>0</v>
      </c>
      <c r="E363" s="18">
        <f t="shared" si="68"/>
        <v>0</v>
      </c>
      <c r="F363" s="18">
        <f t="shared" si="69"/>
        <v>0</v>
      </c>
      <c r="G363" s="19">
        <f t="shared" si="70"/>
        <v>0</v>
      </c>
      <c r="H363" s="18">
        <f t="shared" si="71"/>
        <v>0</v>
      </c>
      <c r="I363" s="18">
        <f t="shared" si="77"/>
        <v>112436.42834868266</v>
      </c>
      <c r="J363" s="18">
        <f t="shared" si="78"/>
        <v>285000.00000000017</v>
      </c>
      <c r="K363" s="39" t="str">
        <f t="shared" si="72"/>
        <v/>
      </c>
      <c r="L363" s="20" t="str">
        <f t="shared" si="73"/>
        <v/>
      </c>
    </row>
    <row r="364" spans="1:12" x14ac:dyDescent="0.25">
      <c r="A364" s="37">
        <f t="shared" si="74"/>
        <v>0</v>
      </c>
      <c r="B364" s="17" t="str">
        <f t="shared" si="75"/>
        <v/>
      </c>
      <c r="C364" s="18">
        <f t="shared" si="76"/>
        <v>0</v>
      </c>
      <c r="D364" s="18">
        <f t="shared" si="67"/>
        <v>0</v>
      </c>
      <c r="E364" s="18">
        <f t="shared" si="68"/>
        <v>0</v>
      </c>
      <c r="F364" s="18">
        <f t="shared" si="69"/>
        <v>0</v>
      </c>
      <c r="G364" s="19">
        <f t="shared" si="70"/>
        <v>0</v>
      </c>
      <c r="H364" s="18">
        <f t="shared" si="71"/>
        <v>0</v>
      </c>
      <c r="I364" s="18">
        <f t="shared" si="77"/>
        <v>112436.42834868266</v>
      </c>
      <c r="J364" s="18">
        <f t="shared" si="78"/>
        <v>285000.00000000017</v>
      </c>
      <c r="K364" s="39" t="str">
        <f t="shared" si="72"/>
        <v/>
      </c>
      <c r="L364" s="20" t="str">
        <f t="shared" si="73"/>
        <v/>
      </c>
    </row>
    <row r="365" spans="1:12" x14ac:dyDescent="0.25">
      <c r="A365" s="37">
        <f t="shared" si="74"/>
        <v>0</v>
      </c>
      <c r="B365" s="17" t="str">
        <f t="shared" si="75"/>
        <v/>
      </c>
      <c r="C365" s="18">
        <f t="shared" si="76"/>
        <v>0</v>
      </c>
      <c r="D365" s="18">
        <f t="shared" si="67"/>
        <v>0</v>
      </c>
      <c r="E365" s="18">
        <f t="shared" si="68"/>
        <v>0</v>
      </c>
      <c r="F365" s="18">
        <f t="shared" si="69"/>
        <v>0</v>
      </c>
      <c r="G365" s="19">
        <f t="shared" si="70"/>
        <v>0</v>
      </c>
      <c r="H365" s="18">
        <f t="shared" si="71"/>
        <v>0</v>
      </c>
      <c r="I365" s="18">
        <f t="shared" si="77"/>
        <v>112436.42834868266</v>
      </c>
      <c r="J365" s="18">
        <f t="shared" si="78"/>
        <v>285000.00000000017</v>
      </c>
      <c r="K365" s="39" t="str">
        <f t="shared" si="72"/>
        <v/>
      </c>
      <c r="L365" s="20" t="str">
        <f t="shared" si="73"/>
        <v/>
      </c>
    </row>
    <row r="366" spans="1:12" x14ac:dyDescent="0.25">
      <c r="A366" s="37">
        <f t="shared" si="74"/>
        <v>0</v>
      </c>
      <c r="B366" s="17" t="str">
        <f t="shared" si="75"/>
        <v/>
      </c>
      <c r="C366" s="18">
        <f t="shared" si="76"/>
        <v>0</v>
      </c>
      <c r="D366" s="18">
        <f t="shared" si="67"/>
        <v>0</v>
      </c>
      <c r="E366" s="18">
        <f t="shared" si="68"/>
        <v>0</v>
      </c>
      <c r="F366" s="18">
        <f t="shared" si="69"/>
        <v>0</v>
      </c>
      <c r="G366" s="19">
        <f t="shared" si="70"/>
        <v>0</v>
      </c>
      <c r="H366" s="18">
        <f t="shared" si="71"/>
        <v>0</v>
      </c>
      <c r="I366" s="18">
        <f t="shared" si="77"/>
        <v>112436.42834868266</v>
      </c>
      <c r="J366" s="18">
        <f t="shared" si="78"/>
        <v>285000.00000000017</v>
      </c>
      <c r="K366" s="39" t="str">
        <f t="shared" si="72"/>
        <v/>
      </c>
      <c r="L366" s="20" t="str">
        <f t="shared" si="73"/>
        <v/>
      </c>
    </row>
    <row r="367" spans="1:12" x14ac:dyDescent="0.25">
      <c r="A367" s="37">
        <f t="shared" si="74"/>
        <v>0</v>
      </c>
      <c r="B367" s="17" t="str">
        <f t="shared" si="75"/>
        <v/>
      </c>
      <c r="C367" s="18">
        <f t="shared" si="76"/>
        <v>0</v>
      </c>
      <c r="D367" s="18">
        <f t="shared" si="67"/>
        <v>0</v>
      </c>
      <c r="E367" s="18">
        <f t="shared" si="68"/>
        <v>0</v>
      </c>
      <c r="F367" s="18">
        <f t="shared" si="69"/>
        <v>0</v>
      </c>
      <c r="G367" s="19">
        <f t="shared" si="70"/>
        <v>0</v>
      </c>
      <c r="H367" s="18">
        <f t="shared" si="71"/>
        <v>0</v>
      </c>
      <c r="I367" s="18">
        <f t="shared" si="77"/>
        <v>112436.42834868266</v>
      </c>
      <c r="J367" s="18">
        <f t="shared" si="78"/>
        <v>285000.00000000017</v>
      </c>
      <c r="K367" s="39" t="str">
        <f t="shared" si="72"/>
        <v/>
      </c>
      <c r="L367" s="20" t="str">
        <f t="shared" si="73"/>
        <v/>
      </c>
    </row>
    <row r="368" spans="1:12" x14ac:dyDescent="0.25">
      <c r="A368" s="37">
        <f t="shared" si="74"/>
        <v>0</v>
      </c>
      <c r="B368" s="17" t="str">
        <f t="shared" si="75"/>
        <v/>
      </c>
      <c r="C368" s="18">
        <f t="shared" si="76"/>
        <v>0</v>
      </c>
      <c r="D368" s="18">
        <f t="shared" si="67"/>
        <v>0</v>
      </c>
      <c r="E368" s="18">
        <f t="shared" si="68"/>
        <v>0</v>
      </c>
      <c r="F368" s="18">
        <f t="shared" si="69"/>
        <v>0</v>
      </c>
      <c r="G368" s="19">
        <f t="shared" si="70"/>
        <v>0</v>
      </c>
      <c r="H368" s="18">
        <f t="shared" si="71"/>
        <v>0</v>
      </c>
      <c r="I368" s="18">
        <f t="shared" si="77"/>
        <v>112436.42834868266</v>
      </c>
      <c r="J368" s="18">
        <f t="shared" si="78"/>
        <v>285000.00000000017</v>
      </c>
      <c r="K368" s="39" t="str">
        <f t="shared" si="72"/>
        <v/>
      </c>
      <c r="L368" s="20" t="str">
        <f t="shared" si="73"/>
        <v/>
      </c>
    </row>
    <row r="369" spans="1:12" x14ac:dyDescent="0.25">
      <c r="A369" s="37">
        <f t="shared" si="74"/>
        <v>0</v>
      </c>
      <c r="B369" s="17" t="str">
        <f t="shared" si="75"/>
        <v/>
      </c>
      <c r="C369" s="18">
        <f t="shared" si="76"/>
        <v>0</v>
      </c>
      <c r="D369" s="18">
        <f t="shared" si="67"/>
        <v>0</v>
      </c>
      <c r="E369" s="18">
        <f t="shared" si="68"/>
        <v>0</v>
      </c>
      <c r="F369" s="18">
        <f t="shared" si="69"/>
        <v>0</v>
      </c>
      <c r="G369" s="19">
        <f t="shared" si="70"/>
        <v>0</v>
      </c>
      <c r="H369" s="18">
        <f t="shared" si="71"/>
        <v>0</v>
      </c>
      <c r="I369" s="18">
        <f t="shared" si="77"/>
        <v>112436.42834868266</v>
      </c>
      <c r="J369" s="18">
        <f t="shared" si="78"/>
        <v>285000.00000000017</v>
      </c>
      <c r="K369" s="39" t="str">
        <f t="shared" si="72"/>
        <v/>
      </c>
      <c r="L369" s="20" t="str">
        <f t="shared" si="73"/>
        <v/>
      </c>
    </row>
    <row r="370" spans="1:12" x14ac:dyDescent="0.25">
      <c r="A370" s="37">
        <f t="shared" si="74"/>
        <v>0</v>
      </c>
      <c r="B370" s="17" t="str">
        <f t="shared" si="75"/>
        <v/>
      </c>
      <c r="C370" s="18">
        <f t="shared" si="76"/>
        <v>0</v>
      </c>
      <c r="D370" s="18">
        <f t="shared" si="67"/>
        <v>0</v>
      </c>
      <c r="E370" s="18">
        <f t="shared" si="68"/>
        <v>0</v>
      </c>
      <c r="F370" s="18">
        <f t="shared" si="69"/>
        <v>0</v>
      </c>
      <c r="G370" s="19">
        <f t="shared" si="70"/>
        <v>0</v>
      </c>
      <c r="H370" s="18">
        <f t="shared" si="71"/>
        <v>0</v>
      </c>
      <c r="I370" s="18">
        <f t="shared" si="77"/>
        <v>112436.42834868266</v>
      </c>
      <c r="J370" s="18">
        <f t="shared" si="78"/>
        <v>285000.00000000017</v>
      </c>
      <c r="K370" s="39" t="str">
        <f t="shared" si="72"/>
        <v/>
      </c>
      <c r="L370" s="20" t="str">
        <f t="shared" si="73"/>
        <v/>
      </c>
    </row>
    <row r="371" spans="1:12" x14ac:dyDescent="0.25">
      <c r="A371" s="37">
        <f t="shared" si="74"/>
        <v>0</v>
      </c>
      <c r="B371" s="17" t="str">
        <f t="shared" si="75"/>
        <v/>
      </c>
      <c r="C371" s="18">
        <f t="shared" si="76"/>
        <v>0</v>
      </c>
      <c r="D371" s="18">
        <f t="shared" si="67"/>
        <v>0</v>
      </c>
      <c r="E371" s="18">
        <f t="shared" si="68"/>
        <v>0</v>
      </c>
      <c r="F371" s="18">
        <f t="shared" si="69"/>
        <v>0</v>
      </c>
      <c r="G371" s="19">
        <f t="shared" si="70"/>
        <v>0</v>
      </c>
      <c r="H371" s="18">
        <f t="shared" si="71"/>
        <v>0</v>
      </c>
      <c r="I371" s="18">
        <f t="shared" si="77"/>
        <v>112436.42834868266</v>
      </c>
      <c r="J371" s="18">
        <f t="shared" si="78"/>
        <v>285000.00000000017</v>
      </c>
      <c r="K371" s="39" t="str">
        <f t="shared" si="72"/>
        <v/>
      </c>
      <c r="L371" s="20" t="str">
        <f t="shared" si="73"/>
        <v/>
      </c>
    </row>
    <row r="372" spans="1:12" x14ac:dyDescent="0.25">
      <c r="A372" s="37">
        <f t="shared" si="74"/>
        <v>0</v>
      </c>
      <c r="B372" s="17" t="str">
        <f t="shared" si="75"/>
        <v/>
      </c>
      <c r="C372" s="18">
        <f t="shared" si="76"/>
        <v>0</v>
      </c>
      <c r="D372" s="18">
        <f t="shared" si="67"/>
        <v>0</v>
      </c>
      <c r="E372" s="18">
        <f t="shared" si="68"/>
        <v>0</v>
      </c>
      <c r="F372" s="18">
        <f t="shared" si="69"/>
        <v>0</v>
      </c>
      <c r="G372" s="19">
        <f t="shared" si="70"/>
        <v>0</v>
      </c>
      <c r="H372" s="18">
        <f t="shared" si="71"/>
        <v>0</v>
      </c>
      <c r="I372" s="18">
        <f t="shared" si="77"/>
        <v>112436.42834868266</v>
      </c>
      <c r="J372" s="18">
        <f t="shared" si="78"/>
        <v>285000.00000000017</v>
      </c>
      <c r="K372" s="39" t="str">
        <f t="shared" si="72"/>
        <v/>
      </c>
      <c r="L372" s="20" t="str">
        <f t="shared" si="73"/>
        <v/>
      </c>
    </row>
    <row r="373" spans="1:12" x14ac:dyDescent="0.25">
      <c r="A373" s="37">
        <f t="shared" si="74"/>
        <v>0</v>
      </c>
      <c r="B373" s="17" t="str">
        <f t="shared" si="75"/>
        <v/>
      </c>
      <c r="C373" s="18">
        <f t="shared" si="76"/>
        <v>0</v>
      </c>
      <c r="D373" s="18">
        <f t="shared" si="67"/>
        <v>0</v>
      </c>
      <c r="E373" s="18">
        <f t="shared" si="68"/>
        <v>0</v>
      </c>
      <c r="F373" s="18">
        <f t="shared" si="69"/>
        <v>0</v>
      </c>
      <c r="G373" s="19">
        <f t="shared" si="70"/>
        <v>0</v>
      </c>
      <c r="H373" s="18">
        <f t="shared" si="71"/>
        <v>0</v>
      </c>
      <c r="I373" s="18">
        <f t="shared" si="77"/>
        <v>112436.42834868266</v>
      </c>
      <c r="J373" s="18">
        <f t="shared" si="78"/>
        <v>285000.00000000017</v>
      </c>
      <c r="K373" s="39" t="str">
        <f t="shared" si="72"/>
        <v/>
      </c>
      <c r="L373" s="20" t="str">
        <f t="shared" si="73"/>
        <v/>
      </c>
    </row>
    <row r="374" spans="1:12" x14ac:dyDescent="0.25">
      <c r="A374" s="37">
        <f t="shared" si="74"/>
        <v>0</v>
      </c>
      <c r="B374" s="17" t="str">
        <f t="shared" si="75"/>
        <v/>
      </c>
      <c r="C374" s="18">
        <f t="shared" si="76"/>
        <v>0</v>
      </c>
      <c r="D374" s="18">
        <f t="shared" si="67"/>
        <v>0</v>
      </c>
      <c r="E374" s="18">
        <f t="shared" si="68"/>
        <v>0</v>
      </c>
      <c r="F374" s="18">
        <f t="shared" si="69"/>
        <v>0</v>
      </c>
      <c r="G374" s="19">
        <f t="shared" si="70"/>
        <v>0</v>
      </c>
      <c r="H374" s="18">
        <f t="shared" si="71"/>
        <v>0</v>
      </c>
      <c r="I374" s="18">
        <f t="shared" si="77"/>
        <v>112436.42834868266</v>
      </c>
      <c r="J374" s="18">
        <f t="shared" si="78"/>
        <v>285000.00000000017</v>
      </c>
      <c r="K374" s="39" t="str">
        <f t="shared" si="72"/>
        <v/>
      </c>
      <c r="L374" s="20" t="str">
        <f t="shared" si="73"/>
        <v/>
      </c>
    </row>
    <row r="375" spans="1:12" x14ac:dyDescent="0.25">
      <c r="A375" s="37">
        <f t="shared" si="74"/>
        <v>0</v>
      </c>
      <c r="B375" s="17" t="str">
        <f t="shared" si="75"/>
        <v/>
      </c>
      <c r="C375" s="18">
        <f t="shared" si="76"/>
        <v>0</v>
      </c>
      <c r="D375" s="18">
        <f t="shared" si="67"/>
        <v>0</v>
      </c>
      <c r="E375" s="18">
        <f t="shared" si="68"/>
        <v>0</v>
      </c>
      <c r="F375" s="18">
        <f t="shared" si="69"/>
        <v>0</v>
      </c>
      <c r="G375" s="19">
        <f t="shared" si="70"/>
        <v>0</v>
      </c>
      <c r="H375" s="18">
        <f t="shared" si="71"/>
        <v>0</v>
      </c>
      <c r="I375" s="18">
        <f t="shared" si="77"/>
        <v>112436.42834868266</v>
      </c>
      <c r="J375" s="18">
        <f t="shared" si="78"/>
        <v>285000.00000000017</v>
      </c>
      <c r="K375" s="39" t="str">
        <f t="shared" si="72"/>
        <v/>
      </c>
      <c r="L375" s="20" t="str">
        <f t="shared" si="73"/>
        <v/>
      </c>
    </row>
    <row r="376" spans="1:12" x14ac:dyDescent="0.25">
      <c r="A376" s="37">
        <f t="shared" si="74"/>
        <v>0</v>
      </c>
      <c r="B376" s="17" t="str">
        <f t="shared" si="75"/>
        <v/>
      </c>
      <c r="C376" s="18">
        <f t="shared" si="76"/>
        <v>0</v>
      </c>
      <c r="D376" s="18">
        <f t="shared" si="67"/>
        <v>0</v>
      </c>
      <c r="E376" s="18">
        <f t="shared" si="68"/>
        <v>0</v>
      </c>
      <c r="F376" s="18">
        <f t="shared" si="69"/>
        <v>0</v>
      </c>
      <c r="G376" s="19">
        <f t="shared" si="70"/>
        <v>0</v>
      </c>
      <c r="H376" s="18">
        <f t="shared" si="71"/>
        <v>0</v>
      </c>
      <c r="I376" s="18">
        <f t="shared" si="77"/>
        <v>112436.42834868266</v>
      </c>
      <c r="J376" s="18">
        <f t="shared" si="78"/>
        <v>285000.00000000017</v>
      </c>
      <c r="K376" s="39" t="str">
        <f t="shared" si="72"/>
        <v/>
      </c>
      <c r="L376" s="20" t="str">
        <f t="shared" si="73"/>
        <v/>
      </c>
    </row>
    <row r="377" spans="1:12" x14ac:dyDescent="0.25">
      <c r="A377" s="37">
        <f t="shared" si="74"/>
        <v>0</v>
      </c>
      <c r="B377" s="17" t="str">
        <f t="shared" si="75"/>
        <v/>
      </c>
      <c r="C377" s="18">
        <f t="shared" si="76"/>
        <v>0</v>
      </c>
      <c r="D377" s="18">
        <f t="shared" si="67"/>
        <v>0</v>
      </c>
      <c r="E377" s="18">
        <f t="shared" si="68"/>
        <v>0</v>
      </c>
      <c r="F377" s="18">
        <f t="shared" si="69"/>
        <v>0</v>
      </c>
      <c r="G377" s="19">
        <f t="shared" si="70"/>
        <v>0</v>
      </c>
      <c r="H377" s="18">
        <f t="shared" si="71"/>
        <v>0</v>
      </c>
      <c r="I377" s="18">
        <f t="shared" si="77"/>
        <v>112436.42834868266</v>
      </c>
      <c r="J377" s="18">
        <f t="shared" si="78"/>
        <v>285000.00000000017</v>
      </c>
      <c r="K377" s="39" t="str">
        <f t="shared" si="72"/>
        <v/>
      </c>
      <c r="L377" s="20" t="str">
        <f t="shared" si="73"/>
        <v/>
      </c>
    </row>
    <row r="378" spans="1:12" x14ac:dyDescent="0.25">
      <c r="A378" s="37">
        <f t="shared" si="74"/>
        <v>0</v>
      </c>
      <c r="B378" s="17" t="str">
        <f t="shared" si="75"/>
        <v/>
      </c>
      <c r="C378" s="18">
        <f t="shared" si="76"/>
        <v>0</v>
      </c>
      <c r="D378" s="18">
        <f t="shared" si="67"/>
        <v>0</v>
      </c>
      <c r="E378" s="18">
        <f t="shared" si="68"/>
        <v>0</v>
      </c>
      <c r="F378" s="18">
        <f t="shared" si="69"/>
        <v>0</v>
      </c>
      <c r="G378" s="19">
        <f t="shared" si="70"/>
        <v>0</v>
      </c>
      <c r="H378" s="18">
        <f t="shared" si="71"/>
        <v>0</v>
      </c>
      <c r="I378" s="18">
        <f t="shared" si="77"/>
        <v>112436.42834868266</v>
      </c>
      <c r="J378" s="18">
        <f t="shared" si="78"/>
        <v>285000.00000000017</v>
      </c>
      <c r="K378" s="39" t="str">
        <f t="shared" si="72"/>
        <v/>
      </c>
      <c r="L378" s="20" t="str">
        <f t="shared" si="73"/>
        <v/>
      </c>
    </row>
    <row r="379" spans="1:12" x14ac:dyDescent="0.25">
      <c r="A379" s="37">
        <f t="shared" si="74"/>
        <v>0</v>
      </c>
      <c r="B379" s="17" t="str">
        <f t="shared" si="75"/>
        <v/>
      </c>
      <c r="C379" s="18">
        <f t="shared" si="76"/>
        <v>0</v>
      </c>
      <c r="D379" s="18">
        <f t="shared" si="67"/>
        <v>0</v>
      </c>
      <c r="E379" s="18">
        <f t="shared" si="68"/>
        <v>0</v>
      </c>
      <c r="F379" s="18">
        <f t="shared" si="69"/>
        <v>0</v>
      </c>
      <c r="G379" s="19">
        <f t="shared" si="70"/>
        <v>0</v>
      </c>
      <c r="H379" s="18">
        <f t="shared" si="71"/>
        <v>0</v>
      </c>
      <c r="I379" s="18">
        <f t="shared" si="77"/>
        <v>112436.42834868266</v>
      </c>
      <c r="J379" s="18">
        <f t="shared" si="78"/>
        <v>285000.00000000017</v>
      </c>
      <c r="K379" s="39" t="str">
        <f t="shared" si="72"/>
        <v/>
      </c>
      <c r="L379" s="20" t="str">
        <f t="shared" si="73"/>
        <v/>
      </c>
    </row>
    <row r="380" spans="1:12" x14ac:dyDescent="0.25">
      <c r="A380" s="37">
        <f t="shared" si="74"/>
        <v>0</v>
      </c>
      <c r="B380" s="17" t="str">
        <f t="shared" si="75"/>
        <v/>
      </c>
      <c r="C380" s="18">
        <f t="shared" si="76"/>
        <v>0</v>
      </c>
      <c r="D380" s="18">
        <f t="shared" si="67"/>
        <v>0</v>
      </c>
      <c r="E380" s="18">
        <f t="shared" si="68"/>
        <v>0</v>
      </c>
      <c r="F380" s="18">
        <f t="shared" si="69"/>
        <v>0</v>
      </c>
      <c r="G380" s="19">
        <f t="shared" si="70"/>
        <v>0</v>
      </c>
      <c r="H380" s="18">
        <f t="shared" si="71"/>
        <v>0</v>
      </c>
      <c r="I380" s="18">
        <f t="shared" si="77"/>
        <v>112436.42834868266</v>
      </c>
      <c r="J380" s="18">
        <f t="shared" si="78"/>
        <v>285000.00000000017</v>
      </c>
      <c r="K380" s="39" t="str">
        <f t="shared" si="72"/>
        <v/>
      </c>
      <c r="L380" s="20" t="str">
        <f t="shared" si="73"/>
        <v/>
      </c>
    </row>
    <row r="381" spans="1:12" x14ac:dyDescent="0.25">
      <c r="A381" s="37">
        <f t="shared" si="74"/>
        <v>0</v>
      </c>
      <c r="B381" s="17" t="str">
        <f t="shared" si="75"/>
        <v/>
      </c>
      <c r="C381" s="18">
        <f t="shared" si="76"/>
        <v>0</v>
      </c>
      <c r="D381" s="18">
        <f t="shared" si="67"/>
        <v>0</v>
      </c>
      <c r="E381" s="18">
        <f t="shared" si="68"/>
        <v>0</v>
      </c>
      <c r="F381" s="18">
        <f t="shared" si="69"/>
        <v>0</v>
      </c>
      <c r="G381" s="19">
        <f t="shared" si="70"/>
        <v>0</v>
      </c>
      <c r="H381" s="18">
        <f t="shared" si="71"/>
        <v>0</v>
      </c>
      <c r="I381" s="18">
        <f t="shared" si="77"/>
        <v>112436.42834868266</v>
      </c>
      <c r="J381" s="18">
        <f t="shared" si="78"/>
        <v>285000.00000000017</v>
      </c>
      <c r="K381" s="39" t="str">
        <f t="shared" si="72"/>
        <v/>
      </c>
      <c r="L381" s="20" t="str">
        <f t="shared" si="73"/>
        <v/>
      </c>
    </row>
    <row r="382" spans="1:12" x14ac:dyDescent="0.25">
      <c r="A382" s="37">
        <f t="shared" si="74"/>
        <v>0</v>
      </c>
      <c r="B382" s="17" t="str">
        <f t="shared" si="75"/>
        <v/>
      </c>
      <c r="C382" s="18">
        <f t="shared" si="76"/>
        <v>0</v>
      </c>
      <c r="D382" s="18">
        <f t="shared" si="67"/>
        <v>0</v>
      </c>
      <c r="E382" s="18">
        <f t="shared" si="68"/>
        <v>0</v>
      </c>
      <c r="F382" s="18">
        <f t="shared" si="69"/>
        <v>0</v>
      </c>
      <c r="G382" s="19">
        <f t="shared" si="70"/>
        <v>0</v>
      </c>
      <c r="H382" s="18">
        <f t="shared" si="71"/>
        <v>0</v>
      </c>
      <c r="I382" s="18">
        <f t="shared" si="77"/>
        <v>112436.42834868266</v>
      </c>
      <c r="J382" s="18">
        <f t="shared" si="78"/>
        <v>285000.00000000017</v>
      </c>
      <c r="K382" s="39" t="str">
        <f t="shared" si="72"/>
        <v/>
      </c>
      <c r="L382" s="20" t="str">
        <f t="shared" si="73"/>
        <v/>
      </c>
    </row>
    <row r="383" spans="1:12" x14ac:dyDescent="0.25">
      <c r="A383" s="37">
        <f t="shared" si="74"/>
        <v>0</v>
      </c>
      <c r="B383" s="17" t="str">
        <f t="shared" si="75"/>
        <v/>
      </c>
      <c r="C383" s="18">
        <f t="shared" si="76"/>
        <v>0</v>
      </c>
      <c r="D383" s="18">
        <f t="shared" si="67"/>
        <v>0</v>
      </c>
      <c r="E383" s="18">
        <f t="shared" si="68"/>
        <v>0</v>
      </c>
      <c r="F383" s="18">
        <f t="shared" si="69"/>
        <v>0</v>
      </c>
      <c r="G383" s="19">
        <f t="shared" si="70"/>
        <v>0</v>
      </c>
      <c r="H383" s="18">
        <f t="shared" si="71"/>
        <v>0</v>
      </c>
      <c r="I383" s="18">
        <f t="shared" si="77"/>
        <v>112436.42834868266</v>
      </c>
      <c r="J383" s="18">
        <f t="shared" si="78"/>
        <v>285000.00000000017</v>
      </c>
      <c r="K383" s="39" t="str">
        <f t="shared" si="72"/>
        <v/>
      </c>
      <c r="L383" s="20" t="str">
        <f t="shared" si="73"/>
        <v/>
      </c>
    </row>
    <row r="384" spans="1:12" x14ac:dyDescent="0.25">
      <c r="A384" s="37">
        <f t="shared" si="74"/>
        <v>0</v>
      </c>
      <c r="B384" s="17" t="str">
        <f t="shared" si="75"/>
        <v/>
      </c>
      <c r="C384" s="18">
        <f t="shared" si="76"/>
        <v>0</v>
      </c>
      <c r="D384" s="18">
        <f t="shared" si="67"/>
        <v>0</v>
      </c>
      <c r="E384" s="18">
        <f t="shared" si="68"/>
        <v>0</v>
      </c>
      <c r="F384" s="18">
        <f t="shared" si="69"/>
        <v>0</v>
      </c>
      <c r="G384" s="19">
        <f t="shared" si="70"/>
        <v>0</v>
      </c>
      <c r="H384" s="18">
        <f t="shared" si="71"/>
        <v>0</v>
      </c>
      <c r="I384" s="18">
        <f t="shared" si="77"/>
        <v>112436.42834868266</v>
      </c>
      <c r="J384" s="18">
        <f t="shared" si="78"/>
        <v>285000.00000000017</v>
      </c>
      <c r="K384" s="39" t="str">
        <f t="shared" si="72"/>
        <v/>
      </c>
      <c r="L384" s="20" t="str">
        <f t="shared" si="73"/>
        <v/>
      </c>
    </row>
    <row r="385" spans="1:12" x14ac:dyDescent="0.25">
      <c r="A385" s="37">
        <f t="shared" si="74"/>
        <v>0</v>
      </c>
      <c r="B385" s="17" t="str">
        <f t="shared" si="75"/>
        <v/>
      </c>
      <c r="C385" s="18">
        <f t="shared" si="76"/>
        <v>0</v>
      </c>
      <c r="D385" s="18">
        <f t="shared" si="67"/>
        <v>0</v>
      </c>
      <c r="E385" s="18">
        <f t="shared" si="68"/>
        <v>0</v>
      </c>
      <c r="F385" s="18">
        <f t="shared" si="69"/>
        <v>0</v>
      </c>
      <c r="G385" s="19">
        <f t="shared" si="70"/>
        <v>0</v>
      </c>
      <c r="H385" s="18">
        <f t="shared" si="71"/>
        <v>0</v>
      </c>
      <c r="I385" s="18">
        <f t="shared" si="77"/>
        <v>112436.42834868266</v>
      </c>
      <c r="J385" s="18">
        <f t="shared" si="78"/>
        <v>285000.00000000017</v>
      </c>
      <c r="K385" s="39" t="str">
        <f t="shared" si="72"/>
        <v/>
      </c>
      <c r="L385" s="20" t="str">
        <f t="shared" si="73"/>
        <v/>
      </c>
    </row>
    <row r="386" spans="1:12" x14ac:dyDescent="0.25">
      <c r="A386" s="37">
        <f t="shared" si="74"/>
        <v>0</v>
      </c>
      <c r="B386" s="17" t="str">
        <f t="shared" si="75"/>
        <v/>
      </c>
      <c r="C386" s="18">
        <f t="shared" si="76"/>
        <v>0</v>
      </c>
      <c r="D386" s="18">
        <f t="shared" si="67"/>
        <v>0</v>
      </c>
      <c r="E386" s="18">
        <f t="shared" si="68"/>
        <v>0</v>
      </c>
      <c r="F386" s="18">
        <f t="shared" si="69"/>
        <v>0</v>
      </c>
      <c r="G386" s="19">
        <f t="shared" si="70"/>
        <v>0</v>
      </c>
      <c r="H386" s="18">
        <f t="shared" si="71"/>
        <v>0</v>
      </c>
      <c r="I386" s="18">
        <f t="shared" si="77"/>
        <v>112436.42834868266</v>
      </c>
      <c r="J386" s="18">
        <f t="shared" si="78"/>
        <v>285000.00000000017</v>
      </c>
      <c r="K386" s="39" t="str">
        <f t="shared" si="72"/>
        <v/>
      </c>
      <c r="L386" s="20" t="str">
        <f t="shared" si="73"/>
        <v/>
      </c>
    </row>
    <row r="387" spans="1:12" x14ac:dyDescent="0.25">
      <c r="A387" s="37">
        <f t="shared" si="74"/>
        <v>0</v>
      </c>
      <c r="B387" s="17" t="str">
        <f t="shared" si="75"/>
        <v/>
      </c>
      <c r="C387" s="18">
        <f t="shared" si="76"/>
        <v>0</v>
      </c>
      <c r="D387" s="18">
        <f t="shared" si="67"/>
        <v>0</v>
      </c>
      <c r="E387" s="18">
        <f t="shared" si="68"/>
        <v>0</v>
      </c>
      <c r="F387" s="18">
        <f t="shared" si="69"/>
        <v>0</v>
      </c>
      <c r="G387" s="19">
        <f t="shared" si="70"/>
        <v>0</v>
      </c>
      <c r="H387" s="18">
        <f t="shared" si="71"/>
        <v>0</v>
      </c>
      <c r="I387" s="18">
        <f t="shared" si="77"/>
        <v>112436.42834868266</v>
      </c>
      <c r="J387" s="18">
        <f t="shared" si="78"/>
        <v>285000.00000000017</v>
      </c>
      <c r="K387" s="39" t="str">
        <f t="shared" si="72"/>
        <v/>
      </c>
      <c r="L387" s="20" t="str">
        <f t="shared" si="73"/>
        <v/>
      </c>
    </row>
    <row r="388" spans="1:12" x14ac:dyDescent="0.25">
      <c r="A388" s="37">
        <f t="shared" si="74"/>
        <v>0</v>
      </c>
      <c r="B388" s="17" t="str">
        <f t="shared" si="75"/>
        <v/>
      </c>
      <c r="C388" s="18">
        <f t="shared" si="76"/>
        <v>0</v>
      </c>
      <c r="D388" s="18">
        <f t="shared" si="67"/>
        <v>0</v>
      </c>
      <c r="E388" s="18">
        <f t="shared" si="68"/>
        <v>0</v>
      </c>
      <c r="F388" s="18">
        <f t="shared" si="69"/>
        <v>0</v>
      </c>
      <c r="G388" s="19">
        <f t="shared" si="70"/>
        <v>0</v>
      </c>
      <c r="H388" s="18">
        <f t="shared" si="71"/>
        <v>0</v>
      </c>
      <c r="I388" s="18">
        <f t="shared" si="77"/>
        <v>112436.42834868266</v>
      </c>
      <c r="J388" s="18">
        <f t="shared" si="78"/>
        <v>285000.00000000017</v>
      </c>
      <c r="K388" s="39" t="str">
        <f t="shared" si="72"/>
        <v/>
      </c>
      <c r="L388" s="20" t="str">
        <f t="shared" si="73"/>
        <v/>
      </c>
    </row>
    <row r="389" spans="1:12" x14ac:dyDescent="0.25">
      <c r="A389" s="37">
        <f t="shared" si="74"/>
        <v>0</v>
      </c>
      <c r="B389" s="17" t="str">
        <f t="shared" si="75"/>
        <v/>
      </c>
      <c r="C389" s="18">
        <f t="shared" si="76"/>
        <v>0</v>
      </c>
      <c r="D389" s="18">
        <f t="shared" si="67"/>
        <v>0</v>
      </c>
      <c r="E389" s="18">
        <f t="shared" si="68"/>
        <v>0</v>
      </c>
      <c r="F389" s="18">
        <f t="shared" si="69"/>
        <v>0</v>
      </c>
      <c r="G389" s="19">
        <f t="shared" si="70"/>
        <v>0</v>
      </c>
      <c r="H389" s="18">
        <f t="shared" si="71"/>
        <v>0</v>
      </c>
      <c r="I389" s="18">
        <f t="shared" si="77"/>
        <v>112436.42834868266</v>
      </c>
      <c r="J389" s="18">
        <f t="shared" si="78"/>
        <v>285000.00000000017</v>
      </c>
      <c r="K389" s="39" t="str">
        <f t="shared" si="72"/>
        <v/>
      </c>
      <c r="L389" s="20" t="str">
        <f t="shared" si="73"/>
        <v/>
      </c>
    </row>
    <row r="390" spans="1:12" x14ac:dyDescent="0.25">
      <c r="A390" s="37">
        <f t="shared" si="74"/>
        <v>0</v>
      </c>
      <c r="B390" s="17" t="str">
        <f t="shared" si="75"/>
        <v/>
      </c>
      <c r="C390" s="18">
        <f t="shared" si="76"/>
        <v>0</v>
      </c>
      <c r="D390" s="18">
        <f t="shared" si="67"/>
        <v>0</v>
      </c>
      <c r="E390" s="18">
        <f t="shared" si="68"/>
        <v>0</v>
      </c>
      <c r="F390" s="18">
        <f t="shared" si="69"/>
        <v>0</v>
      </c>
      <c r="G390" s="19">
        <f t="shared" si="70"/>
        <v>0</v>
      </c>
      <c r="H390" s="18">
        <f t="shared" si="71"/>
        <v>0</v>
      </c>
      <c r="I390" s="18">
        <f t="shared" si="77"/>
        <v>112436.42834868266</v>
      </c>
      <c r="J390" s="18">
        <f t="shared" si="78"/>
        <v>285000.00000000017</v>
      </c>
      <c r="K390" s="39" t="str">
        <f t="shared" si="72"/>
        <v/>
      </c>
      <c r="L390" s="20" t="str">
        <f t="shared" si="73"/>
        <v/>
      </c>
    </row>
    <row r="391" spans="1:12" x14ac:dyDescent="0.25">
      <c r="A391" s="37">
        <f t="shared" si="74"/>
        <v>0</v>
      </c>
      <c r="B391" s="17" t="str">
        <f t="shared" si="75"/>
        <v/>
      </c>
      <c r="C391" s="18">
        <f t="shared" si="76"/>
        <v>0</v>
      </c>
      <c r="D391" s="18">
        <f t="shared" si="67"/>
        <v>0</v>
      </c>
      <c r="E391" s="18">
        <f t="shared" si="68"/>
        <v>0</v>
      </c>
      <c r="F391" s="18">
        <f t="shared" si="69"/>
        <v>0</v>
      </c>
      <c r="G391" s="19">
        <f t="shared" si="70"/>
        <v>0</v>
      </c>
      <c r="H391" s="18">
        <f t="shared" si="71"/>
        <v>0</v>
      </c>
      <c r="I391" s="18">
        <f t="shared" si="77"/>
        <v>112436.42834868266</v>
      </c>
      <c r="J391" s="18">
        <f t="shared" si="78"/>
        <v>285000.00000000017</v>
      </c>
      <c r="K391" s="39" t="str">
        <f t="shared" si="72"/>
        <v/>
      </c>
      <c r="L391" s="20" t="str">
        <f t="shared" si="73"/>
        <v/>
      </c>
    </row>
    <row r="392" spans="1:12" x14ac:dyDescent="0.25">
      <c r="A392" s="37">
        <f t="shared" si="74"/>
        <v>0</v>
      </c>
      <c r="B392" s="17" t="str">
        <f t="shared" si="75"/>
        <v/>
      </c>
      <c r="C392" s="18">
        <f t="shared" si="76"/>
        <v>0</v>
      </c>
      <c r="D392" s="18">
        <f t="shared" si="67"/>
        <v>0</v>
      </c>
      <c r="E392" s="18">
        <f t="shared" si="68"/>
        <v>0</v>
      </c>
      <c r="F392" s="18">
        <f t="shared" si="69"/>
        <v>0</v>
      </c>
      <c r="G392" s="19">
        <f t="shared" si="70"/>
        <v>0</v>
      </c>
      <c r="H392" s="18">
        <f t="shared" si="71"/>
        <v>0</v>
      </c>
      <c r="I392" s="18">
        <f t="shared" si="77"/>
        <v>112436.42834868266</v>
      </c>
      <c r="J392" s="18">
        <f t="shared" si="78"/>
        <v>285000.00000000017</v>
      </c>
      <c r="K392" s="39" t="str">
        <f t="shared" si="72"/>
        <v/>
      </c>
      <c r="L392" s="20" t="str">
        <f t="shared" si="73"/>
        <v/>
      </c>
    </row>
    <row r="393" spans="1:12" x14ac:dyDescent="0.25">
      <c r="A393" s="37">
        <f t="shared" si="74"/>
        <v>0</v>
      </c>
      <c r="B393" s="17" t="str">
        <f t="shared" si="75"/>
        <v/>
      </c>
      <c r="C393" s="18">
        <f t="shared" si="76"/>
        <v>0</v>
      </c>
      <c r="D393" s="18">
        <f t="shared" si="67"/>
        <v>0</v>
      </c>
      <c r="E393" s="18">
        <f t="shared" si="68"/>
        <v>0</v>
      </c>
      <c r="F393" s="18">
        <f t="shared" si="69"/>
        <v>0</v>
      </c>
      <c r="G393" s="19">
        <f t="shared" si="70"/>
        <v>0</v>
      </c>
      <c r="H393" s="18">
        <f t="shared" si="71"/>
        <v>0</v>
      </c>
      <c r="I393" s="18">
        <f t="shared" si="77"/>
        <v>112436.42834868266</v>
      </c>
      <c r="J393" s="18">
        <f t="shared" si="78"/>
        <v>285000.00000000017</v>
      </c>
      <c r="K393" s="39" t="str">
        <f t="shared" si="72"/>
        <v/>
      </c>
      <c r="L393" s="20" t="str">
        <f t="shared" si="73"/>
        <v/>
      </c>
    </row>
    <row r="394" spans="1:12" x14ac:dyDescent="0.25">
      <c r="A394" s="37">
        <f t="shared" si="74"/>
        <v>0</v>
      </c>
      <c r="B394" s="17" t="str">
        <f t="shared" si="75"/>
        <v/>
      </c>
      <c r="C394" s="18">
        <f t="shared" si="76"/>
        <v>0</v>
      </c>
      <c r="D394" s="18">
        <f t="shared" si="67"/>
        <v>0</v>
      </c>
      <c r="E394" s="18">
        <f t="shared" si="68"/>
        <v>0</v>
      </c>
      <c r="F394" s="18">
        <f t="shared" si="69"/>
        <v>0</v>
      </c>
      <c r="G394" s="19">
        <f t="shared" si="70"/>
        <v>0</v>
      </c>
      <c r="H394" s="18">
        <f t="shared" si="71"/>
        <v>0</v>
      </c>
      <c r="I394" s="18">
        <f t="shared" si="77"/>
        <v>112436.42834868266</v>
      </c>
      <c r="J394" s="18">
        <f t="shared" si="78"/>
        <v>285000.00000000017</v>
      </c>
      <c r="K394" s="39" t="str">
        <f t="shared" si="72"/>
        <v/>
      </c>
      <c r="L394" s="20" t="str">
        <f t="shared" si="73"/>
        <v/>
      </c>
    </row>
    <row r="395" spans="1:12" x14ac:dyDescent="0.25">
      <c r="A395" s="37">
        <f t="shared" si="74"/>
        <v>0</v>
      </c>
      <c r="B395" s="17" t="str">
        <f t="shared" si="75"/>
        <v/>
      </c>
      <c r="C395" s="18">
        <f t="shared" si="76"/>
        <v>0</v>
      </c>
      <c r="D395" s="18">
        <f t="shared" si="67"/>
        <v>0</v>
      </c>
      <c r="E395" s="18">
        <f t="shared" si="68"/>
        <v>0</v>
      </c>
      <c r="F395" s="18">
        <f t="shared" si="69"/>
        <v>0</v>
      </c>
      <c r="G395" s="19">
        <f t="shared" si="70"/>
        <v>0</v>
      </c>
      <c r="H395" s="18">
        <f t="shared" si="71"/>
        <v>0</v>
      </c>
      <c r="I395" s="18">
        <f t="shared" si="77"/>
        <v>112436.42834868266</v>
      </c>
      <c r="J395" s="18">
        <f t="shared" si="78"/>
        <v>285000.00000000017</v>
      </c>
      <c r="K395" s="39" t="str">
        <f t="shared" si="72"/>
        <v/>
      </c>
      <c r="L395" s="20" t="str">
        <f t="shared" si="73"/>
        <v/>
      </c>
    </row>
    <row r="396" spans="1:12" x14ac:dyDescent="0.25">
      <c r="A396" s="37">
        <f t="shared" si="74"/>
        <v>0</v>
      </c>
      <c r="B396" s="17" t="str">
        <f t="shared" si="75"/>
        <v/>
      </c>
      <c r="C396" s="18">
        <f t="shared" si="76"/>
        <v>0</v>
      </c>
      <c r="D396" s="18">
        <f t="shared" si="67"/>
        <v>0</v>
      </c>
      <c r="E396" s="18">
        <f t="shared" si="68"/>
        <v>0</v>
      </c>
      <c r="F396" s="18">
        <f t="shared" si="69"/>
        <v>0</v>
      </c>
      <c r="G396" s="19">
        <f t="shared" si="70"/>
        <v>0</v>
      </c>
      <c r="H396" s="18">
        <f t="shared" si="71"/>
        <v>0</v>
      </c>
      <c r="I396" s="18">
        <f t="shared" si="77"/>
        <v>112436.42834868266</v>
      </c>
      <c r="J396" s="18">
        <f t="shared" si="78"/>
        <v>285000.00000000017</v>
      </c>
      <c r="K396" s="39" t="str">
        <f t="shared" si="72"/>
        <v/>
      </c>
      <c r="L396" s="20" t="str">
        <f t="shared" si="73"/>
        <v/>
      </c>
    </row>
    <row r="397" spans="1:12" x14ac:dyDescent="0.25">
      <c r="A397" s="37">
        <f t="shared" si="74"/>
        <v>0</v>
      </c>
      <c r="B397" s="17" t="str">
        <f t="shared" si="75"/>
        <v/>
      </c>
      <c r="C397" s="18">
        <f t="shared" si="76"/>
        <v>0</v>
      </c>
      <c r="D397" s="18">
        <f t="shared" si="67"/>
        <v>0</v>
      </c>
      <c r="E397" s="18">
        <f t="shared" si="68"/>
        <v>0</v>
      </c>
      <c r="F397" s="18">
        <f t="shared" si="69"/>
        <v>0</v>
      </c>
      <c r="G397" s="19">
        <f t="shared" si="70"/>
        <v>0</v>
      </c>
      <c r="H397" s="18">
        <f t="shared" si="71"/>
        <v>0</v>
      </c>
      <c r="I397" s="18">
        <f t="shared" si="77"/>
        <v>112436.42834868266</v>
      </c>
      <c r="J397" s="18">
        <f t="shared" si="78"/>
        <v>285000.00000000017</v>
      </c>
      <c r="K397" s="39" t="str">
        <f t="shared" si="72"/>
        <v/>
      </c>
      <c r="L397" s="20" t="str">
        <f t="shared" si="73"/>
        <v/>
      </c>
    </row>
    <row r="398" spans="1:12" x14ac:dyDescent="0.25">
      <c r="A398" s="37">
        <f t="shared" si="74"/>
        <v>0</v>
      </c>
      <c r="B398" s="17" t="str">
        <f t="shared" si="75"/>
        <v/>
      </c>
      <c r="C398" s="18">
        <f t="shared" si="76"/>
        <v>0</v>
      </c>
      <c r="D398" s="18">
        <f t="shared" si="67"/>
        <v>0</v>
      </c>
      <c r="E398" s="18">
        <f t="shared" si="68"/>
        <v>0</v>
      </c>
      <c r="F398" s="18">
        <f t="shared" si="69"/>
        <v>0</v>
      </c>
      <c r="G398" s="19">
        <f t="shared" si="70"/>
        <v>0</v>
      </c>
      <c r="H398" s="18">
        <f t="shared" si="71"/>
        <v>0</v>
      </c>
      <c r="I398" s="18">
        <f t="shared" si="77"/>
        <v>112436.42834868266</v>
      </c>
      <c r="J398" s="18">
        <f t="shared" si="78"/>
        <v>285000.00000000017</v>
      </c>
      <c r="K398" s="39" t="str">
        <f t="shared" si="72"/>
        <v/>
      </c>
      <c r="L398" s="20" t="str">
        <f t="shared" si="73"/>
        <v/>
      </c>
    </row>
    <row r="399" spans="1:12" x14ac:dyDescent="0.25">
      <c r="A399" s="37">
        <f t="shared" si="74"/>
        <v>0</v>
      </c>
      <c r="B399" s="17" t="str">
        <f t="shared" si="75"/>
        <v/>
      </c>
      <c r="C399" s="18">
        <f t="shared" si="76"/>
        <v>0</v>
      </c>
      <c r="D399" s="18">
        <f t="shared" si="67"/>
        <v>0</v>
      </c>
      <c r="E399" s="18">
        <f t="shared" si="68"/>
        <v>0</v>
      </c>
      <c r="F399" s="18">
        <f t="shared" si="69"/>
        <v>0</v>
      </c>
      <c r="G399" s="19">
        <f t="shared" si="70"/>
        <v>0</v>
      </c>
      <c r="H399" s="18">
        <f t="shared" si="71"/>
        <v>0</v>
      </c>
      <c r="I399" s="18">
        <f t="shared" si="77"/>
        <v>112436.42834868266</v>
      </c>
      <c r="J399" s="18">
        <f t="shared" si="78"/>
        <v>285000.00000000017</v>
      </c>
      <c r="K399" s="39" t="str">
        <f t="shared" si="72"/>
        <v/>
      </c>
      <c r="L399" s="20" t="str">
        <f t="shared" si="73"/>
        <v/>
      </c>
    </row>
    <row r="400" spans="1:12" x14ac:dyDescent="0.25">
      <c r="A400" s="37">
        <f t="shared" si="74"/>
        <v>0</v>
      </c>
      <c r="B400" s="17" t="str">
        <f t="shared" si="75"/>
        <v/>
      </c>
      <c r="C400" s="18">
        <f t="shared" si="76"/>
        <v>0</v>
      </c>
      <c r="D400" s="18">
        <f t="shared" si="67"/>
        <v>0</v>
      </c>
      <c r="E400" s="18">
        <f t="shared" si="68"/>
        <v>0</v>
      </c>
      <c r="F400" s="18">
        <f t="shared" si="69"/>
        <v>0</v>
      </c>
      <c r="G400" s="19">
        <f t="shared" si="70"/>
        <v>0</v>
      </c>
      <c r="H400" s="18">
        <f t="shared" si="71"/>
        <v>0</v>
      </c>
      <c r="I400" s="18">
        <f t="shared" si="77"/>
        <v>112436.42834868266</v>
      </c>
      <c r="J400" s="18">
        <f t="shared" si="78"/>
        <v>285000.00000000017</v>
      </c>
      <c r="K400" s="39" t="str">
        <f t="shared" si="72"/>
        <v/>
      </c>
      <c r="L400" s="20" t="str">
        <f t="shared" si="73"/>
        <v/>
      </c>
    </row>
    <row r="401" spans="1:12" x14ac:dyDescent="0.25">
      <c r="A401" s="37">
        <f t="shared" si="74"/>
        <v>0</v>
      </c>
      <c r="B401" s="17" t="str">
        <f t="shared" si="75"/>
        <v/>
      </c>
      <c r="C401" s="18">
        <f t="shared" si="76"/>
        <v>0</v>
      </c>
      <c r="D401" s="18">
        <f t="shared" si="67"/>
        <v>0</v>
      </c>
      <c r="E401" s="18">
        <f t="shared" si="68"/>
        <v>0</v>
      </c>
      <c r="F401" s="18">
        <f t="shared" si="69"/>
        <v>0</v>
      </c>
      <c r="G401" s="19">
        <f t="shared" si="70"/>
        <v>0</v>
      </c>
      <c r="H401" s="18">
        <f t="shared" si="71"/>
        <v>0</v>
      </c>
      <c r="I401" s="18">
        <f t="shared" si="77"/>
        <v>112436.42834868266</v>
      </c>
      <c r="J401" s="18">
        <f t="shared" si="78"/>
        <v>285000.00000000017</v>
      </c>
      <c r="K401" s="39" t="str">
        <f t="shared" si="72"/>
        <v/>
      </c>
      <c r="L401" s="20" t="str">
        <f t="shared" si="73"/>
        <v/>
      </c>
    </row>
    <row r="402" spans="1:12" x14ac:dyDescent="0.25">
      <c r="A402" s="37">
        <f t="shared" si="74"/>
        <v>0</v>
      </c>
      <c r="B402" s="17" t="str">
        <f t="shared" si="75"/>
        <v/>
      </c>
      <c r="C402" s="18">
        <f t="shared" si="76"/>
        <v>0</v>
      </c>
      <c r="D402" s="18">
        <f t="shared" si="67"/>
        <v>0</v>
      </c>
      <c r="E402" s="18">
        <f t="shared" si="68"/>
        <v>0</v>
      </c>
      <c r="F402" s="18">
        <f t="shared" si="69"/>
        <v>0</v>
      </c>
      <c r="G402" s="19">
        <f t="shared" si="70"/>
        <v>0</v>
      </c>
      <c r="H402" s="18">
        <f t="shared" si="71"/>
        <v>0</v>
      </c>
      <c r="I402" s="18">
        <f t="shared" si="77"/>
        <v>112436.42834868266</v>
      </c>
      <c r="J402" s="18">
        <f t="shared" si="78"/>
        <v>285000.00000000017</v>
      </c>
      <c r="K402" s="39" t="str">
        <f t="shared" si="72"/>
        <v/>
      </c>
      <c r="L402" s="20" t="str">
        <f t="shared" si="73"/>
        <v/>
      </c>
    </row>
    <row r="403" spans="1:12" x14ac:dyDescent="0.25">
      <c r="A403" s="37">
        <f t="shared" si="74"/>
        <v>0</v>
      </c>
      <c r="B403" s="17" t="str">
        <f t="shared" si="75"/>
        <v/>
      </c>
      <c r="C403" s="18">
        <f t="shared" si="76"/>
        <v>0</v>
      </c>
      <c r="D403" s="18">
        <f t="shared" si="67"/>
        <v>0</v>
      </c>
      <c r="E403" s="18">
        <f t="shared" si="68"/>
        <v>0</v>
      </c>
      <c r="F403" s="18">
        <f t="shared" si="69"/>
        <v>0</v>
      </c>
      <c r="G403" s="19">
        <f t="shared" si="70"/>
        <v>0</v>
      </c>
      <c r="H403" s="18">
        <f t="shared" si="71"/>
        <v>0</v>
      </c>
      <c r="I403" s="18">
        <f t="shared" si="77"/>
        <v>112436.42834868266</v>
      </c>
      <c r="J403" s="18">
        <f t="shared" si="78"/>
        <v>285000.00000000017</v>
      </c>
      <c r="K403" s="39" t="str">
        <f t="shared" si="72"/>
        <v/>
      </c>
      <c r="L403" s="20" t="str">
        <f t="shared" si="73"/>
        <v/>
      </c>
    </row>
    <row r="404" spans="1:12" x14ac:dyDescent="0.25">
      <c r="A404" s="37">
        <f t="shared" si="74"/>
        <v>0</v>
      </c>
      <c r="B404" s="17" t="str">
        <f t="shared" si="75"/>
        <v/>
      </c>
      <c r="C404" s="18">
        <f t="shared" si="76"/>
        <v>0</v>
      </c>
      <c r="D404" s="18">
        <f t="shared" si="67"/>
        <v>0</v>
      </c>
      <c r="E404" s="18">
        <f t="shared" si="68"/>
        <v>0</v>
      </c>
      <c r="F404" s="18">
        <f t="shared" si="69"/>
        <v>0</v>
      </c>
      <c r="G404" s="19">
        <f t="shared" si="70"/>
        <v>0</v>
      </c>
      <c r="H404" s="18">
        <f t="shared" si="71"/>
        <v>0</v>
      </c>
      <c r="I404" s="18">
        <f t="shared" si="77"/>
        <v>112436.42834868266</v>
      </c>
      <c r="J404" s="18">
        <f t="shared" si="78"/>
        <v>285000.00000000017</v>
      </c>
      <c r="K404" s="39" t="str">
        <f t="shared" si="72"/>
        <v/>
      </c>
      <c r="L404" s="20" t="str">
        <f t="shared" si="73"/>
        <v/>
      </c>
    </row>
    <row r="405" spans="1:12" x14ac:dyDescent="0.25">
      <c r="A405" s="37">
        <f t="shared" si="74"/>
        <v>0</v>
      </c>
      <c r="B405" s="17" t="str">
        <f t="shared" si="75"/>
        <v/>
      </c>
      <c r="C405" s="18">
        <f t="shared" si="76"/>
        <v>0</v>
      </c>
      <c r="D405" s="18">
        <f t="shared" si="67"/>
        <v>0</v>
      </c>
      <c r="E405" s="18">
        <f t="shared" si="68"/>
        <v>0</v>
      </c>
      <c r="F405" s="18">
        <f t="shared" si="69"/>
        <v>0</v>
      </c>
      <c r="G405" s="19">
        <f t="shared" si="70"/>
        <v>0</v>
      </c>
      <c r="H405" s="18">
        <f t="shared" si="71"/>
        <v>0</v>
      </c>
      <c r="I405" s="18">
        <f t="shared" si="77"/>
        <v>112436.42834868266</v>
      </c>
      <c r="J405" s="18">
        <f t="shared" si="78"/>
        <v>285000.00000000017</v>
      </c>
      <c r="K405" s="39" t="str">
        <f t="shared" si="72"/>
        <v/>
      </c>
      <c r="L405" s="20" t="str">
        <f t="shared" si="73"/>
        <v/>
      </c>
    </row>
    <row r="406" spans="1:12" x14ac:dyDescent="0.25">
      <c r="A406" s="37">
        <f t="shared" si="74"/>
        <v>0</v>
      </c>
      <c r="B406" s="17" t="str">
        <f t="shared" si="75"/>
        <v/>
      </c>
      <c r="C406" s="18">
        <f t="shared" si="76"/>
        <v>0</v>
      </c>
      <c r="D406" s="18">
        <f t="shared" ref="D406:D441" si="79">IF($C406&lt;=0,0,MIN($G$6,$C406+$E406))</f>
        <v>0</v>
      </c>
      <c r="E406" s="18">
        <f t="shared" ref="E406:E441" si="80">IF($C406&lt;=0,0,$C406*$B$6/$B$9)</f>
        <v>0</v>
      </c>
      <c r="F406" s="18">
        <f t="shared" ref="F406:F441" si="81">IF($C406&lt;=0,0,MAX(0,$D406-$E406))</f>
        <v>0</v>
      </c>
      <c r="G406" s="19">
        <f t="shared" ref="G406:G441" si="82">IF($C406&lt;=0,0,IF(AND($B$12&gt;0,$A406&gt;0,MOD($A406-$B$13,$B$9)=0),MIN($B$12,MAX(0,$C406-$F406)),0))</f>
        <v>0</v>
      </c>
      <c r="H406" s="18">
        <f t="shared" ref="H406:H441" si="83">IF($C406&lt;=0,0,MAX(0,$C406-$F406-$G406))</f>
        <v>0</v>
      </c>
      <c r="I406" s="18">
        <f t="shared" si="77"/>
        <v>112436.42834868266</v>
      </c>
      <c r="J406" s="18">
        <f t="shared" si="78"/>
        <v>285000.00000000017</v>
      </c>
      <c r="K406" s="39" t="str">
        <f t="shared" ref="K406:K441" si="84">IF($B406="","",YEAR($B406))</f>
        <v/>
      </c>
      <c r="L406" s="20" t="str">
        <f t="shared" ref="L406:L441" si="85">IF($A406=0,"",IF($G406&gt;0,"Sondertilgung",IF($H406=0,"abbezahlt","")))</f>
        <v/>
      </c>
    </row>
    <row r="407" spans="1:12" x14ac:dyDescent="0.25">
      <c r="A407" s="37">
        <f t="shared" ref="A407:A441" si="86">IF($H406&gt;0,$A406+1,0)</f>
        <v>0</v>
      </c>
      <c r="B407" s="17" t="str">
        <f t="shared" ref="B407:B441" si="87">IF($A407=0,"",EDATE($B406,ROUND(12/$B$9,0)))</f>
        <v/>
      </c>
      <c r="C407" s="18">
        <f t="shared" ref="C407:C441" si="88">IF($A407=0,0,$H406)</f>
        <v>0</v>
      </c>
      <c r="D407" s="18">
        <f t="shared" si="79"/>
        <v>0</v>
      </c>
      <c r="E407" s="18">
        <f t="shared" si="80"/>
        <v>0</v>
      </c>
      <c r="F407" s="18">
        <f t="shared" si="81"/>
        <v>0</v>
      </c>
      <c r="G407" s="19">
        <f t="shared" si="82"/>
        <v>0</v>
      </c>
      <c r="H407" s="18">
        <f t="shared" si="83"/>
        <v>0</v>
      </c>
      <c r="I407" s="18">
        <f t="shared" ref="I407:I441" si="89">IF($A407=0,$I406,$I406+$E407)</f>
        <v>112436.42834868266</v>
      </c>
      <c r="J407" s="18">
        <f t="shared" ref="J407:J441" si="90">IF($A407=0,$J406,$J406+$F407+$G407)</f>
        <v>285000.00000000017</v>
      </c>
      <c r="K407" s="39" t="str">
        <f t="shared" si="84"/>
        <v/>
      </c>
      <c r="L407" s="20" t="str">
        <f t="shared" si="85"/>
        <v/>
      </c>
    </row>
    <row r="408" spans="1:12" x14ac:dyDescent="0.25">
      <c r="A408" s="37">
        <f t="shared" si="86"/>
        <v>0</v>
      </c>
      <c r="B408" s="17" t="str">
        <f t="shared" si="87"/>
        <v/>
      </c>
      <c r="C408" s="18">
        <f t="shared" si="88"/>
        <v>0</v>
      </c>
      <c r="D408" s="18">
        <f t="shared" si="79"/>
        <v>0</v>
      </c>
      <c r="E408" s="18">
        <f t="shared" si="80"/>
        <v>0</v>
      </c>
      <c r="F408" s="18">
        <f t="shared" si="81"/>
        <v>0</v>
      </c>
      <c r="G408" s="19">
        <f t="shared" si="82"/>
        <v>0</v>
      </c>
      <c r="H408" s="18">
        <f t="shared" si="83"/>
        <v>0</v>
      </c>
      <c r="I408" s="18">
        <f t="shared" si="89"/>
        <v>112436.42834868266</v>
      </c>
      <c r="J408" s="18">
        <f t="shared" si="90"/>
        <v>285000.00000000017</v>
      </c>
      <c r="K408" s="39" t="str">
        <f t="shared" si="84"/>
        <v/>
      </c>
      <c r="L408" s="20" t="str">
        <f t="shared" si="85"/>
        <v/>
      </c>
    </row>
    <row r="409" spans="1:12" x14ac:dyDescent="0.25">
      <c r="A409" s="37">
        <f t="shared" si="86"/>
        <v>0</v>
      </c>
      <c r="B409" s="17" t="str">
        <f t="shared" si="87"/>
        <v/>
      </c>
      <c r="C409" s="18">
        <f t="shared" si="88"/>
        <v>0</v>
      </c>
      <c r="D409" s="18">
        <f t="shared" si="79"/>
        <v>0</v>
      </c>
      <c r="E409" s="18">
        <f t="shared" si="80"/>
        <v>0</v>
      </c>
      <c r="F409" s="18">
        <f t="shared" si="81"/>
        <v>0</v>
      </c>
      <c r="G409" s="19">
        <f t="shared" si="82"/>
        <v>0</v>
      </c>
      <c r="H409" s="18">
        <f t="shared" si="83"/>
        <v>0</v>
      </c>
      <c r="I409" s="18">
        <f t="shared" si="89"/>
        <v>112436.42834868266</v>
      </c>
      <c r="J409" s="18">
        <f t="shared" si="90"/>
        <v>285000.00000000017</v>
      </c>
      <c r="K409" s="39" t="str">
        <f t="shared" si="84"/>
        <v/>
      </c>
      <c r="L409" s="20" t="str">
        <f t="shared" si="85"/>
        <v/>
      </c>
    </row>
    <row r="410" spans="1:12" x14ac:dyDescent="0.25">
      <c r="A410" s="37">
        <f t="shared" si="86"/>
        <v>0</v>
      </c>
      <c r="B410" s="17" t="str">
        <f t="shared" si="87"/>
        <v/>
      </c>
      <c r="C410" s="18">
        <f t="shared" si="88"/>
        <v>0</v>
      </c>
      <c r="D410" s="18">
        <f t="shared" si="79"/>
        <v>0</v>
      </c>
      <c r="E410" s="18">
        <f t="shared" si="80"/>
        <v>0</v>
      </c>
      <c r="F410" s="18">
        <f t="shared" si="81"/>
        <v>0</v>
      </c>
      <c r="G410" s="19">
        <f t="shared" si="82"/>
        <v>0</v>
      </c>
      <c r="H410" s="18">
        <f t="shared" si="83"/>
        <v>0</v>
      </c>
      <c r="I410" s="18">
        <f t="shared" si="89"/>
        <v>112436.42834868266</v>
      </c>
      <c r="J410" s="18">
        <f t="shared" si="90"/>
        <v>285000.00000000017</v>
      </c>
      <c r="K410" s="39" t="str">
        <f t="shared" si="84"/>
        <v/>
      </c>
      <c r="L410" s="20" t="str">
        <f t="shared" si="85"/>
        <v/>
      </c>
    </row>
    <row r="411" spans="1:12" x14ac:dyDescent="0.25">
      <c r="A411" s="37">
        <f t="shared" si="86"/>
        <v>0</v>
      </c>
      <c r="B411" s="17" t="str">
        <f t="shared" si="87"/>
        <v/>
      </c>
      <c r="C411" s="18">
        <f t="shared" si="88"/>
        <v>0</v>
      </c>
      <c r="D411" s="18">
        <f t="shared" si="79"/>
        <v>0</v>
      </c>
      <c r="E411" s="18">
        <f t="shared" si="80"/>
        <v>0</v>
      </c>
      <c r="F411" s="18">
        <f t="shared" si="81"/>
        <v>0</v>
      </c>
      <c r="G411" s="19">
        <f t="shared" si="82"/>
        <v>0</v>
      </c>
      <c r="H411" s="18">
        <f t="shared" si="83"/>
        <v>0</v>
      </c>
      <c r="I411" s="18">
        <f t="shared" si="89"/>
        <v>112436.42834868266</v>
      </c>
      <c r="J411" s="18">
        <f t="shared" si="90"/>
        <v>285000.00000000017</v>
      </c>
      <c r="K411" s="39" t="str">
        <f t="shared" si="84"/>
        <v/>
      </c>
      <c r="L411" s="20" t="str">
        <f t="shared" si="85"/>
        <v/>
      </c>
    </row>
    <row r="412" spans="1:12" x14ac:dyDescent="0.25">
      <c r="A412" s="37">
        <f t="shared" si="86"/>
        <v>0</v>
      </c>
      <c r="B412" s="17" t="str">
        <f t="shared" si="87"/>
        <v/>
      </c>
      <c r="C412" s="18">
        <f t="shared" si="88"/>
        <v>0</v>
      </c>
      <c r="D412" s="18">
        <f t="shared" si="79"/>
        <v>0</v>
      </c>
      <c r="E412" s="18">
        <f t="shared" si="80"/>
        <v>0</v>
      </c>
      <c r="F412" s="18">
        <f t="shared" si="81"/>
        <v>0</v>
      </c>
      <c r="G412" s="19">
        <f t="shared" si="82"/>
        <v>0</v>
      </c>
      <c r="H412" s="18">
        <f t="shared" si="83"/>
        <v>0</v>
      </c>
      <c r="I412" s="18">
        <f t="shared" si="89"/>
        <v>112436.42834868266</v>
      </c>
      <c r="J412" s="18">
        <f t="shared" si="90"/>
        <v>285000.00000000017</v>
      </c>
      <c r="K412" s="39" t="str">
        <f t="shared" si="84"/>
        <v/>
      </c>
      <c r="L412" s="20" t="str">
        <f t="shared" si="85"/>
        <v/>
      </c>
    </row>
    <row r="413" spans="1:12" x14ac:dyDescent="0.25">
      <c r="A413" s="37">
        <f t="shared" si="86"/>
        <v>0</v>
      </c>
      <c r="B413" s="17" t="str">
        <f t="shared" si="87"/>
        <v/>
      </c>
      <c r="C413" s="18">
        <f t="shared" si="88"/>
        <v>0</v>
      </c>
      <c r="D413" s="18">
        <f t="shared" si="79"/>
        <v>0</v>
      </c>
      <c r="E413" s="18">
        <f t="shared" si="80"/>
        <v>0</v>
      </c>
      <c r="F413" s="18">
        <f t="shared" si="81"/>
        <v>0</v>
      </c>
      <c r="G413" s="19">
        <f t="shared" si="82"/>
        <v>0</v>
      </c>
      <c r="H413" s="18">
        <f t="shared" si="83"/>
        <v>0</v>
      </c>
      <c r="I413" s="18">
        <f t="shared" si="89"/>
        <v>112436.42834868266</v>
      </c>
      <c r="J413" s="18">
        <f t="shared" si="90"/>
        <v>285000.00000000017</v>
      </c>
      <c r="K413" s="39" t="str">
        <f t="shared" si="84"/>
        <v/>
      </c>
      <c r="L413" s="20" t="str">
        <f t="shared" si="85"/>
        <v/>
      </c>
    </row>
    <row r="414" spans="1:12" x14ac:dyDescent="0.25">
      <c r="A414" s="37">
        <f t="shared" si="86"/>
        <v>0</v>
      </c>
      <c r="B414" s="17" t="str">
        <f t="shared" si="87"/>
        <v/>
      </c>
      <c r="C414" s="18">
        <f t="shared" si="88"/>
        <v>0</v>
      </c>
      <c r="D414" s="18">
        <f t="shared" si="79"/>
        <v>0</v>
      </c>
      <c r="E414" s="18">
        <f t="shared" si="80"/>
        <v>0</v>
      </c>
      <c r="F414" s="18">
        <f t="shared" si="81"/>
        <v>0</v>
      </c>
      <c r="G414" s="19">
        <f t="shared" si="82"/>
        <v>0</v>
      </c>
      <c r="H414" s="18">
        <f t="shared" si="83"/>
        <v>0</v>
      </c>
      <c r="I414" s="18">
        <f t="shared" si="89"/>
        <v>112436.42834868266</v>
      </c>
      <c r="J414" s="18">
        <f t="shared" si="90"/>
        <v>285000.00000000017</v>
      </c>
      <c r="K414" s="39" t="str">
        <f t="shared" si="84"/>
        <v/>
      </c>
      <c r="L414" s="20" t="str">
        <f t="shared" si="85"/>
        <v/>
      </c>
    </row>
    <row r="415" spans="1:12" x14ac:dyDescent="0.25">
      <c r="A415" s="37">
        <f t="shared" si="86"/>
        <v>0</v>
      </c>
      <c r="B415" s="17" t="str">
        <f t="shared" si="87"/>
        <v/>
      </c>
      <c r="C415" s="18">
        <f t="shared" si="88"/>
        <v>0</v>
      </c>
      <c r="D415" s="18">
        <f t="shared" si="79"/>
        <v>0</v>
      </c>
      <c r="E415" s="18">
        <f t="shared" si="80"/>
        <v>0</v>
      </c>
      <c r="F415" s="18">
        <f t="shared" si="81"/>
        <v>0</v>
      </c>
      <c r="G415" s="19">
        <f t="shared" si="82"/>
        <v>0</v>
      </c>
      <c r="H415" s="18">
        <f t="shared" si="83"/>
        <v>0</v>
      </c>
      <c r="I415" s="18">
        <f t="shared" si="89"/>
        <v>112436.42834868266</v>
      </c>
      <c r="J415" s="18">
        <f t="shared" si="90"/>
        <v>285000.00000000017</v>
      </c>
      <c r="K415" s="39" t="str">
        <f t="shared" si="84"/>
        <v/>
      </c>
      <c r="L415" s="20" t="str">
        <f t="shared" si="85"/>
        <v/>
      </c>
    </row>
    <row r="416" spans="1:12" x14ac:dyDescent="0.25">
      <c r="A416" s="37">
        <f t="shared" si="86"/>
        <v>0</v>
      </c>
      <c r="B416" s="17" t="str">
        <f t="shared" si="87"/>
        <v/>
      </c>
      <c r="C416" s="18">
        <f t="shared" si="88"/>
        <v>0</v>
      </c>
      <c r="D416" s="18">
        <f t="shared" si="79"/>
        <v>0</v>
      </c>
      <c r="E416" s="18">
        <f t="shared" si="80"/>
        <v>0</v>
      </c>
      <c r="F416" s="18">
        <f t="shared" si="81"/>
        <v>0</v>
      </c>
      <c r="G416" s="19">
        <f t="shared" si="82"/>
        <v>0</v>
      </c>
      <c r="H416" s="18">
        <f t="shared" si="83"/>
        <v>0</v>
      </c>
      <c r="I416" s="18">
        <f t="shared" si="89"/>
        <v>112436.42834868266</v>
      </c>
      <c r="J416" s="18">
        <f t="shared" si="90"/>
        <v>285000.00000000017</v>
      </c>
      <c r="K416" s="39" t="str">
        <f t="shared" si="84"/>
        <v/>
      </c>
      <c r="L416" s="20" t="str">
        <f t="shared" si="85"/>
        <v/>
      </c>
    </row>
    <row r="417" spans="1:12" x14ac:dyDescent="0.25">
      <c r="A417" s="37">
        <f t="shared" si="86"/>
        <v>0</v>
      </c>
      <c r="B417" s="17" t="str">
        <f t="shared" si="87"/>
        <v/>
      </c>
      <c r="C417" s="18">
        <f t="shared" si="88"/>
        <v>0</v>
      </c>
      <c r="D417" s="18">
        <f t="shared" si="79"/>
        <v>0</v>
      </c>
      <c r="E417" s="18">
        <f t="shared" si="80"/>
        <v>0</v>
      </c>
      <c r="F417" s="18">
        <f t="shared" si="81"/>
        <v>0</v>
      </c>
      <c r="G417" s="19">
        <f t="shared" si="82"/>
        <v>0</v>
      </c>
      <c r="H417" s="18">
        <f t="shared" si="83"/>
        <v>0</v>
      </c>
      <c r="I417" s="18">
        <f t="shared" si="89"/>
        <v>112436.42834868266</v>
      </c>
      <c r="J417" s="18">
        <f t="shared" si="90"/>
        <v>285000.00000000017</v>
      </c>
      <c r="K417" s="39" t="str">
        <f t="shared" si="84"/>
        <v/>
      </c>
      <c r="L417" s="20" t="str">
        <f t="shared" si="85"/>
        <v/>
      </c>
    </row>
    <row r="418" spans="1:12" x14ac:dyDescent="0.25">
      <c r="A418" s="37">
        <f t="shared" si="86"/>
        <v>0</v>
      </c>
      <c r="B418" s="17" t="str">
        <f t="shared" si="87"/>
        <v/>
      </c>
      <c r="C418" s="18">
        <f t="shared" si="88"/>
        <v>0</v>
      </c>
      <c r="D418" s="18">
        <f t="shared" si="79"/>
        <v>0</v>
      </c>
      <c r="E418" s="18">
        <f t="shared" si="80"/>
        <v>0</v>
      </c>
      <c r="F418" s="18">
        <f t="shared" si="81"/>
        <v>0</v>
      </c>
      <c r="G418" s="19">
        <f t="shared" si="82"/>
        <v>0</v>
      </c>
      <c r="H418" s="18">
        <f t="shared" si="83"/>
        <v>0</v>
      </c>
      <c r="I418" s="18">
        <f t="shared" si="89"/>
        <v>112436.42834868266</v>
      </c>
      <c r="J418" s="18">
        <f t="shared" si="90"/>
        <v>285000.00000000017</v>
      </c>
      <c r="K418" s="39" t="str">
        <f t="shared" si="84"/>
        <v/>
      </c>
      <c r="L418" s="20" t="str">
        <f t="shared" si="85"/>
        <v/>
      </c>
    </row>
    <row r="419" spans="1:12" x14ac:dyDescent="0.25">
      <c r="A419" s="37">
        <f t="shared" si="86"/>
        <v>0</v>
      </c>
      <c r="B419" s="17" t="str">
        <f t="shared" si="87"/>
        <v/>
      </c>
      <c r="C419" s="18">
        <f t="shared" si="88"/>
        <v>0</v>
      </c>
      <c r="D419" s="18">
        <f t="shared" si="79"/>
        <v>0</v>
      </c>
      <c r="E419" s="18">
        <f t="shared" si="80"/>
        <v>0</v>
      </c>
      <c r="F419" s="18">
        <f t="shared" si="81"/>
        <v>0</v>
      </c>
      <c r="G419" s="19">
        <f t="shared" si="82"/>
        <v>0</v>
      </c>
      <c r="H419" s="18">
        <f t="shared" si="83"/>
        <v>0</v>
      </c>
      <c r="I419" s="18">
        <f t="shared" si="89"/>
        <v>112436.42834868266</v>
      </c>
      <c r="J419" s="18">
        <f t="shared" si="90"/>
        <v>285000.00000000017</v>
      </c>
      <c r="K419" s="39" t="str">
        <f t="shared" si="84"/>
        <v/>
      </c>
      <c r="L419" s="20" t="str">
        <f t="shared" si="85"/>
        <v/>
      </c>
    </row>
    <row r="420" spans="1:12" x14ac:dyDescent="0.25">
      <c r="A420" s="37">
        <f t="shared" si="86"/>
        <v>0</v>
      </c>
      <c r="B420" s="17" t="str">
        <f t="shared" si="87"/>
        <v/>
      </c>
      <c r="C420" s="18">
        <f t="shared" si="88"/>
        <v>0</v>
      </c>
      <c r="D420" s="18">
        <f t="shared" si="79"/>
        <v>0</v>
      </c>
      <c r="E420" s="18">
        <f t="shared" si="80"/>
        <v>0</v>
      </c>
      <c r="F420" s="18">
        <f t="shared" si="81"/>
        <v>0</v>
      </c>
      <c r="G420" s="19">
        <f t="shared" si="82"/>
        <v>0</v>
      </c>
      <c r="H420" s="18">
        <f t="shared" si="83"/>
        <v>0</v>
      </c>
      <c r="I420" s="18">
        <f t="shared" si="89"/>
        <v>112436.42834868266</v>
      </c>
      <c r="J420" s="18">
        <f t="shared" si="90"/>
        <v>285000.00000000017</v>
      </c>
      <c r="K420" s="39" t="str">
        <f t="shared" si="84"/>
        <v/>
      </c>
      <c r="L420" s="20" t="str">
        <f t="shared" si="85"/>
        <v/>
      </c>
    </row>
    <row r="421" spans="1:12" x14ac:dyDescent="0.25">
      <c r="A421" s="37">
        <f t="shared" si="86"/>
        <v>0</v>
      </c>
      <c r="B421" s="17" t="str">
        <f t="shared" si="87"/>
        <v/>
      </c>
      <c r="C421" s="18">
        <f t="shared" si="88"/>
        <v>0</v>
      </c>
      <c r="D421" s="18">
        <f t="shared" si="79"/>
        <v>0</v>
      </c>
      <c r="E421" s="18">
        <f t="shared" si="80"/>
        <v>0</v>
      </c>
      <c r="F421" s="18">
        <f t="shared" si="81"/>
        <v>0</v>
      </c>
      <c r="G421" s="19">
        <f t="shared" si="82"/>
        <v>0</v>
      </c>
      <c r="H421" s="18">
        <f t="shared" si="83"/>
        <v>0</v>
      </c>
      <c r="I421" s="18">
        <f t="shared" si="89"/>
        <v>112436.42834868266</v>
      </c>
      <c r="J421" s="18">
        <f t="shared" si="90"/>
        <v>285000.00000000017</v>
      </c>
      <c r="K421" s="39" t="str">
        <f t="shared" si="84"/>
        <v/>
      </c>
      <c r="L421" s="20" t="str">
        <f t="shared" si="85"/>
        <v/>
      </c>
    </row>
    <row r="422" spans="1:12" x14ac:dyDescent="0.25">
      <c r="A422" s="37">
        <f t="shared" si="86"/>
        <v>0</v>
      </c>
      <c r="B422" s="17" t="str">
        <f t="shared" si="87"/>
        <v/>
      </c>
      <c r="C422" s="18">
        <f t="shared" si="88"/>
        <v>0</v>
      </c>
      <c r="D422" s="18">
        <f t="shared" si="79"/>
        <v>0</v>
      </c>
      <c r="E422" s="18">
        <f t="shared" si="80"/>
        <v>0</v>
      </c>
      <c r="F422" s="18">
        <f t="shared" si="81"/>
        <v>0</v>
      </c>
      <c r="G422" s="19">
        <f t="shared" si="82"/>
        <v>0</v>
      </c>
      <c r="H422" s="18">
        <f t="shared" si="83"/>
        <v>0</v>
      </c>
      <c r="I422" s="18">
        <f t="shared" si="89"/>
        <v>112436.42834868266</v>
      </c>
      <c r="J422" s="18">
        <f t="shared" si="90"/>
        <v>285000.00000000017</v>
      </c>
      <c r="K422" s="39" t="str">
        <f t="shared" si="84"/>
        <v/>
      </c>
      <c r="L422" s="20" t="str">
        <f t="shared" si="85"/>
        <v/>
      </c>
    </row>
    <row r="423" spans="1:12" x14ac:dyDescent="0.25">
      <c r="A423" s="37">
        <f t="shared" si="86"/>
        <v>0</v>
      </c>
      <c r="B423" s="17" t="str">
        <f t="shared" si="87"/>
        <v/>
      </c>
      <c r="C423" s="18">
        <f t="shared" si="88"/>
        <v>0</v>
      </c>
      <c r="D423" s="18">
        <f t="shared" si="79"/>
        <v>0</v>
      </c>
      <c r="E423" s="18">
        <f t="shared" si="80"/>
        <v>0</v>
      </c>
      <c r="F423" s="18">
        <f t="shared" si="81"/>
        <v>0</v>
      </c>
      <c r="G423" s="19">
        <f t="shared" si="82"/>
        <v>0</v>
      </c>
      <c r="H423" s="18">
        <f t="shared" si="83"/>
        <v>0</v>
      </c>
      <c r="I423" s="18">
        <f t="shared" si="89"/>
        <v>112436.42834868266</v>
      </c>
      <c r="J423" s="18">
        <f t="shared" si="90"/>
        <v>285000.00000000017</v>
      </c>
      <c r="K423" s="39" t="str">
        <f t="shared" si="84"/>
        <v/>
      </c>
      <c r="L423" s="20" t="str">
        <f t="shared" si="85"/>
        <v/>
      </c>
    </row>
    <row r="424" spans="1:12" x14ac:dyDescent="0.25">
      <c r="A424" s="37">
        <f t="shared" si="86"/>
        <v>0</v>
      </c>
      <c r="B424" s="17" t="str">
        <f t="shared" si="87"/>
        <v/>
      </c>
      <c r="C424" s="18">
        <f t="shared" si="88"/>
        <v>0</v>
      </c>
      <c r="D424" s="18">
        <f t="shared" si="79"/>
        <v>0</v>
      </c>
      <c r="E424" s="18">
        <f t="shared" si="80"/>
        <v>0</v>
      </c>
      <c r="F424" s="18">
        <f t="shared" si="81"/>
        <v>0</v>
      </c>
      <c r="G424" s="19">
        <f t="shared" si="82"/>
        <v>0</v>
      </c>
      <c r="H424" s="18">
        <f t="shared" si="83"/>
        <v>0</v>
      </c>
      <c r="I424" s="18">
        <f t="shared" si="89"/>
        <v>112436.42834868266</v>
      </c>
      <c r="J424" s="18">
        <f t="shared" si="90"/>
        <v>285000.00000000017</v>
      </c>
      <c r="K424" s="39" t="str">
        <f t="shared" si="84"/>
        <v/>
      </c>
      <c r="L424" s="20" t="str">
        <f t="shared" si="85"/>
        <v/>
      </c>
    </row>
    <row r="425" spans="1:12" x14ac:dyDescent="0.25">
      <c r="A425" s="37">
        <f t="shared" si="86"/>
        <v>0</v>
      </c>
      <c r="B425" s="17" t="str">
        <f t="shared" si="87"/>
        <v/>
      </c>
      <c r="C425" s="18">
        <f t="shared" si="88"/>
        <v>0</v>
      </c>
      <c r="D425" s="18">
        <f t="shared" si="79"/>
        <v>0</v>
      </c>
      <c r="E425" s="18">
        <f t="shared" si="80"/>
        <v>0</v>
      </c>
      <c r="F425" s="18">
        <f t="shared" si="81"/>
        <v>0</v>
      </c>
      <c r="G425" s="19">
        <f t="shared" si="82"/>
        <v>0</v>
      </c>
      <c r="H425" s="18">
        <f t="shared" si="83"/>
        <v>0</v>
      </c>
      <c r="I425" s="18">
        <f t="shared" si="89"/>
        <v>112436.42834868266</v>
      </c>
      <c r="J425" s="18">
        <f t="shared" si="90"/>
        <v>285000.00000000017</v>
      </c>
      <c r="K425" s="39" t="str">
        <f t="shared" si="84"/>
        <v/>
      </c>
      <c r="L425" s="20" t="str">
        <f t="shared" si="85"/>
        <v/>
      </c>
    </row>
    <row r="426" spans="1:12" x14ac:dyDescent="0.25">
      <c r="A426" s="37">
        <f t="shared" si="86"/>
        <v>0</v>
      </c>
      <c r="B426" s="17" t="str">
        <f t="shared" si="87"/>
        <v/>
      </c>
      <c r="C426" s="18">
        <f t="shared" si="88"/>
        <v>0</v>
      </c>
      <c r="D426" s="18">
        <f t="shared" si="79"/>
        <v>0</v>
      </c>
      <c r="E426" s="18">
        <f t="shared" si="80"/>
        <v>0</v>
      </c>
      <c r="F426" s="18">
        <f t="shared" si="81"/>
        <v>0</v>
      </c>
      <c r="G426" s="19">
        <f t="shared" si="82"/>
        <v>0</v>
      </c>
      <c r="H426" s="18">
        <f t="shared" si="83"/>
        <v>0</v>
      </c>
      <c r="I426" s="18">
        <f t="shared" si="89"/>
        <v>112436.42834868266</v>
      </c>
      <c r="J426" s="18">
        <f t="shared" si="90"/>
        <v>285000.00000000017</v>
      </c>
      <c r="K426" s="39" t="str">
        <f t="shared" si="84"/>
        <v/>
      </c>
      <c r="L426" s="20" t="str">
        <f t="shared" si="85"/>
        <v/>
      </c>
    </row>
    <row r="427" spans="1:12" x14ac:dyDescent="0.25">
      <c r="A427" s="37">
        <f t="shared" si="86"/>
        <v>0</v>
      </c>
      <c r="B427" s="17" t="str">
        <f t="shared" si="87"/>
        <v/>
      </c>
      <c r="C427" s="18">
        <f t="shared" si="88"/>
        <v>0</v>
      </c>
      <c r="D427" s="18">
        <f t="shared" si="79"/>
        <v>0</v>
      </c>
      <c r="E427" s="18">
        <f t="shared" si="80"/>
        <v>0</v>
      </c>
      <c r="F427" s="18">
        <f t="shared" si="81"/>
        <v>0</v>
      </c>
      <c r="G427" s="19">
        <f t="shared" si="82"/>
        <v>0</v>
      </c>
      <c r="H427" s="18">
        <f t="shared" si="83"/>
        <v>0</v>
      </c>
      <c r="I427" s="18">
        <f t="shared" si="89"/>
        <v>112436.42834868266</v>
      </c>
      <c r="J427" s="18">
        <f t="shared" si="90"/>
        <v>285000.00000000017</v>
      </c>
      <c r="K427" s="39" t="str">
        <f t="shared" si="84"/>
        <v/>
      </c>
      <c r="L427" s="20" t="str">
        <f t="shared" si="85"/>
        <v/>
      </c>
    </row>
    <row r="428" spans="1:12" x14ac:dyDescent="0.25">
      <c r="A428" s="37">
        <f t="shared" si="86"/>
        <v>0</v>
      </c>
      <c r="B428" s="17" t="str">
        <f t="shared" si="87"/>
        <v/>
      </c>
      <c r="C428" s="18">
        <f t="shared" si="88"/>
        <v>0</v>
      </c>
      <c r="D428" s="18">
        <f t="shared" si="79"/>
        <v>0</v>
      </c>
      <c r="E428" s="18">
        <f t="shared" si="80"/>
        <v>0</v>
      </c>
      <c r="F428" s="18">
        <f t="shared" si="81"/>
        <v>0</v>
      </c>
      <c r="G428" s="19">
        <f t="shared" si="82"/>
        <v>0</v>
      </c>
      <c r="H428" s="18">
        <f t="shared" si="83"/>
        <v>0</v>
      </c>
      <c r="I428" s="18">
        <f t="shared" si="89"/>
        <v>112436.42834868266</v>
      </c>
      <c r="J428" s="18">
        <f t="shared" si="90"/>
        <v>285000.00000000017</v>
      </c>
      <c r="K428" s="39" t="str">
        <f t="shared" si="84"/>
        <v/>
      </c>
      <c r="L428" s="20" t="str">
        <f t="shared" si="85"/>
        <v/>
      </c>
    </row>
    <row r="429" spans="1:12" x14ac:dyDescent="0.25">
      <c r="A429" s="37">
        <f t="shared" si="86"/>
        <v>0</v>
      </c>
      <c r="B429" s="17" t="str">
        <f t="shared" si="87"/>
        <v/>
      </c>
      <c r="C429" s="18">
        <f t="shared" si="88"/>
        <v>0</v>
      </c>
      <c r="D429" s="18">
        <f t="shared" si="79"/>
        <v>0</v>
      </c>
      <c r="E429" s="18">
        <f t="shared" si="80"/>
        <v>0</v>
      </c>
      <c r="F429" s="18">
        <f t="shared" si="81"/>
        <v>0</v>
      </c>
      <c r="G429" s="19">
        <f t="shared" si="82"/>
        <v>0</v>
      </c>
      <c r="H429" s="18">
        <f t="shared" si="83"/>
        <v>0</v>
      </c>
      <c r="I429" s="18">
        <f t="shared" si="89"/>
        <v>112436.42834868266</v>
      </c>
      <c r="J429" s="18">
        <f t="shared" si="90"/>
        <v>285000.00000000017</v>
      </c>
      <c r="K429" s="39" t="str">
        <f t="shared" si="84"/>
        <v/>
      </c>
      <c r="L429" s="20" t="str">
        <f t="shared" si="85"/>
        <v/>
      </c>
    </row>
    <row r="430" spans="1:12" x14ac:dyDescent="0.25">
      <c r="A430" s="37">
        <f t="shared" si="86"/>
        <v>0</v>
      </c>
      <c r="B430" s="17" t="str">
        <f t="shared" si="87"/>
        <v/>
      </c>
      <c r="C430" s="18">
        <f t="shared" si="88"/>
        <v>0</v>
      </c>
      <c r="D430" s="18">
        <f t="shared" si="79"/>
        <v>0</v>
      </c>
      <c r="E430" s="18">
        <f t="shared" si="80"/>
        <v>0</v>
      </c>
      <c r="F430" s="18">
        <f t="shared" si="81"/>
        <v>0</v>
      </c>
      <c r="G430" s="19">
        <f t="shared" si="82"/>
        <v>0</v>
      </c>
      <c r="H430" s="18">
        <f t="shared" si="83"/>
        <v>0</v>
      </c>
      <c r="I430" s="18">
        <f t="shared" si="89"/>
        <v>112436.42834868266</v>
      </c>
      <c r="J430" s="18">
        <f t="shared" si="90"/>
        <v>285000.00000000017</v>
      </c>
      <c r="K430" s="39" t="str">
        <f t="shared" si="84"/>
        <v/>
      </c>
      <c r="L430" s="20" t="str">
        <f t="shared" si="85"/>
        <v/>
      </c>
    </row>
    <row r="431" spans="1:12" x14ac:dyDescent="0.25">
      <c r="A431" s="37">
        <f t="shared" si="86"/>
        <v>0</v>
      </c>
      <c r="B431" s="17" t="str">
        <f t="shared" si="87"/>
        <v/>
      </c>
      <c r="C431" s="18">
        <f t="shared" si="88"/>
        <v>0</v>
      </c>
      <c r="D431" s="18">
        <f t="shared" si="79"/>
        <v>0</v>
      </c>
      <c r="E431" s="18">
        <f t="shared" si="80"/>
        <v>0</v>
      </c>
      <c r="F431" s="18">
        <f t="shared" si="81"/>
        <v>0</v>
      </c>
      <c r="G431" s="19">
        <f t="shared" si="82"/>
        <v>0</v>
      </c>
      <c r="H431" s="18">
        <f t="shared" si="83"/>
        <v>0</v>
      </c>
      <c r="I431" s="18">
        <f t="shared" si="89"/>
        <v>112436.42834868266</v>
      </c>
      <c r="J431" s="18">
        <f t="shared" si="90"/>
        <v>285000.00000000017</v>
      </c>
      <c r="K431" s="39" t="str">
        <f t="shared" si="84"/>
        <v/>
      </c>
      <c r="L431" s="20" t="str">
        <f t="shared" si="85"/>
        <v/>
      </c>
    </row>
    <row r="432" spans="1:12" x14ac:dyDescent="0.25">
      <c r="A432" s="37">
        <f t="shared" si="86"/>
        <v>0</v>
      </c>
      <c r="B432" s="17" t="str">
        <f t="shared" si="87"/>
        <v/>
      </c>
      <c r="C432" s="18">
        <f t="shared" si="88"/>
        <v>0</v>
      </c>
      <c r="D432" s="18">
        <f t="shared" si="79"/>
        <v>0</v>
      </c>
      <c r="E432" s="18">
        <f t="shared" si="80"/>
        <v>0</v>
      </c>
      <c r="F432" s="18">
        <f t="shared" si="81"/>
        <v>0</v>
      </c>
      <c r="G432" s="19">
        <f t="shared" si="82"/>
        <v>0</v>
      </c>
      <c r="H432" s="18">
        <f t="shared" si="83"/>
        <v>0</v>
      </c>
      <c r="I432" s="18">
        <f t="shared" si="89"/>
        <v>112436.42834868266</v>
      </c>
      <c r="J432" s="18">
        <f t="shared" si="90"/>
        <v>285000.00000000017</v>
      </c>
      <c r="K432" s="39" t="str">
        <f t="shared" si="84"/>
        <v/>
      </c>
      <c r="L432" s="20" t="str">
        <f t="shared" si="85"/>
        <v/>
      </c>
    </row>
    <row r="433" spans="1:12" x14ac:dyDescent="0.25">
      <c r="A433" s="37">
        <f t="shared" si="86"/>
        <v>0</v>
      </c>
      <c r="B433" s="17" t="str">
        <f t="shared" si="87"/>
        <v/>
      </c>
      <c r="C433" s="18">
        <f t="shared" si="88"/>
        <v>0</v>
      </c>
      <c r="D433" s="18">
        <f t="shared" si="79"/>
        <v>0</v>
      </c>
      <c r="E433" s="18">
        <f t="shared" si="80"/>
        <v>0</v>
      </c>
      <c r="F433" s="18">
        <f t="shared" si="81"/>
        <v>0</v>
      </c>
      <c r="G433" s="19">
        <f t="shared" si="82"/>
        <v>0</v>
      </c>
      <c r="H433" s="18">
        <f t="shared" si="83"/>
        <v>0</v>
      </c>
      <c r="I433" s="18">
        <f t="shared" si="89"/>
        <v>112436.42834868266</v>
      </c>
      <c r="J433" s="18">
        <f t="shared" si="90"/>
        <v>285000.00000000017</v>
      </c>
      <c r="K433" s="39" t="str">
        <f t="shared" si="84"/>
        <v/>
      </c>
      <c r="L433" s="20" t="str">
        <f t="shared" si="85"/>
        <v/>
      </c>
    </row>
    <row r="434" spans="1:12" x14ac:dyDescent="0.25">
      <c r="A434" s="37">
        <f t="shared" si="86"/>
        <v>0</v>
      </c>
      <c r="B434" s="17" t="str">
        <f t="shared" si="87"/>
        <v/>
      </c>
      <c r="C434" s="18">
        <f t="shared" si="88"/>
        <v>0</v>
      </c>
      <c r="D434" s="18">
        <f t="shared" si="79"/>
        <v>0</v>
      </c>
      <c r="E434" s="18">
        <f t="shared" si="80"/>
        <v>0</v>
      </c>
      <c r="F434" s="18">
        <f t="shared" si="81"/>
        <v>0</v>
      </c>
      <c r="G434" s="19">
        <f t="shared" si="82"/>
        <v>0</v>
      </c>
      <c r="H434" s="18">
        <f t="shared" si="83"/>
        <v>0</v>
      </c>
      <c r="I434" s="18">
        <f t="shared" si="89"/>
        <v>112436.42834868266</v>
      </c>
      <c r="J434" s="18">
        <f t="shared" si="90"/>
        <v>285000.00000000017</v>
      </c>
      <c r="K434" s="39" t="str">
        <f t="shared" si="84"/>
        <v/>
      </c>
      <c r="L434" s="20" t="str">
        <f t="shared" si="85"/>
        <v/>
      </c>
    </row>
    <row r="435" spans="1:12" x14ac:dyDescent="0.25">
      <c r="A435" s="37">
        <f t="shared" si="86"/>
        <v>0</v>
      </c>
      <c r="B435" s="17" t="str">
        <f t="shared" si="87"/>
        <v/>
      </c>
      <c r="C435" s="18">
        <f t="shared" si="88"/>
        <v>0</v>
      </c>
      <c r="D435" s="18">
        <f t="shared" si="79"/>
        <v>0</v>
      </c>
      <c r="E435" s="18">
        <f t="shared" si="80"/>
        <v>0</v>
      </c>
      <c r="F435" s="18">
        <f t="shared" si="81"/>
        <v>0</v>
      </c>
      <c r="G435" s="19">
        <f t="shared" si="82"/>
        <v>0</v>
      </c>
      <c r="H435" s="18">
        <f t="shared" si="83"/>
        <v>0</v>
      </c>
      <c r="I435" s="18">
        <f t="shared" si="89"/>
        <v>112436.42834868266</v>
      </c>
      <c r="J435" s="18">
        <f t="shared" si="90"/>
        <v>285000.00000000017</v>
      </c>
      <c r="K435" s="39" t="str">
        <f t="shared" si="84"/>
        <v/>
      </c>
      <c r="L435" s="20" t="str">
        <f t="shared" si="85"/>
        <v/>
      </c>
    </row>
    <row r="436" spans="1:12" x14ac:dyDescent="0.25">
      <c r="A436" s="37">
        <f t="shared" si="86"/>
        <v>0</v>
      </c>
      <c r="B436" s="17" t="str">
        <f t="shared" si="87"/>
        <v/>
      </c>
      <c r="C436" s="18">
        <f t="shared" si="88"/>
        <v>0</v>
      </c>
      <c r="D436" s="18">
        <f t="shared" si="79"/>
        <v>0</v>
      </c>
      <c r="E436" s="18">
        <f t="shared" si="80"/>
        <v>0</v>
      </c>
      <c r="F436" s="18">
        <f t="shared" si="81"/>
        <v>0</v>
      </c>
      <c r="G436" s="19">
        <f t="shared" si="82"/>
        <v>0</v>
      </c>
      <c r="H436" s="18">
        <f t="shared" si="83"/>
        <v>0</v>
      </c>
      <c r="I436" s="18">
        <f t="shared" si="89"/>
        <v>112436.42834868266</v>
      </c>
      <c r="J436" s="18">
        <f t="shared" si="90"/>
        <v>285000.00000000017</v>
      </c>
      <c r="K436" s="39" t="str">
        <f t="shared" si="84"/>
        <v/>
      </c>
      <c r="L436" s="20" t="str">
        <f t="shared" si="85"/>
        <v/>
      </c>
    </row>
    <row r="437" spans="1:12" x14ac:dyDescent="0.25">
      <c r="A437" s="37">
        <f t="shared" si="86"/>
        <v>0</v>
      </c>
      <c r="B437" s="17" t="str">
        <f t="shared" si="87"/>
        <v/>
      </c>
      <c r="C437" s="18">
        <f t="shared" si="88"/>
        <v>0</v>
      </c>
      <c r="D437" s="18">
        <f t="shared" si="79"/>
        <v>0</v>
      </c>
      <c r="E437" s="18">
        <f t="shared" si="80"/>
        <v>0</v>
      </c>
      <c r="F437" s="18">
        <f t="shared" si="81"/>
        <v>0</v>
      </c>
      <c r="G437" s="19">
        <f t="shared" si="82"/>
        <v>0</v>
      </c>
      <c r="H437" s="18">
        <f t="shared" si="83"/>
        <v>0</v>
      </c>
      <c r="I437" s="18">
        <f t="shared" si="89"/>
        <v>112436.42834868266</v>
      </c>
      <c r="J437" s="18">
        <f t="shared" si="90"/>
        <v>285000.00000000017</v>
      </c>
      <c r="K437" s="39" t="str">
        <f t="shared" si="84"/>
        <v/>
      </c>
      <c r="L437" s="20" t="str">
        <f t="shared" si="85"/>
        <v/>
      </c>
    </row>
    <row r="438" spans="1:12" x14ac:dyDescent="0.25">
      <c r="A438" s="37">
        <f t="shared" si="86"/>
        <v>0</v>
      </c>
      <c r="B438" s="17" t="str">
        <f t="shared" si="87"/>
        <v/>
      </c>
      <c r="C438" s="18">
        <f t="shared" si="88"/>
        <v>0</v>
      </c>
      <c r="D438" s="18">
        <f t="shared" si="79"/>
        <v>0</v>
      </c>
      <c r="E438" s="18">
        <f t="shared" si="80"/>
        <v>0</v>
      </c>
      <c r="F438" s="18">
        <f t="shared" si="81"/>
        <v>0</v>
      </c>
      <c r="G438" s="19">
        <f t="shared" si="82"/>
        <v>0</v>
      </c>
      <c r="H438" s="18">
        <f t="shared" si="83"/>
        <v>0</v>
      </c>
      <c r="I438" s="18">
        <f t="shared" si="89"/>
        <v>112436.42834868266</v>
      </c>
      <c r="J438" s="18">
        <f t="shared" si="90"/>
        <v>285000.00000000017</v>
      </c>
      <c r="K438" s="39" t="str">
        <f t="shared" si="84"/>
        <v/>
      </c>
      <c r="L438" s="20" t="str">
        <f t="shared" si="85"/>
        <v/>
      </c>
    </row>
    <row r="439" spans="1:12" x14ac:dyDescent="0.25">
      <c r="A439" s="37">
        <f t="shared" si="86"/>
        <v>0</v>
      </c>
      <c r="B439" s="17" t="str">
        <f t="shared" si="87"/>
        <v/>
      </c>
      <c r="C439" s="18">
        <f t="shared" si="88"/>
        <v>0</v>
      </c>
      <c r="D439" s="18">
        <f t="shared" si="79"/>
        <v>0</v>
      </c>
      <c r="E439" s="18">
        <f t="shared" si="80"/>
        <v>0</v>
      </c>
      <c r="F439" s="18">
        <f t="shared" si="81"/>
        <v>0</v>
      </c>
      <c r="G439" s="19">
        <f t="shared" si="82"/>
        <v>0</v>
      </c>
      <c r="H439" s="18">
        <f t="shared" si="83"/>
        <v>0</v>
      </c>
      <c r="I439" s="18">
        <f t="shared" si="89"/>
        <v>112436.42834868266</v>
      </c>
      <c r="J439" s="18">
        <f t="shared" si="90"/>
        <v>285000.00000000017</v>
      </c>
      <c r="K439" s="39" t="str">
        <f t="shared" si="84"/>
        <v/>
      </c>
      <c r="L439" s="20" t="str">
        <f t="shared" si="85"/>
        <v/>
      </c>
    </row>
    <row r="440" spans="1:12" x14ac:dyDescent="0.25">
      <c r="A440" s="37">
        <f t="shared" si="86"/>
        <v>0</v>
      </c>
      <c r="B440" s="17" t="str">
        <f t="shared" si="87"/>
        <v/>
      </c>
      <c r="C440" s="18">
        <f t="shared" si="88"/>
        <v>0</v>
      </c>
      <c r="D440" s="18">
        <f t="shared" si="79"/>
        <v>0</v>
      </c>
      <c r="E440" s="18">
        <f t="shared" si="80"/>
        <v>0</v>
      </c>
      <c r="F440" s="18">
        <f t="shared" si="81"/>
        <v>0</v>
      </c>
      <c r="G440" s="19">
        <f t="shared" si="82"/>
        <v>0</v>
      </c>
      <c r="H440" s="18">
        <f t="shared" si="83"/>
        <v>0</v>
      </c>
      <c r="I440" s="18">
        <f t="shared" si="89"/>
        <v>112436.42834868266</v>
      </c>
      <c r="J440" s="18">
        <f t="shared" si="90"/>
        <v>285000.00000000017</v>
      </c>
      <c r="K440" s="39" t="str">
        <f t="shared" si="84"/>
        <v/>
      </c>
      <c r="L440" s="20" t="str">
        <f t="shared" si="85"/>
        <v/>
      </c>
    </row>
    <row r="441" spans="1:12" x14ac:dyDescent="0.25">
      <c r="A441" s="38">
        <f t="shared" si="86"/>
        <v>0</v>
      </c>
      <c r="B441" s="21" t="str">
        <f t="shared" si="87"/>
        <v/>
      </c>
      <c r="C441" s="22">
        <f t="shared" si="88"/>
        <v>0</v>
      </c>
      <c r="D441" s="22">
        <f t="shared" si="79"/>
        <v>0</v>
      </c>
      <c r="E441" s="22">
        <f t="shared" si="80"/>
        <v>0</v>
      </c>
      <c r="F441" s="22">
        <f t="shared" si="81"/>
        <v>0</v>
      </c>
      <c r="G441" s="23">
        <f t="shared" si="82"/>
        <v>0</v>
      </c>
      <c r="H441" s="22">
        <f t="shared" si="83"/>
        <v>0</v>
      </c>
      <c r="I441" s="22">
        <f t="shared" si="89"/>
        <v>112436.42834868266</v>
      </c>
      <c r="J441" s="22">
        <f t="shared" si="90"/>
        <v>285000.00000000017</v>
      </c>
      <c r="K441" s="40" t="str">
        <f t="shared" si="84"/>
        <v/>
      </c>
      <c r="L441" s="24" t="str">
        <f t="shared" si="85"/>
        <v/>
      </c>
    </row>
  </sheetData>
  <mergeCells count="7">
    <mergeCell ref="A17:L17"/>
    <mergeCell ref="N4:U4"/>
    <mergeCell ref="A1:L1"/>
    <mergeCell ref="A2:L2"/>
    <mergeCell ref="A4:D4"/>
    <mergeCell ref="F4:H4"/>
    <mergeCell ref="A16:L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Tilgungsplan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Sergio Jiménez Canales</cp:lastModifiedBy>
  <dcterms:modified xsi:type="dcterms:W3CDTF">2026-05-14T09:24:28Z</dcterms:modified>
</cp:coreProperties>
</file>