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shopfloor\"/>
    </mc:Choice>
  </mc:AlternateContent>
  <xr:revisionPtr revIDLastSave="0" documentId="13_ncr:1_{4E59FEC2-4616-4922-823E-95FC7D45CB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opfloor Board" sheetId="1" r:id="rId1"/>
    <sheet name="Kennzahlen" sheetId="2" r:id="rId2"/>
    <sheet name="Massnahmenplan" sheetId="3" r:id="rId3"/>
    <sheet name="Einstellungen" sheetId="4" r:id="rId4"/>
    <sheet name="Anleitung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2" l="1"/>
  <c r="J15" i="2"/>
  <c r="I15" i="2"/>
  <c r="L15" i="2" s="1"/>
  <c r="K14" i="2"/>
  <c r="J14" i="2"/>
  <c r="I14" i="2"/>
  <c r="L14" i="2" s="1"/>
  <c r="V48" i="1" s="1"/>
  <c r="K13" i="2"/>
  <c r="J13" i="2"/>
  <c r="I13" i="2"/>
  <c r="L13" i="2" s="1"/>
  <c r="V47" i="1" s="1"/>
  <c r="K12" i="2"/>
  <c r="J12" i="2"/>
  <c r="I12" i="2"/>
  <c r="L12" i="2" s="1"/>
  <c r="V46" i="1" s="1"/>
  <c r="K11" i="2"/>
  <c r="J11" i="2"/>
  <c r="I11" i="2"/>
  <c r="L11" i="2" s="1"/>
  <c r="V45" i="1" s="1"/>
  <c r="K10" i="2"/>
  <c r="J10" i="2"/>
  <c r="I10" i="2"/>
  <c r="L10" i="2" s="1"/>
  <c r="V44" i="1" s="1"/>
  <c r="K9" i="2"/>
  <c r="J9" i="2"/>
  <c r="I9" i="2"/>
  <c r="L9" i="2" s="1"/>
  <c r="V43" i="1" s="1"/>
  <c r="K8" i="2"/>
  <c r="J8" i="2"/>
  <c r="I8" i="2"/>
  <c r="L8" i="2" s="1"/>
  <c r="V42" i="1" s="1"/>
  <c r="K7" i="2"/>
  <c r="J7" i="2"/>
  <c r="I7" i="2"/>
  <c r="L7" i="2" s="1"/>
  <c r="V41" i="1" s="1"/>
  <c r="K6" i="2"/>
  <c r="J6" i="2"/>
  <c r="I6" i="2"/>
  <c r="L6" i="2" s="1"/>
  <c r="V40" i="1" s="1"/>
  <c r="K5" i="2"/>
  <c r="J5" i="2"/>
  <c r="I5" i="2"/>
  <c r="L5" i="2" s="1"/>
  <c r="V39" i="1" s="1"/>
  <c r="K4" i="2"/>
  <c r="J4" i="2"/>
  <c r="I4" i="2"/>
  <c r="L4" i="2" s="1"/>
  <c r="V38" i="1" s="1"/>
  <c r="K3" i="2"/>
  <c r="J3" i="2"/>
  <c r="I3" i="2"/>
  <c r="L3" i="2" s="1"/>
  <c r="V37" i="1" s="1"/>
  <c r="K2" i="2"/>
  <c r="J2" i="2"/>
  <c r="I2" i="2"/>
  <c r="L2" i="2" s="1"/>
  <c r="V36" i="1" s="1"/>
  <c r="R49" i="1"/>
  <c r="Q49" i="1"/>
  <c r="R48" i="1"/>
  <c r="Q48" i="1"/>
  <c r="R47" i="1"/>
  <c r="Q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G39" i="1"/>
  <c r="F39" i="1"/>
  <c r="E39" i="1"/>
  <c r="D39" i="1"/>
  <c r="C39" i="1"/>
  <c r="B39" i="1"/>
  <c r="A39" i="1"/>
  <c r="R38" i="1"/>
  <c r="Q38" i="1"/>
  <c r="G38" i="1"/>
  <c r="F38" i="1"/>
  <c r="E38" i="1"/>
  <c r="D38" i="1"/>
  <c r="C38" i="1"/>
  <c r="B38" i="1"/>
  <c r="A38" i="1"/>
  <c r="R37" i="1"/>
  <c r="Q37" i="1"/>
  <c r="G37" i="1"/>
  <c r="F37" i="1"/>
  <c r="E37" i="1"/>
  <c r="D37" i="1"/>
  <c r="C37" i="1"/>
  <c r="B37" i="1"/>
  <c r="A37" i="1"/>
  <c r="R36" i="1"/>
  <c r="Q36" i="1"/>
  <c r="G36" i="1"/>
  <c r="F36" i="1"/>
  <c r="E36" i="1"/>
  <c r="D36" i="1"/>
  <c r="C36" i="1"/>
  <c r="B36" i="1"/>
  <c r="A36" i="1"/>
  <c r="G35" i="1"/>
  <c r="F35" i="1"/>
  <c r="E35" i="1"/>
  <c r="D35" i="1"/>
  <c r="C35" i="1"/>
  <c r="B35" i="1"/>
  <c r="A35" i="1"/>
  <c r="G34" i="1"/>
  <c r="F34" i="1"/>
  <c r="E34" i="1"/>
  <c r="D34" i="1"/>
  <c r="C34" i="1"/>
  <c r="B34" i="1"/>
  <c r="A34" i="1"/>
  <c r="F20" i="1"/>
  <c r="F19" i="1"/>
  <c r="F18" i="1"/>
  <c r="F17" i="1"/>
  <c r="D12" i="1"/>
  <c r="D11" i="1"/>
  <c r="D10" i="1"/>
  <c r="C10" i="1"/>
  <c r="D9" i="1"/>
  <c r="D8" i="1"/>
  <c r="F7" i="1"/>
  <c r="E7" i="1"/>
  <c r="D13" i="1" l="1"/>
  <c r="V49" i="1"/>
  <c r="F12" i="1"/>
  <c r="E12" i="1"/>
  <c r="F11" i="1"/>
  <c r="E11" i="1"/>
  <c r="F10" i="1"/>
  <c r="E10" i="1"/>
  <c r="F9" i="1"/>
  <c r="E9" i="1"/>
  <c r="F8" i="1"/>
  <c r="E8" i="1"/>
  <c r="E13" i="1" l="1"/>
  <c r="F13" i="1"/>
  <c r="K4" i="1" s="1"/>
</calcChain>
</file>

<file path=xl/sharedStrings.xml><?xml version="1.0" encoding="utf-8"?>
<sst xmlns="http://schemas.openxmlformats.org/spreadsheetml/2006/main" count="304" uniqueCount="194">
  <si>
    <t>Shopfloor Board Vorlage</t>
  </si>
  <si>
    <t>Tagessteuerung für Produktion, Qualität, Lieferung, Stillstand und Maßnahmen</t>
  </si>
  <si>
    <t>Datum</t>
  </si>
  <si>
    <t>Schicht</t>
  </si>
  <si>
    <t>Früh</t>
  </si>
  <si>
    <t>Linie</t>
  </si>
  <si>
    <t>Linie 1</t>
  </si>
  <si>
    <t>Moderator</t>
  </si>
  <si>
    <t>M. Weber</t>
  </si>
  <si>
    <t>Gesamtstatus</t>
  </si>
  <si>
    <t>Fokus</t>
  </si>
  <si>
    <t>Kennzahl</t>
  </si>
  <si>
    <t>Ziel</t>
  </si>
  <si>
    <t>Ist</t>
  </si>
  <si>
    <t>Abweichung</t>
  </si>
  <si>
    <t>Ampel</t>
  </si>
  <si>
    <t>Kurznotiz</t>
  </si>
  <si>
    <t>Nächster Check</t>
  </si>
  <si>
    <t>Sicherheit</t>
  </si>
  <si>
    <t>Unfälle heute</t>
  </si>
  <si>
    <t>Keine Unfälle melden</t>
  </si>
  <si>
    <t>Schichtende</t>
  </si>
  <si>
    <t>Qualität</t>
  </si>
  <si>
    <t>Fehlerquote</t>
  </si>
  <si>
    <t>Ausschuss + Nacharbeit</t>
  </si>
  <si>
    <t>10:00</t>
  </si>
  <si>
    <t>Lieferung</t>
  </si>
  <si>
    <t>Planerfüllung</t>
  </si>
  <si>
    <t>Plan / Ist Stückzahl</t>
  </si>
  <si>
    <t>12:00</t>
  </si>
  <si>
    <t>Output</t>
  </si>
  <si>
    <t>Ist-Stückzahl</t>
  </si>
  <si>
    <t>Tagesleistung</t>
  </si>
  <si>
    <t>14:00</t>
  </si>
  <si>
    <t>Stillstand</t>
  </si>
  <si>
    <t>Minuten</t>
  </si>
  <si>
    <t>Geplante + ungeplante Stopps</t>
  </si>
  <si>
    <t>Stündlich</t>
  </si>
  <si>
    <t>Team</t>
  </si>
  <si>
    <t>Besetzung</t>
  </si>
  <si>
    <t>Anwesende Mitarbeiter</t>
  </si>
  <si>
    <t>Start</t>
  </si>
  <si>
    <t>OEE</t>
  </si>
  <si>
    <t>Einfacher OEE aus Kennzahlen</t>
  </si>
  <si>
    <t>Bereich</t>
  </si>
  <si>
    <t>Plan</t>
  </si>
  <si>
    <t>Ausschuss</t>
  </si>
  <si>
    <t>Stillstand min</t>
  </si>
  <si>
    <t>Status</t>
  </si>
  <si>
    <t>Kommentar</t>
  </si>
  <si>
    <t>Maßnahme-ID</t>
  </si>
  <si>
    <t>Montage</t>
  </si>
  <si>
    <t>Start verzögert</t>
  </si>
  <si>
    <t>M-001</t>
  </si>
  <si>
    <t>Prüfung</t>
  </si>
  <si>
    <t>Im Plan</t>
  </si>
  <si>
    <t>Verpackung</t>
  </si>
  <si>
    <t>Warten auf Etiketten</t>
  </si>
  <si>
    <t>M-004</t>
  </si>
  <si>
    <t>Logistik</t>
  </si>
  <si>
    <t>Ok</t>
  </si>
  <si>
    <t>5S / Ordnung</t>
  </si>
  <si>
    <t>Grün</t>
  </si>
  <si>
    <t>Rundgang erledigt</t>
  </si>
  <si>
    <t>Keine Meldung</t>
  </si>
  <si>
    <t>Gelb</t>
  </si>
  <si>
    <t>Fehlerbild beobachten</t>
  </si>
  <si>
    <t>M-002</t>
  </si>
  <si>
    <t>Schichtimpuls: 3 Fragen für das kurze Shopfloor Meeting</t>
  </si>
  <si>
    <t>1</t>
  </si>
  <si>
    <t>Was blockiert uns heute?</t>
  </si>
  <si>
    <t>2</t>
  </si>
  <si>
    <t>Welche Abweichung lösen wir zuerst?</t>
  </si>
  <si>
    <t>3</t>
  </si>
  <si>
    <t>Wer braucht Unterstützung?</t>
  </si>
  <si>
    <t>Notiz</t>
  </si>
  <si>
    <t>Kurze Entscheidungen direkt hier festhalten.</t>
  </si>
  <si>
    <t>Offene Maßnahmen</t>
  </si>
  <si>
    <t>Thema</t>
  </si>
  <si>
    <t>Verantwortlich</t>
  </si>
  <si>
    <t>Priorität</t>
  </si>
  <si>
    <t>Fällig</t>
  </si>
  <si>
    <t>27.04</t>
  </si>
  <si>
    <t>28.04</t>
  </si>
  <si>
    <t>29.04</t>
  </si>
  <si>
    <t>30.04</t>
  </si>
  <si>
    <t>01.05</t>
  </si>
  <si>
    <t>02.05</t>
  </si>
  <si>
    <t>03.05</t>
  </si>
  <si>
    <t>04.05</t>
  </si>
  <si>
    <t>05.05</t>
  </si>
  <si>
    <t>06.05</t>
  </si>
  <si>
    <t>07.05</t>
  </si>
  <si>
    <t>08.05</t>
  </si>
  <si>
    <t>09.05</t>
  </si>
  <si>
    <t>10.05</t>
  </si>
  <si>
    <t>Plan Stk.</t>
  </si>
  <si>
    <t>Ist Stk.</t>
  </si>
  <si>
    <t>Nacharbeit</t>
  </si>
  <si>
    <t>Verfügbarkeit</t>
  </si>
  <si>
    <t>Leistung</t>
  </si>
  <si>
    <t>Materialwechsel dauerte länger</t>
  </si>
  <si>
    <t>Stabile Schicht</t>
  </si>
  <si>
    <t>Kurze Störung Prüfanlage</t>
  </si>
  <si>
    <t>Nacharbeit wegen Oberfläche</t>
  </si>
  <si>
    <t>Guter Durchlauf</t>
  </si>
  <si>
    <t>Fehlteile am Vormittag</t>
  </si>
  <si>
    <t>Plan fast erreicht</t>
  </si>
  <si>
    <t>Keine Eskalation</t>
  </si>
  <si>
    <t>Stillstand Förderband</t>
  </si>
  <si>
    <t>Normale Schicht</t>
  </si>
  <si>
    <t>Mehrleistung durch Zusatzteam</t>
  </si>
  <si>
    <t>Warten auf Verpackung</t>
  </si>
  <si>
    <t>Umrüstung 25 min</t>
  </si>
  <si>
    <t>Tagesziel knapp verfehlt</t>
  </si>
  <si>
    <t>Maßnahmenplan Shopfloor</t>
  </si>
  <si>
    <t>ID</t>
  </si>
  <si>
    <t>Abweichung / Thema</t>
  </si>
  <si>
    <t>Maßnahme</t>
  </si>
  <si>
    <t>Förderband stoppte 24 min</t>
  </si>
  <si>
    <t>Sensor reinigen und Wechselintervall prüfen</t>
  </si>
  <si>
    <t>Hoch</t>
  </si>
  <si>
    <t>In Arbeit</t>
  </si>
  <si>
    <t>Ersatzsensor bestellt</t>
  </si>
  <si>
    <t>Ausschussquote über Ziel</t>
  </si>
  <si>
    <t>Fehlerbild in der Startbesprechung zeigen</t>
  </si>
  <si>
    <t>S. Kaya</t>
  </si>
  <si>
    <t>Mittel</t>
  </si>
  <si>
    <t>Offen</t>
  </si>
  <si>
    <t>M-003</t>
  </si>
  <si>
    <t>Neue Mitarbeiterin an Station 3</t>
  </si>
  <si>
    <t>Kurze Standardarbeit-Schulung einplanen</t>
  </si>
  <si>
    <t>J. Fischer</t>
  </si>
  <si>
    <t>Material</t>
  </si>
  <si>
    <t>Fehlteile vor Schichtbeginn</t>
  </si>
  <si>
    <t>Mindestbestand im Supermarkt markieren</t>
  </si>
  <si>
    <t>A. Braun</t>
  </si>
  <si>
    <t>Erledigt</t>
  </si>
  <si>
    <t>Markierung gesetzt</t>
  </si>
  <si>
    <t>Einstellungen</t>
  </si>
  <si>
    <t>Schichten</t>
  </si>
  <si>
    <t>Linien</t>
  </si>
  <si>
    <t>Prioritäten</t>
  </si>
  <si>
    <t>Bereiche</t>
  </si>
  <si>
    <t>Verantwortliche</t>
  </si>
  <si>
    <t>Kategorien</t>
  </si>
  <si>
    <t>Spät</t>
  </si>
  <si>
    <t>Linie 2</t>
  </si>
  <si>
    <t>Verbesserung</t>
  </si>
  <si>
    <t>Nacht</t>
  </si>
  <si>
    <t>Linie 3</t>
  </si>
  <si>
    <t>Niedrig</t>
  </si>
  <si>
    <t>Wartet</t>
  </si>
  <si>
    <t>Rot</t>
  </si>
  <si>
    <t>Audit</t>
  </si>
  <si>
    <t>Tag</t>
  </si>
  <si>
    <t>Sofort</t>
  </si>
  <si>
    <t>Produktivität</t>
  </si>
  <si>
    <t>Störung</t>
  </si>
  <si>
    <t>Überfällig</t>
  </si>
  <si>
    <t>L. Novak</t>
  </si>
  <si>
    <t>Schulung</t>
  </si>
  <si>
    <t>Abgebrochen</t>
  </si>
  <si>
    <t>N. Schulz</t>
  </si>
  <si>
    <t>T. Müller</t>
  </si>
  <si>
    <t>Sonstiges</t>
  </si>
  <si>
    <t>5S</t>
  </si>
  <si>
    <t>Anleitung zur Shopfloor Board Excel Vorlage</t>
  </si>
  <si>
    <t>Schritt</t>
  </si>
  <si>
    <t>Was tun?</t>
  </si>
  <si>
    <t>Hinweis</t>
  </si>
  <si>
    <t>Im Sheet „Einstellungen“ Schichten, Linien, Verantwortliche und Status anpassen.</t>
  </si>
  <si>
    <t>Diese Listen steuern die Dropdowns.</t>
  </si>
  <si>
    <t>Im Sheet „Kennzahlen“ täglich Plan, Ist, Ausschuss, Nacharbeit, Stillstand und Besetzung eintragen.</t>
  </si>
  <si>
    <t>Verfügbarkeit, Leistung, Qualität und OEE berechnen sich automatisch.</t>
  </si>
  <si>
    <t>Im „Shopfloor Board“ Datum, Schicht und Linie auswählen.</t>
  </si>
  <si>
    <t>Die KPI-Zeilen ziehen die passenden Tageswerte aus „Kennzahlen“.</t>
  </si>
  <si>
    <t>4</t>
  </si>
  <si>
    <t>Abweichungen im „Massnahmenplan“ mit Verantwortlichem, Fälligkeit und Status pflegen.</t>
  </si>
  <si>
    <t>Die ersten offenen Maßnahmen werden im Board gespiegelt.</t>
  </si>
  <si>
    <t>5</t>
  </si>
  <si>
    <t>Ampel prüfen: Grün = im Ziel, Gelb = beobachten, Rot = sofort klären.</t>
  </si>
  <si>
    <t>Schwellenwerte sind bewusst einfach gehalten und können in den Formeln angepasst werden.</t>
  </si>
  <si>
    <t>Tipp</t>
  </si>
  <si>
    <t>Die Vorlage ist ohne Makros aufgebaut.</t>
  </si>
  <si>
    <t>Sie ist daher leicht für Download-Websites, interne Teams und Excel/LibreOffice-Nutzung.</t>
  </si>
  <si>
    <t>Für den täglichen Shopfloor-Termin reicht meist eine ausgedruckte oder projizierte Board-Ansicht.</t>
  </si>
  <si>
    <t>Nicht zu viele Kennzahlen hinzufügen, sonst verliert das Board seinen Zweck.</t>
  </si>
  <si>
    <t>Eigene Anpassung</t>
  </si>
  <si>
    <t>Zielwerte im Board ändern, z. B. Fehlerquote, OEE oder Stillstandsminuten.</t>
  </si>
  <si>
    <t>Die Ampellogik passt sich über die Formeln an.</t>
  </si>
  <si>
    <t>Druck</t>
  </si>
  <si>
    <t>Das Sheet „Shopfloor Board“ kann als Tagesboard genutzt werden.</t>
  </si>
  <si>
    <t>Für den Druck ggf. Seitenlayout auf Querformat stellen.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</si>
</sst>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0.0%"/>
    <numFmt numFmtId="166" formatCode="dd\.mm"/>
  </numFmts>
  <fonts count="11" x14ac:knownFonts="1">
    <font>
      <sz val="11"/>
      <name val="Carlito"/>
    </font>
    <font>
      <b/>
      <sz val="16"/>
      <color rgb="FFFFFFFF"/>
      <name val="Carlito"/>
    </font>
    <font>
      <b/>
      <sz val="11"/>
      <color rgb="FFFFFFFF"/>
      <name val="Carlito"/>
    </font>
    <font>
      <b/>
      <sz val="22"/>
      <color rgb="FFFFFFFF"/>
      <name val="Carlito"/>
    </font>
    <font>
      <i/>
      <sz val="11"/>
      <color rgb="FFE0F2FE"/>
      <name val="Carlito"/>
    </font>
    <font>
      <b/>
      <sz val="11"/>
      <color rgb="FF111827"/>
      <name val="Carlito"/>
    </font>
    <font>
      <sz val="11"/>
      <color rgb="FF111827"/>
      <name val="Carlito"/>
    </font>
    <font>
      <b/>
      <sz val="11"/>
      <name val="Carlito"/>
    </font>
    <font>
      <sz val="1"/>
      <color rgb="FFFFFFFF"/>
      <name val="Carlito"/>
    </font>
    <font>
      <b/>
      <sz val="1"/>
      <color rgb="FFFFFFFF"/>
      <name val="Carlito"/>
    </font>
    <font>
      <sz val="11"/>
      <name val="Carlito"/>
    </font>
  </fonts>
  <fills count="8">
    <fill>
      <patternFill patternType="none"/>
    </fill>
    <fill>
      <patternFill patternType="gray125"/>
    </fill>
    <fill>
      <patternFill patternType="solid">
        <fgColor rgb="FF047857"/>
      </patternFill>
    </fill>
    <fill>
      <patternFill patternType="solid">
        <fgColor rgb="FF065F46"/>
      </patternFill>
    </fill>
    <fill>
      <patternFill patternType="solid">
        <fgColor rgb="FFF3F4F6"/>
      </patternFill>
    </fill>
    <fill>
      <patternFill patternType="solid">
        <fgColor rgb="FFFFFFFF"/>
      </patternFill>
    </fill>
    <fill>
      <patternFill patternType="solid">
        <fgColor rgb="FFECFDF5"/>
      </patternFill>
    </fill>
    <fill>
      <patternFill patternType="solid">
        <fgColor rgb="FF1F415A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/>
  </cellStyleXfs>
  <cellXfs count="39">
    <xf numFmtId="0" fontId="0" fillId="0" borderId="0" xfId="0"/>
    <xf numFmtId="0" fontId="0" fillId="0" borderId="0" xfId="1" applyFont="1" applyAlignment="1">
      <alignment wrapText="1"/>
    </xf>
    <xf numFmtId="0" fontId="2" fillId="3" borderId="0" xfId="1" applyFont="1" applyFill="1" applyAlignment="1">
      <alignment horizontal="center" vertical="center" wrapText="1"/>
    </xf>
    <xf numFmtId="0" fontId="0" fillId="0" borderId="0" xfId="1" applyFont="1" applyAlignment="1">
      <alignment vertical="center" wrapText="1"/>
    </xf>
    <xf numFmtId="0" fontId="2" fillId="2" borderId="0" xfId="1" applyFont="1" applyFill="1" applyAlignment="1">
      <alignment horizontal="center" vertical="center" wrapText="1"/>
    </xf>
    <xf numFmtId="164" fontId="0" fillId="0" borderId="0" xfId="1" applyNumberFormat="1" applyFont="1" applyAlignment="1">
      <alignment vertical="center" wrapText="1"/>
    </xf>
    <xf numFmtId="165" fontId="0" fillId="0" borderId="0" xfId="1" applyNumberFormat="1" applyFont="1" applyAlignment="1">
      <alignment vertical="center" wrapText="1"/>
    </xf>
    <xf numFmtId="1" fontId="0" fillId="0" borderId="0" xfId="1" applyNumberFormat="1" applyFont="1" applyAlignment="1">
      <alignment vertical="center" wrapText="1"/>
    </xf>
    <xf numFmtId="0" fontId="2" fillId="3" borderId="0" xfId="1" applyFont="1" applyFill="1" applyAlignment="1">
      <alignment horizontal="center" vertical="top" wrapText="1"/>
    </xf>
    <xf numFmtId="0" fontId="0" fillId="0" borderId="0" xfId="1" applyFont="1" applyAlignment="1">
      <alignment vertical="top" wrapText="1"/>
    </xf>
    <xf numFmtId="164" fontId="0" fillId="0" borderId="0" xfId="1" applyNumberFormat="1" applyFont="1" applyAlignment="1">
      <alignment vertical="top" wrapText="1"/>
    </xf>
    <xf numFmtId="0" fontId="5" fillId="4" borderId="0" xfId="1" applyFont="1" applyFill="1" applyAlignment="1">
      <alignment vertical="center"/>
    </xf>
    <xf numFmtId="164" fontId="6" fillId="5" borderId="0" xfId="1" applyNumberFormat="1" applyFont="1" applyFill="1" applyAlignment="1">
      <alignment vertical="center"/>
    </xf>
    <xf numFmtId="0" fontId="6" fillId="5" borderId="0" xfId="1" applyFont="1" applyFill="1" applyAlignment="1">
      <alignment vertical="center"/>
    </xf>
    <xf numFmtId="0" fontId="2" fillId="4" borderId="0" xfId="1" applyFont="1" applyFill="1" applyAlignment="1">
      <alignment horizontal="center" vertical="center"/>
    </xf>
    <xf numFmtId="0" fontId="5" fillId="6" borderId="0" xfId="1" applyFont="1" applyFill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7" fillId="6" borderId="0" xfId="1" applyFont="1" applyFill="1" applyAlignment="1">
      <alignment vertical="top" wrapText="1"/>
    </xf>
    <xf numFmtId="1" fontId="0" fillId="0" borderId="0" xfId="1" applyNumberFormat="1" applyFont="1" applyAlignment="1">
      <alignment vertical="top" wrapText="1"/>
    </xf>
    <xf numFmtId="0" fontId="7" fillId="0" borderId="0" xfId="1" applyFont="1" applyAlignment="1">
      <alignment horizontal="center" vertical="top" wrapText="1"/>
    </xf>
    <xf numFmtId="0" fontId="7" fillId="4" borderId="0" xfId="1" applyFont="1" applyFill="1" applyAlignment="1">
      <alignment horizontal="center" vertical="top" wrapText="1"/>
    </xf>
    <xf numFmtId="0" fontId="8" fillId="0" borderId="0" xfId="1" applyFont="1"/>
    <xf numFmtId="0" fontId="9" fillId="5" borderId="0" xfId="1" applyFont="1" applyFill="1" applyAlignment="1">
      <alignment horizontal="center" vertical="center"/>
    </xf>
    <xf numFmtId="166" fontId="8" fillId="5" borderId="0" xfId="1" applyNumberFormat="1" applyFont="1" applyFill="1" applyAlignment="1">
      <alignment vertical="center"/>
    </xf>
    <xf numFmtId="0" fontId="8" fillId="5" borderId="0" xfId="1" applyFont="1" applyFill="1" applyAlignment="1">
      <alignment vertical="center"/>
    </xf>
    <xf numFmtId="165" fontId="8" fillId="5" borderId="0" xfId="1" applyNumberFormat="1" applyFont="1" applyFill="1" applyAlignment="1">
      <alignment vertical="center"/>
    </xf>
    <xf numFmtId="0" fontId="0" fillId="0" borderId="0" xfId="0"/>
    <xf numFmtId="0" fontId="4" fillId="2" borderId="0" xfId="1" applyFont="1" applyFill="1" applyAlignment="1">
      <alignment horizontal="left"/>
    </xf>
    <xf numFmtId="0" fontId="0" fillId="0" borderId="0" xfId="1" applyFont="1" applyAlignment="1">
      <alignment wrapText="1"/>
    </xf>
    <xf numFmtId="0" fontId="0" fillId="0" borderId="0" xfId="1" applyFont="1" applyAlignment="1">
      <alignment vertical="top" wrapText="1"/>
    </xf>
    <xf numFmtId="0" fontId="1" fillId="2" borderId="0" xfId="1" applyFont="1" applyFill="1" applyAlignment="1">
      <alignment horizontal="left" vertical="center"/>
    </xf>
    <xf numFmtId="0" fontId="1" fillId="2" borderId="0" xfId="1" applyFont="1" applyFill="1" applyAlignment="1">
      <alignment horizontal="left" vertical="center" wrapText="1"/>
    </xf>
    <xf numFmtId="0" fontId="1" fillId="2" borderId="0" xfId="1" applyFont="1" applyFill="1" applyAlignment="1">
      <alignment horizontal="left"/>
    </xf>
    <xf numFmtId="0" fontId="3" fillId="7" borderId="0" xfId="1" applyFont="1" applyFill="1" applyAlignment="1">
      <alignment horizontal="left" vertical="center"/>
    </xf>
    <xf numFmtId="0" fontId="0" fillId="7" borderId="0" xfId="0" applyFill="1"/>
    <xf numFmtId="0" fontId="2" fillId="7" borderId="0" xfId="1" applyFont="1" applyFill="1" applyAlignment="1">
      <alignment horizontal="center" vertical="center" wrapText="1"/>
    </xf>
    <xf numFmtId="0" fontId="2" fillId="7" borderId="0" xfId="1" applyFont="1" applyFill="1" applyAlignment="1">
      <alignment horizontal="center" wrapText="1"/>
    </xf>
    <xf numFmtId="0" fontId="2" fillId="7" borderId="0" xfId="1" applyFont="1" applyFill="1" applyAlignment="1">
      <alignment horizontal="left" wrapText="1"/>
    </xf>
    <xf numFmtId="0" fontId="0" fillId="7" borderId="0" xfId="1" applyFont="1" applyFill="1" applyAlignment="1">
      <alignment wrapText="1"/>
    </xf>
  </cellXfs>
  <cellStyles count="2">
    <cellStyle name="Normal" xfId="1" xr:uid="{00000000-0005-0000-0000-000000000000}"/>
    <cellStyle name="Standard" xfId="0" builtinId="0"/>
  </cellStyles>
  <dxfs count="25">
    <dxf>
      <font>
        <b/>
        <color rgb="FFDC2626"/>
      </font>
      <fill>
        <patternFill patternType="solid">
          <bgColor rgb="FFFEE2E2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7F1D1D"/>
      </font>
      <fill>
        <patternFill patternType="solid">
          <bgColor rgb="FFFCA5A5"/>
        </patternFill>
      </fill>
    </dxf>
    <dxf>
      <font>
        <b/>
        <color rgb="FFDC2626"/>
      </font>
      <fill>
        <patternFill patternType="solid">
          <bgColor rgb="FFFEE2E2"/>
        </patternFill>
      </fill>
    </dxf>
    <dxf>
      <font>
        <color rgb="FF166534"/>
      </font>
      <fill>
        <patternFill patternType="solid">
          <bgColor rgb="FFDCFCE7"/>
        </patternFill>
      </fill>
    </dxf>
    <dxf>
      <font>
        <color rgb="FF92400E"/>
      </font>
      <fill>
        <patternFill patternType="solid">
          <bgColor rgb="FFFEF3C7"/>
        </patternFill>
      </fill>
    </dxf>
    <dxf>
      <font>
        <color rgb="FFDC2626"/>
      </font>
      <fill>
        <patternFill patternType="solid">
          <bgColor rgb="FFFEE2E2"/>
        </patternFill>
      </fill>
    </dxf>
    <dxf>
      <font>
        <b/>
        <color rgb="FFDC2626"/>
      </font>
      <fill>
        <patternFill patternType="solid">
          <bgColor rgb="FFFEE2E2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DC2626"/>
      </font>
      <fill>
        <patternFill patternType="solid">
          <bgColor rgb="FFFEE2E2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DC2626"/>
      </font>
      <fill>
        <patternFill patternType="solid">
          <bgColor rgb="FFFEE2E2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DC2626"/>
      </font>
      <fill>
        <patternFill patternType="solid">
          <bgColor rgb="FFFEE2E2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DC2626"/>
      </font>
      <fill>
        <patternFill patternType="solid">
          <bgColor rgb="FFFEE2E2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7F1D1D"/>
      </font>
      <fill>
        <patternFill patternType="solid">
          <bgColor rgb="FFFCA5A5"/>
        </patternFill>
      </fill>
    </dxf>
    <dxf>
      <font>
        <b/>
        <color rgb="FFDC2626"/>
      </font>
      <fill>
        <patternFill patternType="solid">
          <bgColor rgb="FFFEE2E2"/>
        </patternFill>
      </fill>
    </dxf>
  </dxfs>
  <tableStyles count="0" defaultTableStyle="TableStyleMedium2" defaultPivotStyle="PivotStyleLight16"/>
  <colors>
    <mruColors>
      <color rgb="FF1F41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Plan vs. Ist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Plan</c:v>
          </c:tx>
          <c:cat>
            <c:strRef>
              <c:f>'Shopfloor Board'!$P$36:$P$49</c:f>
              <c:strCache>
                <c:ptCount val="14"/>
                <c:pt idx="0">
                  <c:v>27.04</c:v>
                </c:pt>
                <c:pt idx="1">
                  <c:v>28.04</c:v>
                </c:pt>
                <c:pt idx="2">
                  <c:v>29.04</c:v>
                </c:pt>
                <c:pt idx="3">
                  <c:v>30.04</c:v>
                </c:pt>
                <c:pt idx="4">
                  <c:v>01.05</c:v>
                </c:pt>
                <c:pt idx="5">
                  <c:v>02.05</c:v>
                </c:pt>
                <c:pt idx="6">
                  <c:v>03.05</c:v>
                </c:pt>
                <c:pt idx="7">
                  <c:v>04.05</c:v>
                </c:pt>
                <c:pt idx="8">
                  <c:v>05.05</c:v>
                </c:pt>
                <c:pt idx="9">
                  <c:v>06.05</c:v>
                </c:pt>
                <c:pt idx="10">
                  <c:v>07.05</c:v>
                </c:pt>
                <c:pt idx="11">
                  <c:v>08.05</c:v>
                </c:pt>
                <c:pt idx="12">
                  <c:v>09.05</c:v>
                </c:pt>
                <c:pt idx="13">
                  <c:v>10.05</c:v>
                </c:pt>
              </c:strCache>
            </c:strRef>
          </c:cat>
          <c:val>
            <c:numRef>
              <c:f>'Shopfloor Board'!$Q$36:$Q$49</c:f>
              <c:numCache>
                <c:formatCode>General</c:formatCode>
                <c:ptCount val="14"/>
                <c:pt idx="0">
                  <c:v>520</c:v>
                </c:pt>
                <c:pt idx="1">
                  <c:v>520</c:v>
                </c:pt>
                <c:pt idx="2">
                  <c:v>520</c:v>
                </c:pt>
                <c:pt idx="3">
                  <c:v>540</c:v>
                </c:pt>
                <c:pt idx="4">
                  <c:v>540</c:v>
                </c:pt>
                <c:pt idx="5">
                  <c:v>540</c:v>
                </c:pt>
                <c:pt idx="6">
                  <c:v>560</c:v>
                </c:pt>
                <c:pt idx="7">
                  <c:v>560</c:v>
                </c:pt>
                <c:pt idx="8">
                  <c:v>560</c:v>
                </c:pt>
                <c:pt idx="9">
                  <c:v>580</c:v>
                </c:pt>
                <c:pt idx="10">
                  <c:v>580</c:v>
                </c:pt>
                <c:pt idx="11">
                  <c:v>580</c:v>
                </c:pt>
                <c:pt idx="12">
                  <c:v>600</c:v>
                </c:pt>
                <c:pt idx="13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C-4006-B226-631C53044E0A}"/>
            </c:ext>
          </c:extLst>
        </c:ser>
        <c:ser>
          <c:idx val="1"/>
          <c:order val="1"/>
          <c:tx>
            <c:v>Ist</c:v>
          </c:tx>
          <c:cat>
            <c:strRef>
              <c:f>'Shopfloor Board'!$P$36:$P$49</c:f>
              <c:strCache>
                <c:ptCount val="14"/>
                <c:pt idx="0">
                  <c:v>27.04</c:v>
                </c:pt>
                <c:pt idx="1">
                  <c:v>28.04</c:v>
                </c:pt>
                <c:pt idx="2">
                  <c:v>29.04</c:v>
                </c:pt>
                <c:pt idx="3">
                  <c:v>30.04</c:v>
                </c:pt>
                <c:pt idx="4">
                  <c:v>01.05</c:v>
                </c:pt>
                <c:pt idx="5">
                  <c:v>02.05</c:v>
                </c:pt>
                <c:pt idx="6">
                  <c:v>03.05</c:v>
                </c:pt>
                <c:pt idx="7">
                  <c:v>04.05</c:v>
                </c:pt>
                <c:pt idx="8">
                  <c:v>05.05</c:v>
                </c:pt>
                <c:pt idx="9">
                  <c:v>06.05</c:v>
                </c:pt>
                <c:pt idx="10">
                  <c:v>07.05</c:v>
                </c:pt>
                <c:pt idx="11">
                  <c:v>08.05</c:v>
                </c:pt>
                <c:pt idx="12">
                  <c:v>09.05</c:v>
                </c:pt>
                <c:pt idx="13">
                  <c:v>10.05</c:v>
                </c:pt>
              </c:strCache>
            </c:strRef>
          </c:cat>
          <c:val>
            <c:numRef>
              <c:f>'Shopfloor Board'!$R$36:$R$49</c:f>
              <c:numCache>
                <c:formatCode>General</c:formatCode>
                <c:ptCount val="14"/>
                <c:pt idx="0">
                  <c:v>508</c:v>
                </c:pt>
                <c:pt idx="1">
                  <c:v>532</c:v>
                </c:pt>
                <c:pt idx="2">
                  <c:v>515</c:v>
                </c:pt>
                <c:pt idx="3">
                  <c:v>526</c:v>
                </c:pt>
                <c:pt idx="4">
                  <c:v>548</c:v>
                </c:pt>
                <c:pt idx="5">
                  <c:v>531</c:v>
                </c:pt>
                <c:pt idx="6">
                  <c:v>552</c:v>
                </c:pt>
                <c:pt idx="7">
                  <c:v>569</c:v>
                </c:pt>
                <c:pt idx="8">
                  <c:v>545</c:v>
                </c:pt>
                <c:pt idx="9">
                  <c:v>572</c:v>
                </c:pt>
                <c:pt idx="10">
                  <c:v>590</c:v>
                </c:pt>
                <c:pt idx="11">
                  <c:v>565</c:v>
                </c:pt>
                <c:pt idx="12">
                  <c:v>588</c:v>
                </c:pt>
                <c:pt idx="13">
                  <c:v>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C-4006-B226-631C53044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legend>
      <c:legendPos val="b"/>
      <c:overlay val="0"/>
    </c:legend>
    <c:plotVisOnly val="1"/>
    <c:dispBlanksAs val="zero"/>
    <c:showDLblsOverMax val="1"/>
  </c:chart>
  <c:spPr>
    <a:solidFill>
      <a:schemeClr val="accent6">
        <a:lumMod val="20000"/>
        <a:lumOff val="8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OEE Trend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OEE</c:v>
          </c:tx>
          <c:cat>
            <c:strRef>
              <c:f>'Shopfloor Board'!$U$36:$U$49</c:f>
              <c:strCache>
                <c:ptCount val="14"/>
                <c:pt idx="0">
                  <c:v>27.04</c:v>
                </c:pt>
                <c:pt idx="1">
                  <c:v>28.04</c:v>
                </c:pt>
                <c:pt idx="2">
                  <c:v>29.04</c:v>
                </c:pt>
                <c:pt idx="3">
                  <c:v>30.04</c:v>
                </c:pt>
                <c:pt idx="4">
                  <c:v>01.05</c:v>
                </c:pt>
                <c:pt idx="5">
                  <c:v>02.05</c:v>
                </c:pt>
                <c:pt idx="6">
                  <c:v>03.05</c:v>
                </c:pt>
                <c:pt idx="7">
                  <c:v>04.05</c:v>
                </c:pt>
                <c:pt idx="8">
                  <c:v>05.05</c:v>
                </c:pt>
                <c:pt idx="9">
                  <c:v>06.05</c:v>
                </c:pt>
                <c:pt idx="10">
                  <c:v>07.05</c:v>
                </c:pt>
                <c:pt idx="11">
                  <c:v>08.05</c:v>
                </c:pt>
                <c:pt idx="12">
                  <c:v>09.05</c:v>
                </c:pt>
                <c:pt idx="13">
                  <c:v>10.05</c:v>
                </c:pt>
              </c:strCache>
            </c:strRef>
          </c:cat>
          <c:val>
            <c:numRef>
              <c:f>'Shopfloor Board'!$V$36:$V$49</c:f>
              <c:numCache>
                <c:formatCode>General</c:formatCode>
                <c:ptCount val="14"/>
                <c:pt idx="0">
                  <c:v>0.86687499999999995</c:v>
                </c:pt>
                <c:pt idx="1">
                  <c:v>0.96805288461538452</c:v>
                </c:pt>
                <c:pt idx="2">
                  <c:v>0.91692708333333339</c:v>
                </c:pt>
                <c:pt idx="3">
                  <c:v>0.86822530864197545</c:v>
                </c:pt>
                <c:pt idx="4">
                  <c:v>0.96487654320987659</c:v>
                </c:pt>
                <c:pt idx="5">
                  <c:v>0.89730709876543213</c:v>
                </c:pt>
                <c:pt idx="6">
                  <c:v>0.92239583333333341</c:v>
                </c:pt>
                <c:pt idx="7">
                  <c:v>0.97220982142857137</c:v>
                </c:pt>
                <c:pt idx="8">
                  <c:v>0.85480654761904762</c:v>
                </c:pt>
                <c:pt idx="9">
                  <c:v>0.92290948275862073</c:v>
                </c:pt>
                <c:pt idx="10">
                  <c:v>0.96581896551724133</c:v>
                </c:pt>
                <c:pt idx="11">
                  <c:v>0.88308189655172409</c:v>
                </c:pt>
                <c:pt idx="12">
                  <c:v>0.8992916666666666</c:v>
                </c:pt>
                <c:pt idx="13">
                  <c:v>0.92308333333333337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C-415B-A3DD-011F82B8A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plotVisOnly val="1"/>
    <c:dispBlanksAs val="zero"/>
    <c:showDLblsOverMax val="1"/>
  </c:chart>
  <c:spPr>
    <a:solidFill>
      <a:schemeClr val="accent6">
        <a:lumMod val="20000"/>
        <a:lumOff val="8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5</xdr:row>
      <xdr:rowOff>0</xdr:rowOff>
    </xdr:from>
    <xdr:to>
      <xdr:col>15</xdr:col>
      <xdr:colOff>0</xdr:colOff>
      <xdr:row>18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85725</xdr:colOff>
      <xdr:row>18</xdr:row>
      <xdr:rowOff>104775</xdr:rowOff>
    </xdr:from>
    <xdr:to>
      <xdr:col>14</xdr:col>
      <xdr:colOff>1057275</xdr:colOff>
      <xdr:row>31</xdr:row>
      <xdr:rowOff>104775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KennzahlenTable" displayName="KennzahlenTable" ref="A1:N200">
  <tableColumns count="14">
    <tableColumn id="1" xr3:uid="{00000000-0010-0000-0000-000001000000}" name="Datum"/>
    <tableColumn id="2" xr3:uid="{00000000-0010-0000-0000-000002000000}" name="Schicht"/>
    <tableColumn id="3" xr3:uid="{00000000-0010-0000-0000-000003000000}" name="Linie"/>
    <tableColumn id="4" xr3:uid="{00000000-0010-0000-0000-000004000000}" name="Plan Stk."/>
    <tableColumn id="5" xr3:uid="{00000000-0010-0000-0000-000005000000}" name="Ist Stk."/>
    <tableColumn id="6" xr3:uid="{00000000-0010-0000-0000-000006000000}" name="Ausschuss"/>
    <tableColumn id="7" xr3:uid="{00000000-0010-0000-0000-000007000000}" name="Nacharbeit"/>
    <tableColumn id="8" xr3:uid="{00000000-0010-0000-0000-000008000000}" name="Stillstand min"/>
    <tableColumn id="9" xr3:uid="{00000000-0010-0000-0000-000009000000}" name="Verfügbarkeit"/>
    <tableColumn id="10" xr3:uid="{00000000-0010-0000-0000-00000A000000}" name="Leistung"/>
    <tableColumn id="11" xr3:uid="{00000000-0010-0000-0000-00000B000000}" name="Qualität"/>
    <tableColumn id="12" xr3:uid="{00000000-0010-0000-0000-00000C000000}" name="OEE"/>
    <tableColumn id="13" xr3:uid="{00000000-0010-0000-0000-00000D000000}" name="Besetzung"/>
    <tableColumn id="14" xr3:uid="{00000000-0010-0000-0000-00000E000000}" name="Kommenta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assnahmenTable" displayName="MassnahmenTable" ref="A3:J60">
  <tableColumns count="10">
    <tableColumn id="1" xr3:uid="{00000000-0010-0000-0100-000001000000}" name="ID"/>
    <tableColumn id="2" xr3:uid="{00000000-0010-0000-0100-000002000000}" name="Datum"/>
    <tableColumn id="3" xr3:uid="{00000000-0010-0000-0100-000003000000}" name="Bereich"/>
    <tableColumn id="4" xr3:uid="{00000000-0010-0000-0100-000004000000}" name="Abweichung / Thema"/>
    <tableColumn id="5" xr3:uid="{00000000-0010-0000-0100-000005000000}" name="Maßnahme"/>
    <tableColumn id="6" xr3:uid="{00000000-0010-0000-0100-000006000000}" name="Verantwortlich"/>
    <tableColumn id="7" xr3:uid="{00000000-0010-0000-0100-000007000000}" name="Priorität"/>
    <tableColumn id="8" xr3:uid="{00000000-0010-0000-0100-000008000000}" name="Fällig"/>
    <tableColumn id="9" xr3:uid="{00000000-0010-0000-0100-000009000000}" name="Status"/>
    <tableColumn id="10" xr3:uid="{00000000-0010-0000-0100-00000A000000}" name="Komment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9"/>
  <sheetViews>
    <sheetView tabSelected="1" workbookViewId="0">
      <selection activeCell="W17" sqref="W17"/>
    </sheetView>
  </sheetViews>
  <sheetFormatPr baseColWidth="10" defaultColWidth="9" defaultRowHeight="15" x14ac:dyDescent="0.25"/>
  <cols>
    <col min="1" max="1" width="11" bestFit="1" customWidth="1"/>
    <col min="2" max="2" width="16.125" bestFit="1" customWidth="1"/>
    <col min="3" max="3" width="12.5" bestFit="1" customWidth="1"/>
    <col min="4" max="4" width="8.75" bestFit="1" customWidth="1"/>
    <col min="5" max="5" width="11.5" bestFit="1" customWidth="1"/>
    <col min="6" max="6" width="7.375" bestFit="1" customWidth="1"/>
    <col min="7" max="7" width="23.625" bestFit="1" customWidth="1"/>
    <col min="8" max="8" width="12.75" bestFit="1" customWidth="1"/>
    <col min="9" max="9" width="14" customWidth="1"/>
    <col min="10" max="10" width="11.5" bestFit="1" customWidth="1"/>
    <col min="11" max="11" width="4.625" bestFit="1" customWidth="1"/>
    <col min="12" max="14" width="12" customWidth="1"/>
    <col min="15" max="15" width="14" customWidth="1"/>
    <col min="16" max="16" width="1.5" bestFit="1" customWidth="1"/>
    <col min="17" max="18" width="1.375" bestFit="1" customWidth="1"/>
    <col min="19" max="20" width="2" customWidth="1"/>
    <col min="21" max="21" width="1.5" bestFit="1" customWidth="1"/>
    <col min="22" max="22" width="3.375" bestFit="1" customWidth="1"/>
  </cols>
  <sheetData>
    <row r="1" spans="1:15" ht="32.1" customHeight="1" x14ac:dyDescent="0.2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20.100000000000001" customHeight="1" x14ac:dyDescent="0.25">
      <c r="A2" s="27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4" spans="1:15" x14ac:dyDescent="0.25">
      <c r="A4" s="11" t="s">
        <v>2</v>
      </c>
      <c r="B4" s="12">
        <v>46152</v>
      </c>
      <c r="C4" s="11" t="s">
        <v>3</v>
      </c>
      <c r="D4" s="13" t="s">
        <v>4</v>
      </c>
      <c r="E4" s="11" t="s">
        <v>5</v>
      </c>
      <c r="F4" s="13" t="s">
        <v>6</v>
      </c>
      <c r="G4" s="11" t="s">
        <v>7</v>
      </c>
      <c r="H4" s="13" t="s">
        <v>8</v>
      </c>
      <c r="I4" s="11"/>
      <c r="J4" s="11" t="s">
        <v>9</v>
      </c>
      <c r="K4" s="14" t="str">
        <f>IF(COUNTIF(F7:F13,"Rot")&gt;0,"Rot",IF(COUNTIF(F7:F13,"Gelb")&gt;0,"Gelb","Grün"))</f>
        <v>Gelb</v>
      </c>
    </row>
    <row r="6" spans="1:15" x14ac:dyDescent="0.25">
      <c r="A6" s="35" t="s">
        <v>10</v>
      </c>
      <c r="B6" s="35" t="s">
        <v>11</v>
      </c>
      <c r="C6" s="35" t="s">
        <v>12</v>
      </c>
      <c r="D6" s="35" t="s">
        <v>13</v>
      </c>
      <c r="E6" s="35" t="s">
        <v>14</v>
      </c>
      <c r="F6" s="35" t="s">
        <v>15</v>
      </c>
      <c r="G6" s="35" t="s">
        <v>16</v>
      </c>
      <c r="H6" s="35" t="s">
        <v>17</v>
      </c>
    </row>
    <row r="7" spans="1:15" x14ac:dyDescent="0.25">
      <c r="A7" s="15" t="s">
        <v>18</v>
      </c>
      <c r="B7" s="3" t="s">
        <v>19</v>
      </c>
      <c r="C7" s="7">
        <v>0</v>
      </c>
      <c r="D7" s="7">
        <v>0</v>
      </c>
      <c r="E7" s="7">
        <f t="shared" ref="E7:E13" si="0">IFERROR(D7-C7,"")</f>
        <v>0</v>
      </c>
      <c r="F7" s="16" t="str">
        <f>IF(D7=0,"Grün","Rot")</f>
        <v>Grün</v>
      </c>
      <c r="G7" s="3" t="s">
        <v>20</v>
      </c>
      <c r="H7" s="3" t="s">
        <v>21</v>
      </c>
    </row>
    <row r="8" spans="1:15" x14ac:dyDescent="0.25">
      <c r="A8" s="15" t="s">
        <v>22</v>
      </c>
      <c r="B8" s="3" t="s">
        <v>23</v>
      </c>
      <c r="C8" s="6">
        <v>0.02</v>
      </c>
      <c r="D8" s="6">
        <f>IFERROR((SUMIFS(Kennzahlen!$F:$F,Kennzahlen!$A:$A,$B$4,Kennzahlen!$B:$B,$D$4,Kennzahlen!$C:$C,$F$4)+SUMIFS(Kennzahlen!$G:$G,Kennzahlen!$A:$A,$B$4,Kennzahlen!$B:$B,$D$4,Kennzahlen!$C:$C,$F$4))/SUMIFS(Kennzahlen!$E:$E,Kennzahlen!$A:$A,$B$4,Kennzahlen!$B:$B,$D$4,Kennzahlen!$C:$C,$F$4),0)</f>
        <v>1.8518518518518517E-2</v>
      </c>
      <c r="E8" s="6">
        <f t="shared" si="0"/>
        <v>-1.4814814814814829E-3</v>
      </c>
      <c r="F8" s="16" t="str">
        <f>IF(D8&lt;=C8,"Grün",IF(D8&lt;=C8*1.25,"Gelb","Rot"))</f>
        <v>Grün</v>
      </c>
      <c r="G8" s="3" t="s">
        <v>24</v>
      </c>
      <c r="H8" s="3" t="s">
        <v>25</v>
      </c>
    </row>
    <row r="9" spans="1:15" x14ac:dyDescent="0.25">
      <c r="A9" s="15" t="s">
        <v>26</v>
      </c>
      <c r="B9" s="3" t="s">
        <v>27</v>
      </c>
      <c r="C9" s="6">
        <v>1</v>
      </c>
      <c r="D9" s="6">
        <f>IFERROR(SUMIFS(Kennzahlen!$E:$E,Kennzahlen!$A:$A,$B$4,Kennzahlen!$B:$B,$D$4,Kennzahlen!$C:$C,$F$4)/SUMIFS(Kennzahlen!$D:$D,Kennzahlen!$A:$A,$B$4,Kennzahlen!$B:$B,$D$4,Kennzahlen!$C:$C,$F$4),0)</f>
        <v>0.99</v>
      </c>
      <c r="E9" s="6">
        <f t="shared" si="0"/>
        <v>-1.0000000000000009E-2</v>
      </c>
      <c r="F9" s="16" t="str">
        <f>IF(D9&gt;=C9,"Grün",IF(D9&gt;=0.95,"Gelb","Rot"))</f>
        <v>Gelb</v>
      </c>
      <c r="G9" s="3" t="s">
        <v>28</v>
      </c>
      <c r="H9" s="3" t="s">
        <v>29</v>
      </c>
    </row>
    <row r="10" spans="1:15" x14ac:dyDescent="0.25">
      <c r="A10" s="15" t="s">
        <v>30</v>
      </c>
      <c r="B10" s="3" t="s">
        <v>31</v>
      </c>
      <c r="C10" s="7">
        <f>SUMIFS(Kennzahlen!$D:$D,Kennzahlen!$A:$A,$B$4,Kennzahlen!$B:$B,$D$4,Kennzahlen!$C:$C,$F$4)</f>
        <v>600</v>
      </c>
      <c r="D10" s="7">
        <f>SUMIFS(Kennzahlen!$E:$E,Kennzahlen!$A:$A,$B$4,Kennzahlen!$B:$B,$D$4,Kennzahlen!$C:$C,$F$4)</f>
        <v>594</v>
      </c>
      <c r="E10" s="7">
        <f t="shared" si="0"/>
        <v>-6</v>
      </c>
      <c r="F10" s="16" t="str">
        <f>IF(D10&gt;=C10,"Grün",IF(D10&gt;=C10*0.95,"Gelb","Rot"))</f>
        <v>Gelb</v>
      </c>
      <c r="G10" s="3" t="s">
        <v>32</v>
      </c>
      <c r="H10" s="3" t="s">
        <v>33</v>
      </c>
    </row>
    <row r="11" spans="1:15" x14ac:dyDescent="0.25">
      <c r="A11" s="15" t="s">
        <v>34</v>
      </c>
      <c r="B11" s="3" t="s">
        <v>35</v>
      </c>
      <c r="C11" s="7">
        <v>30</v>
      </c>
      <c r="D11" s="7">
        <f>SUMIFS(Kennzahlen!$H:$H,Kennzahlen!$A:$A,$B$4,Kennzahlen!$B:$B,$D$4,Kennzahlen!$C:$C,$F$4)</f>
        <v>24</v>
      </c>
      <c r="E11" s="7">
        <f t="shared" si="0"/>
        <v>-6</v>
      </c>
      <c r="F11" s="16" t="str">
        <f>IF(D11&lt;=C11,"Grün",IF(D11&lt;=C11*1.25,"Gelb","Rot"))</f>
        <v>Grün</v>
      </c>
      <c r="G11" s="3" t="s">
        <v>36</v>
      </c>
      <c r="H11" s="3" t="s">
        <v>37</v>
      </c>
    </row>
    <row r="12" spans="1:15" x14ac:dyDescent="0.25">
      <c r="A12" s="15" t="s">
        <v>38</v>
      </c>
      <c r="B12" s="3" t="s">
        <v>39</v>
      </c>
      <c r="C12" s="7">
        <v>6</v>
      </c>
      <c r="D12" s="7">
        <f>IFERROR(SUMIFS(Kennzahlen!$M:$M,Kennzahlen!$A:$A,$B$4,Kennzahlen!$B:$B,$D$4,Kennzahlen!$C:$C,$F$4)/COUNTIFS(Kennzahlen!$A:$A,$B$4,Kennzahlen!$B:$B,$D$4,Kennzahlen!$C:$C,$F$4),0)</f>
        <v>6</v>
      </c>
      <c r="E12" s="7">
        <f t="shared" si="0"/>
        <v>0</v>
      </c>
      <c r="F12" s="16" t="str">
        <f>IF(D12&gt;=C12,"Grün",IF(D12&gt;=C12-1,"Gelb","Rot"))</f>
        <v>Grün</v>
      </c>
      <c r="G12" s="3" t="s">
        <v>40</v>
      </c>
      <c r="H12" s="3" t="s">
        <v>41</v>
      </c>
    </row>
    <row r="13" spans="1:15" x14ac:dyDescent="0.25">
      <c r="A13" s="15" t="s">
        <v>42</v>
      </c>
      <c r="B13" s="3" t="s">
        <v>42</v>
      </c>
      <c r="C13" s="6">
        <v>0.85</v>
      </c>
      <c r="D13" s="6">
        <f>IFERROR(SUMIFS(Kennzahlen!$L:$L,Kennzahlen!$A:$A,$B$4,Kennzahlen!$B:$B,$D$4,Kennzahlen!$C:$C,$F$4)/COUNTIFS(Kennzahlen!$A:$A,$B$4,Kennzahlen!$B:$B,$D$4,Kennzahlen!$C:$C,$F$4),0)</f>
        <v>0.92308333333333337</v>
      </c>
      <c r="E13" s="6">
        <f t="shared" si="0"/>
        <v>7.3083333333333389E-2</v>
      </c>
      <c r="F13" s="16" t="str">
        <f>IF(D13&gt;=C13,"Grün",IF(D13&gt;=0.75,"Gelb","Rot"))</f>
        <v>Grün</v>
      </c>
      <c r="G13" s="3" t="s">
        <v>43</v>
      </c>
      <c r="H13" s="3" t="s">
        <v>21</v>
      </c>
    </row>
    <row r="14" spans="1:15" x14ac:dyDescent="0.25">
      <c r="A14" s="1"/>
      <c r="B14" s="1"/>
      <c r="C14" s="1"/>
      <c r="D14" s="1"/>
      <c r="E14" s="1"/>
      <c r="F14" s="1"/>
      <c r="G14" s="1"/>
      <c r="H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</row>
    <row r="16" spans="1:15" x14ac:dyDescent="0.25">
      <c r="A16" s="36" t="s">
        <v>44</v>
      </c>
      <c r="B16" s="36" t="s">
        <v>45</v>
      </c>
      <c r="C16" s="36" t="s">
        <v>13</v>
      </c>
      <c r="D16" s="36" t="s">
        <v>46</v>
      </c>
      <c r="E16" s="36" t="s">
        <v>47</v>
      </c>
      <c r="F16" s="36" t="s">
        <v>48</v>
      </c>
      <c r="G16" s="36" t="s">
        <v>49</v>
      </c>
      <c r="H16" s="36" t="s">
        <v>50</v>
      </c>
    </row>
    <row r="17" spans="1:8" x14ac:dyDescent="0.25">
      <c r="A17" s="17" t="s">
        <v>51</v>
      </c>
      <c r="B17" s="18">
        <v>190</v>
      </c>
      <c r="C17" s="18">
        <v>184</v>
      </c>
      <c r="D17" s="18">
        <v>3</v>
      </c>
      <c r="E17" s="18">
        <v>8</v>
      </c>
      <c r="F17" s="19" t="str">
        <f>IF(C17&gt;=B17,"Grün",IF(C17&gt;=B17*0.95,"Gelb","Rot"))</f>
        <v>Gelb</v>
      </c>
      <c r="G17" s="9" t="s">
        <v>52</v>
      </c>
      <c r="H17" s="9" t="s">
        <v>53</v>
      </c>
    </row>
    <row r="18" spans="1:8" x14ac:dyDescent="0.25">
      <c r="A18" s="17" t="s">
        <v>54</v>
      </c>
      <c r="B18" s="18">
        <v>150</v>
      </c>
      <c r="C18" s="18">
        <v>151</v>
      </c>
      <c r="D18" s="18">
        <v>2</v>
      </c>
      <c r="E18" s="18">
        <v>3</v>
      </c>
      <c r="F18" s="19" t="str">
        <f>IF(C18&gt;=B18,"Grün",IF(C18&gt;=B18*0.95,"Gelb","Rot"))</f>
        <v>Grün</v>
      </c>
      <c r="G18" s="9" t="s">
        <v>55</v>
      </c>
      <c r="H18" s="9"/>
    </row>
    <row r="19" spans="1:8" x14ac:dyDescent="0.25">
      <c r="A19" s="17" t="s">
        <v>56</v>
      </c>
      <c r="B19" s="18">
        <v>130</v>
      </c>
      <c r="C19" s="18">
        <v>126</v>
      </c>
      <c r="D19" s="18">
        <v>1</v>
      </c>
      <c r="E19" s="18">
        <v>6</v>
      </c>
      <c r="F19" s="19" t="str">
        <f>IF(C19&gt;=B19,"Grün",IF(C19&gt;=B19*0.95,"Gelb","Rot"))</f>
        <v>Gelb</v>
      </c>
      <c r="G19" s="9" t="s">
        <v>57</v>
      </c>
      <c r="H19" s="9" t="s">
        <v>58</v>
      </c>
    </row>
    <row r="20" spans="1:8" x14ac:dyDescent="0.25">
      <c r="A20" s="17" t="s">
        <v>59</v>
      </c>
      <c r="B20" s="18">
        <v>130</v>
      </c>
      <c r="C20" s="18">
        <v>133</v>
      </c>
      <c r="D20" s="18">
        <v>1</v>
      </c>
      <c r="E20" s="18">
        <v>4</v>
      </c>
      <c r="F20" s="19" t="str">
        <f>IF(C20&gt;=B20,"Grün",IF(C20&gt;=B20*0.95,"Gelb","Rot"))</f>
        <v>Grün</v>
      </c>
      <c r="G20" s="9" t="s">
        <v>60</v>
      </c>
      <c r="H20" s="9"/>
    </row>
    <row r="21" spans="1:8" x14ac:dyDescent="0.25">
      <c r="A21" s="17" t="s">
        <v>61</v>
      </c>
      <c r="B21" s="18"/>
      <c r="C21" s="18"/>
      <c r="D21" s="18"/>
      <c r="E21" s="18"/>
      <c r="F21" s="19" t="s">
        <v>62</v>
      </c>
      <c r="G21" s="9" t="s">
        <v>63</v>
      </c>
      <c r="H21" s="9"/>
    </row>
    <row r="22" spans="1:8" x14ac:dyDescent="0.25">
      <c r="A22" s="17" t="s">
        <v>18</v>
      </c>
      <c r="B22" s="18"/>
      <c r="C22" s="18"/>
      <c r="D22" s="18"/>
      <c r="E22" s="18"/>
      <c r="F22" s="19" t="s">
        <v>62</v>
      </c>
      <c r="G22" s="9" t="s">
        <v>64</v>
      </c>
      <c r="H22" s="9"/>
    </row>
    <row r="23" spans="1:8" x14ac:dyDescent="0.25">
      <c r="A23" s="17" t="s">
        <v>22</v>
      </c>
      <c r="B23" s="18"/>
      <c r="C23" s="18"/>
      <c r="D23" s="18"/>
      <c r="E23" s="18"/>
      <c r="F23" s="19" t="s">
        <v>65</v>
      </c>
      <c r="G23" s="9" t="s">
        <v>66</v>
      </c>
      <c r="H23" s="9" t="s">
        <v>67</v>
      </c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37" t="s">
        <v>68</v>
      </c>
      <c r="B26" s="38"/>
      <c r="C26" s="38"/>
      <c r="D26" s="38"/>
      <c r="E26" s="38"/>
      <c r="F26" s="38"/>
      <c r="G26" s="38"/>
      <c r="H26" s="38"/>
    </row>
    <row r="27" spans="1:8" x14ac:dyDescent="0.25">
      <c r="A27" s="20" t="s">
        <v>69</v>
      </c>
      <c r="B27" s="29" t="s">
        <v>70</v>
      </c>
      <c r="C27" s="29"/>
      <c r="D27" s="29"/>
      <c r="E27" s="29"/>
      <c r="F27" s="29"/>
      <c r="G27" s="29"/>
      <c r="H27" s="29"/>
    </row>
    <row r="28" spans="1:8" x14ac:dyDescent="0.25">
      <c r="A28" s="20" t="s">
        <v>71</v>
      </c>
      <c r="B28" s="29" t="s">
        <v>72</v>
      </c>
      <c r="C28" s="29"/>
      <c r="D28" s="29"/>
      <c r="E28" s="29"/>
      <c r="F28" s="29"/>
      <c r="G28" s="29"/>
      <c r="H28" s="29"/>
    </row>
    <row r="29" spans="1:8" x14ac:dyDescent="0.25">
      <c r="A29" s="20" t="s">
        <v>73</v>
      </c>
      <c r="B29" s="29" t="s">
        <v>74</v>
      </c>
      <c r="C29" s="29"/>
      <c r="D29" s="29"/>
      <c r="E29" s="29"/>
      <c r="F29" s="29"/>
      <c r="G29" s="29"/>
      <c r="H29" s="29"/>
    </row>
    <row r="30" spans="1:8" x14ac:dyDescent="0.25">
      <c r="A30" s="20" t="s">
        <v>75</v>
      </c>
      <c r="B30" s="29" t="s">
        <v>76</v>
      </c>
      <c r="C30" s="29"/>
      <c r="D30" s="29"/>
      <c r="E30" s="29"/>
      <c r="F30" s="29"/>
      <c r="G30" s="29"/>
      <c r="H30" s="29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22" ht="30" x14ac:dyDescent="0.25">
      <c r="A33" s="36" t="s">
        <v>77</v>
      </c>
      <c r="B33" s="36" t="s">
        <v>78</v>
      </c>
      <c r="C33" s="36" t="s">
        <v>79</v>
      </c>
      <c r="D33" s="36" t="s">
        <v>80</v>
      </c>
      <c r="E33" s="36" t="s">
        <v>81</v>
      </c>
      <c r="F33" s="36" t="s">
        <v>48</v>
      </c>
      <c r="G33" s="36" t="s">
        <v>49</v>
      </c>
      <c r="H33" s="36"/>
    </row>
    <row r="34" spans="1:22" ht="30" x14ac:dyDescent="0.25">
      <c r="A34" s="9" t="str">
        <f>IF(Massnahmenplan!A4="","",Massnahmenplan!A4)</f>
        <v>M-001</v>
      </c>
      <c r="B34" s="9" t="str">
        <f>IF(Massnahmenplan!D4="","",Massnahmenplan!D4)</f>
        <v>Förderband stoppte 24 min</v>
      </c>
      <c r="C34" s="9" t="str">
        <f>IF(Massnahmenplan!F4="","",Massnahmenplan!F4)</f>
        <v>M. Weber</v>
      </c>
      <c r="D34" s="9" t="str">
        <f>IF(Massnahmenplan!G4="","",Massnahmenplan!G4)</f>
        <v>Hoch</v>
      </c>
      <c r="E34" s="10">
        <f>IF(Massnahmenplan!H4="","",Massnahmenplan!H4)</f>
        <v>46153</v>
      </c>
      <c r="F34" s="9" t="str">
        <f>IF(Massnahmenplan!I4="","",Massnahmenplan!I4)</f>
        <v>In Arbeit</v>
      </c>
      <c r="G34" s="9" t="str">
        <f>IF(Massnahmenplan!J4="","",Massnahmenplan!J4)</f>
        <v>Ersatzsensor bestellt</v>
      </c>
      <c r="H34" s="9"/>
    </row>
    <row r="35" spans="1:22" ht="30" x14ac:dyDescent="0.25">
      <c r="A35" s="9" t="str">
        <f>IF(Massnahmenplan!A5="","",Massnahmenplan!A5)</f>
        <v>M-002</v>
      </c>
      <c r="B35" s="9" t="str">
        <f>IF(Massnahmenplan!D5="","",Massnahmenplan!D5)</f>
        <v>Ausschussquote über Ziel</v>
      </c>
      <c r="C35" s="9" t="str">
        <f>IF(Massnahmenplan!F5="","",Massnahmenplan!F5)</f>
        <v>S. Kaya</v>
      </c>
      <c r="D35" s="9" t="str">
        <f>IF(Massnahmenplan!G5="","",Massnahmenplan!G5)</f>
        <v>Mittel</v>
      </c>
      <c r="E35" s="10">
        <f>IF(Massnahmenplan!H5="","",Massnahmenplan!H5)</f>
        <v>46155</v>
      </c>
      <c r="F35" s="9" t="str">
        <f>IF(Massnahmenplan!I5="","",Massnahmenplan!I5)</f>
        <v>Offen</v>
      </c>
      <c r="G35" s="9" t="str">
        <f>IF(Massnahmenplan!J5="","",Massnahmenplan!J5)</f>
        <v/>
      </c>
      <c r="H35" s="9"/>
      <c r="K35" s="22"/>
      <c r="L35" s="22"/>
      <c r="M35" s="22"/>
      <c r="N35" s="22"/>
      <c r="P35" s="21" t="s">
        <v>2</v>
      </c>
      <c r="Q35" s="21" t="s">
        <v>45</v>
      </c>
      <c r="R35" s="21" t="s">
        <v>13</v>
      </c>
      <c r="U35" s="21" t="s">
        <v>2</v>
      </c>
      <c r="V35" s="21" t="s">
        <v>42</v>
      </c>
    </row>
    <row r="36" spans="1:22" ht="30" x14ac:dyDescent="0.25">
      <c r="A36" s="9" t="str">
        <f>IF(Massnahmenplan!A6="","",Massnahmenplan!A6)</f>
        <v>M-003</v>
      </c>
      <c r="B36" s="9" t="str">
        <f>IF(Massnahmenplan!D6="","",Massnahmenplan!D6)</f>
        <v>Neue Mitarbeiterin an Station 3</v>
      </c>
      <c r="C36" s="9" t="str">
        <f>IF(Massnahmenplan!F6="","",Massnahmenplan!F6)</f>
        <v>J. Fischer</v>
      </c>
      <c r="D36" s="9" t="str">
        <f>IF(Massnahmenplan!G6="","",Massnahmenplan!G6)</f>
        <v>Mittel</v>
      </c>
      <c r="E36" s="10">
        <f>IF(Massnahmenplan!H6="","",Massnahmenplan!H6)</f>
        <v>46157</v>
      </c>
      <c r="F36" s="9" t="str">
        <f>IF(Massnahmenplan!I6="","",Massnahmenplan!I6)</f>
        <v>Offen</v>
      </c>
      <c r="G36" s="9" t="str">
        <f>IF(Massnahmenplan!J6="","",Massnahmenplan!J6)</f>
        <v/>
      </c>
      <c r="H36" s="9"/>
      <c r="K36" s="23"/>
      <c r="L36" s="24"/>
      <c r="M36" s="24"/>
      <c r="N36" s="25"/>
      <c r="P36" s="21" t="s">
        <v>82</v>
      </c>
      <c r="Q36" s="21">
        <f>Kennzahlen!D2</f>
        <v>520</v>
      </c>
      <c r="R36" s="21">
        <f>Kennzahlen!E2</f>
        <v>508</v>
      </c>
      <c r="U36" s="21" t="s">
        <v>82</v>
      </c>
      <c r="V36" s="21">
        <f>Kennzahlen!L2</f>
        <v>0.86687499999999995</v>
      </c>
    </row>
    <row r="37" spans="1:22" ht="30" x14ac:dyDescent="0.25">
      <c r="A37" s="9" t="str">
        <f>IF(Massnahmenplan!A7="","",Massnahmenplan!A7)</f>
        <v>M-004</v>
      </c>
      <c r="B37" s="9" t="str">
        <f>IF(Massnahmenplan!D7="","",Massnahmenplan!D7)</f>
        <v>Fehlteile vor Schichtbeginn</v>
      </c>
      <c r="C37" s="9" t="str">
        <f>IF(Massnahmenplan!F7="","",Massnahmenplan!F7)</f>
        <v>A. Braun</v>
      </c>
      <c r="D37" s="9" t="str">
        <f>IF(Massnahmenplan!G7="","",Massnahmenplan!G7)</f>
        <v>Hoch</v>
      </c>
      <c r="E37" s="10">
        <f>IF(Massnahmenplan!H7="","",Massnahmenplan!H7)</f>
        <v>46152</v>
      </c>
      <c r="F37" s="9" t="str">
        <f>IF(Massnahmenplan!I7="","",Massnahmenplan!I7)</f>
        <v>Erledigt</v>
      </c>
      <c r="G37" s="9" t="str">
        <f>IF(Massnahmenplan!J7="","",Massnahmenplan!J7)</f>
        <v>Markierung gesetzt</v>
      </c>
      <c r="H37" s="9"/>
      <c r="K37" s="23"/>
      <c r="L37" s="24"/>
      <c r="M37" s="24"/>
      <c r="N37" s="25"/>
      <c r="P37" s="21" t="s">
        <v>83</v>
      </c>
      <c r="Q37" s="21">
        <f>Kennzahlen!D3</f>
        <v>520</v>
      </c>
      <c r="R37" s="21">
        <f>Kennzahlen!E3</f>
        <v>532</v>
      </c>
      <c r="U37" s="21" t="s">
        <v>83</v>
      </c>
      <c r="V37" s="21">
        <f>Kennzahlen!L3</f>
        <v>0.96805288461538452</v>
      </c>
    </row>
    <row r="38" spans="1:22" x14ac:dyDescent="0.25">
      <c r="A38" s="9" t="str">
        <f>IF(Massnahmenplan!A8="","",Massnahmenplan!A8)</f>
        <v/>
      </c>
      <c r="B38" s="9" t="str">
        <f>IF(Massnahmenplan!D8="","",Massnahmenplan!D8)</f>
        <v/>
      </c>
      <c r="C38" s="9" t="str">
        <f>IF(Massnahmenplan!F8="","",Massnahmenplan!F8)</f>
        <v/>
      </c>
      <c r="D38" s="9" t="str">
        <f>IF(Massnahmenplan!G8="","",Massnahmenplan!G8)</f>
        <v/>
      </c>
      <c r="E38" s="10" t="str">
        <f>IF(Massnahmenplan!H8="","",Massnahmenplan!H8)</f>
        <v/>
      </c>
      <c r="F38" s="9" t="str">
        <f>IF(Massnahmenplan!I8="","",Massnahmenplan!I8)</f>
        <v/>
      </c>
      <c r="G38" s="9" t="str">
        <f>IF(Massnahmenplan!J8="","",Massnahmenplan!J8)</f>
        <v/>
      </c>
      <c r="H38" s="9"/>
      <c r="K38" s="23"/>
      <c r="L38" s="24"/>
      <c r="M38" s="24"/>
      <c r="N38" s="25"/>
      <c r="P38" s="21" t="s">
        <v>84</v>
      </c>
      <c r="Q38" s="21">
        <f>Kennzahlen!D4</f>
        <v>520</v>
      </c>
      <c r="R38" s="21">
        <f>Kennzahlen!E4</f>
        <v>515</v>
      </c>
      <c r="U38" s="21" t="s">
        <v>84</v>
      </c>
      <c r="V38" s="21">
        <f>Kennzahlen!L4</f>
        <v>0.91692708333333339</v>
      </c>
    </row>
    <row r="39" spans="1:22" x14ac:dyDescent="0.25">
      <c r="A39" s="9" t="str">
        <f>IF(Massnahmenplan!A9="","",Massnahmenplan!A9)</f>
        <v/>
      </c>
      <c r="B39" s="9" t="str">
        <f>IF(Massnahmenplan!D9="","",Massnahmenplan!D9)</f>
        <v/>
      </c>
      <c r="C39" s="9" t="str">
        <f>IF(Massnahmenplan!F9="","",Massnahmenplan!F9)</f>
        <v/>
      </c>
      <c r="D39" s="9" t="str">
        <f>IF(Massnahmenplan!G9="","",Massnahmenplan!G9)</f>
        <v/>
      </c>
      <c r="E39" s="10" t="str">
        <f>IF(Massnahmenplan!H9="","",Massnahmenplan!H9)</f>
        <v/>
      </c>
      <c r="F39" s="9" t="str">
        <f>IF(Massnahmenplan!I9="","",Massnahmenplan!I9)</f>
        <v/>
      </c>
      <c r="G39" s="9" t="str">
        <f>IF(Massnahmenplan!J9="","",Massnahmenplan!J9)</f>
        <v/>
      </c>
      <c r="H39" s="9"/>
      <c r="K39" s="23"/>
      <c r="L39" s="24"/>
      <c r="M39" s="24"/>
      <c r="N39" s="25"/>
      <c r="P39" s="21" t="s">
        <v>85</v>
      </c>
      <c r="Q39" s="21">
        <f>Kennzahlen!D5</f>
        <v>540</v>
      </c>
      <c r="R39" s="21">
        <f>Kennzahlen!E5</f>
        <v>526</v>
      </c>
      <c r="U39" s="21" t="s">
        <v>85</v>
      </c>
      <c r="V39" s="21">
        <f>Kennzahlen!L5</f>
        <v>0.86822530864197545</v>
      </c>
    </row>
    <row r="40" spans="1:22" x14ac:dyDescent="0.25">
      <c r="K40" s="23"/>
      <c r="L40" s="24"/>
      <c r="M40" s="24"/>
      <c r="N40" s="25"/>
      <c r="P40" s="21" t="s">
        <v>86</v>
      </c>
      <c r="Q40" s="21">
        <f>Kennzahlen!D6</f>
        <v>540</v>
      </c>
      <c r="R40" s="21">
        <f>Kennzahlen!E6</f>
        <v>548</v>
      </c>
      <c r="U40" s="21" t="s">
        <v>86</v>
      </c>
      <c r="V40" s="21">
        <f>Kennzahlen!L6</f>
        <v>0.96487654320987659</v>
      </c>
    </row>
    <row r="41" spans="1:22" x14ac:dyDescent="0.25">
      <c r="K41" s="23"/>
      <c r="L41" s="24"/>
      <c r="M41" s="24"/>
      <c r="N41" s="25"/>
      <c r="P41" s="21" t="s">
        <v>87</v>
      </c>
      <c r="Q41" s="21">
        <f>Kennzahlen!D7</f>
        <v>540</v>
      </c>
      <c r="R41" s="21">
        <f>Kennzahlen!E7</f>
        <v>531</v>
      </c>
      <c r="U41" s="21" t="s">
        <v>87</v>
      </c>
      <c r="V41" s="21">
        <f>Kennzahlen!L7</f>
        <v>0.89730709876543213</v>
      </c>
    </row>
    <row r="42" spans="1:22" x14ac:dyDescent="0.25">
      <c r="K42" s="23"/>
      <c r="L42" s="24"/>
      <c r="M42" s="24"/>
      <c r="N42" s="25"/>
      <c r="P42" s="21" t="s">
        <v>88</v>
      </c>
      <c r="Q42" s="21">
        <f>Kennzahlen!D8</f>
        <v>560</v>
      </c>
      <c r="R42" s="21">
        <f>Kennzahlen!E8</f>
        <v>552</v>
      </c>
      <c r="U42" s="21" t="s">
        <v>88</v>
      </c>
      <c r="V42" s="21">
        <f>Kennzahlen!L8</f>
        <v>0.92239583333333341</v>
      </c>
    </row>
    <row r="43" spans="1:22" x14ac:dyDescent="0.25">
      <c r="K43" s="23"/>
      <c r="L43" s="24"/>
      <c r="M43" s="24"/>
      <c r="N43" s="25"/>
      <c r="P43" s="21" t="s">
        <v>89</v>
      </c>
      <c r="Q43" s="21">
        <f>Kennzahlen!D9</f>
        <v>560</v>
      </c>
      <c r="R43" s="21">
        <f>Kennzahlen!E9</f>
        <v>569</v>
      </c>
      <c r="U43" s="21" t="s">
        <v>89</v>
      </c>
      <c r="V43" s="21">
        <f>Kennzahlen!L9</f>
        <v>0.97220982142857137</v>
      </c>
    </row>
    <row r="44" spans="1:22" x14ac:dyDescent="0.25">
      <c r="K44" s="23"/>
      <c r="L44" s="24"/>
      <c r="M44" s="24"/>
      <c r="N44" s="25"/>
      <c r="P44" s="21" t="s">
        <v>90</v>
      </c>
      <c r="Q44" s="21">
        <f>Kennzahlen!D10</f>
        <v>560</v>
      </c>
      <c r="R44" s="21">
        <f>Kennzahlen!E10</f>
        <v>545</v>
      </c>
      <c r="U44" s="21" t="s">
        <v>90</v>
      </c>
      <c r="V44" s="21">
        <f>Kennzahlen!L10</f>
        <v>0.85480654761904762</v>
      </c>
    </row>
    <row r="45" spans="1:22" x14ac:dyDescent="0.25">
      <c r="K45" s="23"/>
      <c r="L45" s="24"/>
      <c r="M45" s="24"/>
      <c r="N45" s="25"/>
      <c r="P45" s="21" t="s">
        <v>91</v>
      </c>
      <c r="Q45" s="21">
        <f>Kennzahlen!D11</f>
        <v>580</v>
      </c>
      <c r="R45" s="21">
        <f>Kennzahlen!E11</f>
        <v>572</v>
      </c>
      <c r="U45" s="21" t="s">
        <v>91</v>
      </c>
      <c r="V45" s="21">
        <f>Kennzahlen!L11</f>
        <v>0.92290948275862073</v>
      </c>
    </row>
    <row r="46" spans="1:22" x14ac:dyDescent="0.25">
      <c r="K46" s="23"/>
      <c r="L46" s="24"/>
      <c r="M46" s="24"/>
      <c r="N46" s="25"/>
      <c r="P46" s="21" t="s">
        <v>92</v>
      </c>
      <c r="Q46" s="21">
        <f>Kennzahlen!D12</f>
        <v>580</v>
      </c>
      <c r="R46" s="21">
        <f>Kennzahlen!E12</f>
        <v>590</v>
      </c>
      <c r="U46" s="21" t="s">
        <v>92</v>
      </c>
      <c r="V46" s="21">
        <f>Kennzahlen!L12</f>
        <v>0.96581896551724133</v>
      </c>
    </row>
    <row r="47" spans="1:22" x14ac:dyDescent="0.25">
      <c r="K47" s="23"/>
      <c r="L47" s="24"/>
      <c r="M47" s="24"/>
      <c r="N47" s="25"/>
      <c r="P47" s="21" t="s">
        <v>93</v>
      </c>
      <c r="Q47" s="21">
        <f>Kennzahlen!D13</f>
        <v>580</v>
      </c>
      <c r="R47" s="21">
        <f>Kennzahlen!E13</f>
        <v>565</v>
      </c>
      <c r="U47" s="21" t="s">
        <v>93</v>
      </c>
      <c r="V47" s="21">
        <f>Kennzahlen!L13</f>
        <v>0.88308189655172409</v>
      </c>
    </row>
    <row r="48" spans="1:22" x14ac:dyDescent="0.25">
      <c r="K48" s="23"/>
      <c r="L48" s="24"/>
      <c r="M48" s="24"/>
      <c r="N48" s="25"/>
      <c r="P48" s="21" t="s">
        <v>94</v>
      </c>
      <c r="Q48" s="21">
        <f>Kennzahlen!D14</f>
        <v>600</v>
      </c>
      <c r="R48" s="21">
        <f>Kennzahlen!E14</f>
        <v>588</v>
      </c>
      <c r="U48" s="21" t="s">
        <v>94</v>
      </c>
      <c r="V48" s="21">
        <f>Kennzahlen!L14</f>
        <v>0.8992916666666666</v>
      </c>
    </row>
    <row r="49" spans="11:22" x14ac:dyDescent="0.25">
      <c r="K49" s="23"/>
      <c r="L49" s="24"/>
      <c r="M49" s="24"/>
      <c r="N49" s="25"/>
      <c r="P49" s="21" t="s">
        <v>95</v>
      </c>
      <c r="Q49" s="21">
        <f>Kennzahlen!D15</f>
        <v>600</v>
      </c>
      <c r="R49" s="21">
        <f>Kennzahlen!E15</f>
        <v>594</v>
      </c>
      <c r="U49" s="21" t="s">
        <v>95</v>
      </c>
      <c r="V49" s="21">
        <f>Kennzahlen!L15</f>
        <v>0.92308333333333337</v>
      </c>
    </row>
  </sheetData>
  <mergeCells count="7">
    <mergeCell ref="B29:H29"/>
    <mergeCell ref="B30:H30"/>
    <mergeCell ref="A1:O1"/>
    <mergeCell ref="A2:O2"/>
    <mergeCell ref="A26:H26"/>
    <mergeCell ref="B27:H27"/>
    <mergeCell ref="B28:H28"/>
  </mergeCells>
  <conditionalFormatting sqref="D34:D39">
    <cfRule type="expression" dxfId="24" priority="13">
      <formula>$D34="Hoch"</formula>
    </cfRule>
    <cfRule type="expression" dxfId="23" priority="14">
      <formula>$D34="Sofort"</formula>
    </cfRule>
  </conditionalFormatting>
  <conditionalFormatting sqref="F7:F13">
    <cfRule type="expression" dxfId="22" priority="1">
      <formula>F7="Grün"</formula>
    </cfRule>
    <cfRule type="expression" dxfId="21" priority="2">
      <formula>F7="Gelb"</formula>
    </cfRule>
    <cfRule type="expression" dxfId="20" priority="3">
      <formula>F7="Rot"</formula>
    </cfRule>
  </conditionalFormatting>
  <conditionalFormatting sqref="F17:F23">
    <cfRule type="expression" dxfId="19" priority="4">
      <formula>F17="Grün"</formula>
    </cfRule>
    <cfRule type="expression" dxfId="18" priority="5">
      <formula>F17="Gelb"</formula>
    </cfRule>
    <cfRule type="expression" dxfId="17" priority="6">
      <formula>F17="Rot"</formula>
    </cfRule>
  </conditionalFormatting>
  <conditionalFormatting sqref="F34:F39">
    <cfRule type="expression" dxfId="16" priority="10">
      <formula>F34="Grün"</formula>
    </cfRule>
    <cfRule type="expression" dxfId="15" priority="11">
      <formula>F34="Gelb"</formula>
    </cfRule>
    <cfRule type="expression" dxfId="14" priority="12">
      <formula>F34="Rot"</formula>
    </cfRule>
    <cfRule type="expression" dxfId="13" priority="15">
      <formula>$F34="Erledigt"</formula>
    </cfRule>
    <cfRule type="expression" dxfId="12" priority="16">
      <formula>$F34="Offen"</formula>
    </cfRule>
    <cfRule type="expression" dxfId="11" priority="17">
      <formula>$F34="Überfällig"</formula>
    </cfRule>
  </conditionalFormatting>
  <conditionalFormatting sqref="K4">
    <cfRule type="expression" dxfId="10" priority="7">
      <formula>K4="Grün"</formula>
    </cfRule>
    <cfRule type="expression" dxfId="9" priority="8">
      <formula>K4="Gelb"</formula>
    </cfRule>
    <cfRule type="expression" dxfId="8" priority="9">
      <formula>K4="Rot"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00000000-0002-0000-0000-000000000000}">
          <x14:formula1>
            <xm:f>Einstellungen!$A$4:$A$7</xm:f>
          </x14:formula1>
          <xm:sqref>D4</xm:sqref>
        </x14:dataValidation>
        <x14:dataValidation type="list" xr:uid="{00000000-0002-0000-0000-000001000000}">
          <x14:formula1>
            <xm:f>Einstellungen!$B$4:$B$8</xm:f>
          </x14:formula1>
          <xm:sqref>F4</xm:sqref>
        </x14:dataValidation>
        <x14:dataValidation type="list" xr:uid="{00000000-0002-0000-0000-000002000000}">
          <x14:formula1>
            <xm:f>Einstellungen!$G$4:$G$10</xm:f>
          </x14:formula1>
          <xm:sqref>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0"/>
  <sheetViews>
    <sheetView workbookViewId="0"/>
  </sheetViews>
  <sheetFormatPr baseColWidth="10" defaultColWidth="9" defaultRowHeight="15" x14ac:dyDescent="0.25"/>
  <cols>
    <col min="1" max="1" width="9.125" customWidth="1"/>
    <col min="2" max="2" width="5.75" customWidth="1"/>
    <col min="3" max="3" width="5.125" customWidth="1"/>
    <col min="4" max="4" width="7" customWidth="1"/>
    <col min="5" max="5" width="5.375" customWidth="1"/>
    <col min="6" max="6" width="8.25" customWidth="1"/>
    <col min="7" max="7" width="9" customWidth="1"/>
    <col min="8" max="9" width="11" customWidth="1"/>
    <col min="10" max="10" width="6.75" customWidth="1"/>
    <col min="11" max="11" width="6.625" customWidth="1"/>
    <col min="12" max="12" width="4.875" customWidth="1"/>
    <col min="13" max="13" width="8.375" customWidth="1"/>
    <col min="14" max="14" width="32" customWidth="1"/>
  </cols>
  <sheetData>
    <row r="1" spans="1:14" ht="30" x14ac:dyDescent="0.25">
      <c r="A1" s="4" t="s">
        <v>2</v>
      </c>
      <c r="B1" s="4" t="s">
        <v>3</v>
      </c>
      <c r="C1" s="4" t="s">
        <v>5</v>
      </c>
      <c r="D1" s="4" t="s">
        <v>96</v>
      </c>
      <c r="E1" s="4" t="s">
        <v>97</v>
      </c>
      <c r="F1" s="4" t="s">
        <v>46</v>
      </c>
      <c r="G1" s="4" t="s">
        <v>98</v>
      </c>
      <c r="H1" s="4" t="s">
        <v>47</v>
      </c>
      <c r="I1" s="4" t="s">
        <v>99</v>
      </c>
      <c r="J1" s="4" t="s">
        <v>100</v>
      </c>
      <c r="K1" s="4" t="s">
        <v>22</v>
      </c>
      <c r="L1" s="4" t="s">
        <v>42</v>
      </c>
      <c r="M1" s="4" t="s">
        <v>39</v>
      </c>
      <c r="N1" s="4" t="s">
        <v>49</v>
      </c>
    </row>
    <row r="2" spans="1:14" ht="30" x14ac:dyDescent="0.25">
      <c r="A2" s="5">
        <v>46139</v>
      </c>
      <c r="B2" s="3" t="s">
        <v>4</v>
      </c>
      <c r="C2" s="3" t="s">
        <v>6</v>
      </c>
      <c r="D2" s="7">
        <v>520</v>
      </c>
      <c r="E2" s="7">
        <v>508</v>
      </c>
      <c r="F2" s="7">
        <v>8</v>
      </c>
      <c r="G2" s="7">
        <v>6</v>
      </c>
      <c r="H2" s="7">
        <v>42</v>
      </c>
      <c r="I2" s="6">
        <f t="shared" ref="I2:I15" si="0">IFERROR((480-H2)/480,0)</f>
        <v>0.91249999999999998</v>
      </c>
      <c r="J2" s="6">
        <f t="shared" ref="J2:J15" si="1">IFERROR(E2/D2,0)</f>
        <v>0.97692307692307689</v>
      </c>
      <c r="K2" s="6">
        <f t="shared" ref="K2:K15" si="2">IFERROR((E2-F2-G2)/E2,0)</f>
        <v>0.97244094488188981</v>
      </c>
      <c r="L2" s="6">
        <f t="shared" ref="L2:L15" si="3">IFERROR(I2*J2*K2,0)</f>
        <v>0.86687499999999995</v>
      </c>
      <c r="M2" s="7">
        <v>5</v>
      </c>
      <c r="N2" s="3" t="s">
        <v>101</v>
      </c>
    </row>
    <row r="3" spans="1:14" ht="30" x14ac:dyDescent="0.25">
      <c r="A3" s="5">
        <v>46140</v>
      </c>
      <c r="B3" s="3" t="s">
        <v>4</v>
      </c>
      <c r="C3" s="3" t="s">
        <v>6</v>
      </c>
      <c r="D3" s="7">
        <v>520</v>
      </c>
      <c r="E3" s="7">
        <v>532</v>
      </c>
      <c r="F3" s="7">
        <v>5</v>
      </c>
      <c r="G3" s="7">
        <v>4</v>
      </c>
      <c r="H3" s="7">
        <v>18</v>
      </c>
      <c r="I3" s="6">
        <f t="shared" si="0"/>
        <v>0.96250000000000002</v>
      </c>
      <c r="J3" s="6">
        <f t="shared" si="1"/>
        <v>1.023076923076923</v>
      </c>
      <c r="K3" s="6">
        <f t="shared" si="2"/>
        <v>0.98308270676691734</v>
      </c>
      <c r="L3" s="6">
        <f t="shared" si="3"/>
        <v>0.96805288461538452</v>
      </c>
      <c r="M3" s="7">
        <v>5</v>
      </c>
      <c r="N3" s="3" t="s">
        <v>102</v>
      </c>
    </row>
    <row r="4" spans="1:14" ht="30" x14ac:dyDescent="0.25">
      <c r="A4" s="5">
        <v>46141</v>
      </c>
      <c r="B4" s="3" t="s">
        <v>4</v>
      </c>
      <c r="C4" s="3" t="s">
        <v>6</v>
      </c>
      <c r="D4" s="7">
        <v>520</v>
      </c>
      <c r="E4" s="7">
        <v>515</v>
      </c>
      <c r="F4" s="7">
        <v>7</v>
      </c>
      <c r="G4" s="7">
        <v>5</v>
      </c>
      <c r="H4" s="7">
        <v>25</v>
      </c>
      <c r="I4" s="6">
        <f t="shared" si="0"/>
        <v>0.94791666666666663</v>
      </c>
      <c r="J4" s="6">
        <f t="shared" si="1"/>
        <v>0.99038461538461542</v>
      </c>
      <c r="K4" s="6">
        <f t="shared" si="2"/>
        <v>0.97669902912621365</v>
      </c>
      <c r="L4" s="6">
        <f t="shared" si="3"/>
        <v>0.91692708333333339</v>
      </c>
      <c r="M4" s="7">
        <v>5</v>
      </c>
      <c r="N4" s="3" t="s">
        <v>103</v>
      </c>
    </row>
    <row r="5" spans="1:14" ht="30" x14ac:dyDescent="0.25">
      <c r="A5" s="5">
        <v>46142</v>
      </c>
      <c r="B5" s="3" t="s">
        <v>4</v>
      </c>
      <c r="C5" s="3" t="s">
        <v>6</v>
      </c>
      <c r="D5" s="7">
        <v>540</v>
      </c>
      <c r="E5" s="7">
        <v>526</v>
      </c>
      <c r="F5" s="7">
        <v>12</v>
      </c>
      <c r="G5" s="7">
        <v>6</v>
      </c>
      <c r="H5" s="7">
        <v>37</v>
      </c>
      <c r="I5" s="6">
        <f t="shared" si="0"/>
        <v>0.92291666666666672</v>
      </c>
      <c r="J5" s="6">
        <f t="shared" si="1"/>
        <v>0.97407407407407409</v>
      </c>
      <c r="K5" s="6">
        <f t="shared" si="2"/>
        <v>0.96577946768060841</v>
      </c>
      <c r="L5" s="6">
        <f t="shared" si="3"/>
        <v>0.86822530864197545</v>
      </c>
      <c r="M5" s="7">
        <v>6</v>
      </c>
      <c r="N5" s="3" t="s">
        <v>104</v>
      </c>
    </row>
    <row r="6" spans="1:14" ht="30" x14ac:dyDescent="0.25">
      <c r="A6" s="5">
        <v>46143</v>
      </c>
      <c r="B6" s="3" t="s">
        <v>4</v>
      </c>
      <c r="C6" s="3" t="s">
        <v>6</v>
      </c>
      <c r="D6" s="7">
        <v>540</v>
      </c>
      <c r="E6" s="7">
        <v>548</v>
      </c>
      <c r="F6" s="7">
        <v>6</v>
      </c>
      <c r="G6" s="7">
        <v>3</v>
      </c>
      <c r="H6" s="7">
        <v>16</v>
      </c>
      <c r="I6" s="6">
        <f t="shared" si="0"/>
        <v>0.96666666666666667</v>
      </c>
      <c r="J6" s="6">
        <f t="shared" si="1"/>
        <v>1.0148148148148148</v>
      </c>
      <c r="K6" s="6">
        <f t="shared" si="2"/>
        <v>0.98357664233576647</v>
      </c>
      <c r="L6" s="6">
        <f t="shared" si="3"/>
        <v>0.96487654320987659</v>
      </c>
      <c r="M6" s="7">
        <v>6</v>
      </c>
      <c r="N6" s="3" t="s">
        <v>105</v>
      </c>
    </row>
    <row r="7" spans="1:14" ht="30" x14ac:dyDescent="0.25">
      <c r="A7" s="5">
        <v>46144</v>
      </c>
      <c r="B7" s="3" t="s">
        <v>4</v>
      </c>
      <c r="C7" s="3" t="s">
        <v>6</v>
      </c>
      <c r="D7" s="7">
        <v>540</v>
      </c>
      <c r="E7" s="7">
        <v>531</v>
      </c>
      <c r="F7" s="7">
        <v>9</v>
      </c>
      <c r="G7" s="7">
        <v>4</v>
      </c>
      <c r="H7" s="7">
        <v>31</v>
      </c>
      <c r="I7" s="6">
        <f t="shared" si="0"/>
        <v>0.93541666666666667</v>
      </c>
      <c r="J7" s="6">
        <f t="shared" si="1"/>
        <v>0.98333333333333328</v>
      </c>
      <c r="K7" s="6">
        <f t="shared" si="2"/>
        <v>0.97551789077212803</v>
      </c>
      <c r="L7" s="6">
        <f t="shared" si="3"/>
        <v>0.89730709876543213</v>
      </c>
      <c r="M7" s="7">
        <v>5</v>
      </c>
      <c r="N7" s="3" t="s">
        <v>106</v>
      </c>
    </row>
    <row r="8" spans="1:14" ht="30" x14ac:dyDescent="0.25">
      <c r="A8" s="5">
        <v>46145</v>
      </c>
      <c r="B8" s="3" t="s">
        <v>4</v>
      </c>
      <c r="C8" s="3" t="s">
        <v>6</v>
      </c>
      <c r="D8" s="7">
        <v>560</v>
      </c>
      <c r="E8" s="7">
        <v>552</v>
      </c>
      <c r="F8" s="7">
        <v>8</v>
      </c>
      <c r="G8" s="7">
        <v>5</v>
      </c>
      <c r="H8" s="7">
        <v>20</v>
      </c>
      <c r="I8" s="6">
        <f t="shared" si="0"/>
        <v>0.95833333333333337</v>
      </c>
      <c r="J8" s="6">
        <f t="shared" si="1"/>
        <v>0.98571428571428577</v>
      </c>
      <c r="K8" s="6">
        <f t="shared" si="2"/>
        <v>0.97644927536231885</v>
      </c>
      <c r="L8" s="6">
        <f t="shared" si="3"/>
        <v>0.92239583333333341</v>
      </c>
      <c r="M8" s="7">
        <v>6</v>
      </c>
      <c r="N8" s="3" t="s">
        <v>107</v>
      </c>
    </row>
    <row r="9" spans="1:14" ht="30" x14ac:dyDescent="0.25">
      <c r="A9" s="5">
        <v>46146</v>
      </c>
      <c r="B9" s="3" t="s">
        <v>4</v>
      </c>
      <c r="C9" s="3" t="s">
        <v>6</v>
      </c>
      <c r="D9" s="7">
        <v>560</v>
      </c>
      <c r="E9" s="7">
        <v>569</v>
      </c>
      <c r="F9" s="7">
        <v>4</v>
      </c>
      <c r="G9" s="7">
        <v>3</v>
      </c>
      <c r="H9" s="7">
        <v>15</v>
      </c>
      <c r="I9" s="6">
        <f t="shared" si="0"/>
        <v>0.96875</v>
      </c>
      <c r="J9" s="6">
        <f t="shared" si="1"/>
        <v>1.0160714285714285</v>
      </c>
      <c r="K9" s="6">
        <f t="shared" si="2"/>
        <v>0.9876977152899824</v>
      </c>
      <c r="L9" s="6">
        <f t="shared" si="3"/>
        <v>0.97220982142857137</v>
      </c>
      <c r="M9" s="7">
        <v>6</v>
      </c>
      <c r="N9" s="3" t="s">
        <v>108</v>
      </c>
    </row>
    <row r="10" spans="1:14" ht="30" x14ac:dyDescent="0.25">
      <c r="A10" s="5">
        <v>46147</v>
      </c>
      <c r="B10" s="3" t="s">
        <v>4</v>
      </c>
      <c r="C10" s="3" t="s">
        <v>6</v>
      </c>
      <c r="D10" s="7">
        <v>560</v>
      </c>
      <c r="E10" s="7">
        <v>545</v>
      </c>
      <c r="F10" s="7">
        <v>11</v>
      </c>
      <c r="G10" s="7">
        <v>7</v>
      </c>
      <c r="H10" s="7">
        <v>44</v>
      </c>
      <c r="I10" s="6">
        <f t="shared" si="0"/>
        <v>0.90833333333333333</v>
      </c>
      <c r="J10" s="6">
        <f t="shared" si="1"/>
        <v>0.9732142857142857</v>
      </c>
      <c r="K10" s="6">
        <f t="shared" si="2"/>
        <v>0.96697247706422018</v>
      </c>
      <c r="L10" s="6">
        <f t="shared" si="3"/>
        <v>0.85480654761904762</v>
      </c>
      <c r="M10" s="7">
        <v>5</v>
      </c>
      <c r="N10" s="3" t="s">
        <v>109</v>
      </c>
    </row>
    <row r="11" spans="1:14" ht="30" x14ac:dyDescent="0.25">
      <c r="A11" s="5">
        <v>46148</v>
      </c>
      <c r="B11" s="3" t="s">
        <v>4</v>
      </c>
      <c r="C11" s="3" t="s">
        <v>6</v>
      </c>
      <c r="D11" s="7">
        <v>580</v>
      </c>
      <c r="E11" s="7">
        <v>572</v>
      </c>
      <c r="F11" s="7">
        <v>7</v>
      </c>
      <c r="G11" s="7">
        <v>4</v>
      </c>
      <c r="H11" s="7">
        <v>22</v>
      </c>
      <c r="I11" s="6">
        <f t="shared" si="0"/>
        <v>0.95416666666666672</v>
      </c>
      <c r="J11" s="6">
        <f t="shared" si="1"/>
        <v>0.98620689655172411</v>
      </c>
      <c r="K11" s="6">
        <f t="shared" si="2"/>
        <v>0.98076923076923073</v>
      </c>
      <c r="L11" s="6">
        <f t="shared" si="3"/>
        <v>0.92290948275862073</v>
      </c>
      <c r="M11" s="7">
        <v>6</v>
      </c>
      <c r="N11" s="3" t="s">
        <v>110</v>
      </c>
    </row>
    <row r="12" spans="1:14" ht="30" x14ac:dyDescent="0.25">
      <c r="A12" s="5">
        <v>46149</v>
      </c>
      <c r="B12" s="3" t="s">
        <v>4</v>
      </c>
      <c r="C12" s="3" t="s">
        <v>6</v>
      </c>
      <c r="D12" s="7">
        <v>580</v>
      </c>
      <c r="E12" s="7">
        <v>590</v>
      </c>
      <c r="F12" s="7">
        <v>5</v>
      </c>
      <c r="G12" s="7">
        <v>3</v>
      </c>
      <c r="H12" s="7">
        <v>18</v>
      </c>
      <c r="I12" s="6">
        <f t="shared" si="0"/>
        <v>0.96250000000000002</v>
      </c>
      <c r="J12" s="6">
        <f t="shared" si="1"/>
        <v>1.0172413793103448</v>
      </c>
      <c r="K12" s="6">
        <f t="shared" si="2"/>
        <v>0.98644067796610169</v>
      </c>
      <c r="L12" s="6">
        <f t="shared" si="3"/>
        <v>0.96581896551724133</v>
      </c>
      <c r="M12" s="7">
        <v>6</v>
      </c>
      <c r="N12" s="3" t="s">
        <v>111</v>
      </c>
    </row>
    <row r="13" spans="1:14" ht="30" x14ac:dyDescent="0.25">
      <c r="A13" s="5">
        <v>46150</v>
      </c>
      <c r="B13" s="3" t="s">
        <v>4</v>
      </c>
      <c r="C13" s="3" t="s">
        <v>6</v>
      </c>
      <c r="D13" s="7">
        <v>580</v>
      </c>
      <c r="E13" s="7">
        <v>565</v>
      </c>
      <c r="F13" s="7">
        <v>10</v>
      </c>
      <c r="G13" s="7">
        <v>5</v>
      </c>
      <c r="H13" s="7">
        <v>33</v>
      </c>
      <c r="I13" s="6">
        <f t="shared" si="0"/>
        <v>0.93125000000000002</v>
      </c>
      <c r="J13" s="6">
        <f t="shared" si="1"/>
        <v>0.97413793103448276</v>
      </c>
      <c r="K13" s="6">
        <f t="shared" si="2"/>
        <v>0.97345132743362828</v>
      </c>
      <c r="L13" s="6">
        <f t="shared" si="3"/>
        <v>0.88308189655172409</v>
      </c>
      <c r="M13" s="7">
        <v>5</v>
      </c>
      <c r="N13" s="3" t="s">
        <v>112</v>
      </c>
    </row>
    <row r="14" spans="1:14" ht="30" x14ac:dyDescent="0.25">
      <c r="A14" s="5">
        <v>46151</v>
      </c>
      <c r="B14" s="3" t="s">
        <v>4</v>
      </c>
      <c r="C14" s="3" t="s">
        <v>6</v>
      </c>
      <c r="D14" s="7">
        <v>600</v>
      </c>
      <c r="E14" s="7">
        <v>588</v>
      </c>
      <c r="F14" s="7">
        <v>9</v>
      </c>
      <c r="G14" s="7">
        <v>6</v>
      </c>
      <c r="H14" s="7">
        <v>28</v>
      </c>
      <c r="I14" s="6">
        <f t="shared" si="0"/>
        <v>0.94166666666666665</v>
      </c>
      <c r="J14" s="6">
        <f t="shared" si="1"/>
        <v>0.98</v>
      </c>
      <c r="K14" s="6">
        <f t="shared" si="2"/>
        <v>0.97448979591836737</v>
      </c>
      <c r="L14" s="6">
        <f t="shared" si="3"/>
        <v>0.8992916666666666</v>
      </c>
      <c r="M14" s="7">
        <v>6</v>
      </c>
      <c r="N14" s="3" t="s">
        <v>113</v>
      </c>
    </row>
    <row r="15" spans="1:14" ht="30" x14ac:dyDescent="0.25">
      <c r="A15" s="5">
        <v>46152</v>
      </c>
      <c r="B15" s="3" t="s">
        <v>4</v>
      </c>
      <c r="C15" s="3" t="s">
        <v>6</v>
      </c>
      <c r="D15" s="7">
        <v>600</v>
      </c>
      <c r="E15" s="7">
        <v>594</v>
      </c>
      <c r="F15" s="7">
        <v>7</v>
      </c>
      <c r="G15" s="7">
        <v>4</v>
      </c>
      <c r="H15" s="7">
        <v>24</v>
      </c>
      <c r="I15" s="6">
        <f t="shared" si="0"/>
        <v>0.95</v>
      </c>
      <c r="J15" s="6">
        <f t="shared" si="1"/>
        <v>0.99</v>
      </c>
      <c r="K15" s="6">
        <f t="shared" si="2"/>
        <v>0.98148148148148151</v>
      </c>
      <c r="L15" s="6">
        <f t="shared" si="3"/>
        <v>0.92308333333333337</v>
      </c>
      <c r="M15" s="7">
        <v>6</v>
      </c>
      <c r="N15" s="3" t="s">
        <v>114</v>
      </c>
    </row>
    <row r="16" spans="1:14" x14ac:dyDescent="0.25">
      <c r="A16" s="5"/>
      <c r="B16" s="3"/>
      <c r="C16" s="3"/>
      <c r="D16" s="7"/>
      <c r="E16" s="7"/>
      <c r="F16" s="7"/>
      <c r="G16" s="7"/>
      <c r="H16" s="7"/>
      <c r="I16" s="6"/>
      <c r="J16" s="6"/>
      <c r="K16" s="6"/>
      <c r="L16" s="6"/>
      <c r="M16" s="7"/>
      <c r="N16" s="3"/>
    </row>
    <row r="17" spans="1:14" x14ac:dyDescent="0.25">
      <c r="A17" s="5"/>
      <c r="B17" s="3"/>
      <c r="C17" s="3"/>
      <c r="D17" s="7"/>
      <c r="E17" s="7"/>
      <c r="F17" s="7"/>
      <c r="G17" s="7"/>
      <c r="H17" s="7"/>
      <c r="I17" s="6"/>
      <c r="J17" s="6"/>
      <c r="K17" s="6"/>
      <c r="L17" s="6"/>
      <c r="M17" s="7"/>
      <c r="N17" s="3"/>
    </row>
    <row r="18" spans="1:14" x14ac:dyDescent="0.25">
      <c r="A18" s="5"/>
      <c r="B18" s="3"/>
      <c r="C18" s="3"/>
      <c r="D18" s="7"/>
      <c r="E18" s="7"/>
      <c r="F18" s="7"/>
      <c r="G18" s="7"/>
      <c r="H18" s="7"/>
      <c r="I18" s="6"/>
      <c r="J18" s="6"/>
      <c r="K18" s="6"/>
      <c r="L18" s="6"/>
      <c r="M18" s="7"/>
      <c r="N18" s="3"/>
    </row>
    <row r="19" spans="1:14" x14ac:dyDescent="0.25">
      <c r="A19" s="5"/>
      <c r="B19" s="3"/>
      <c r="C19" s="3"/>
      <c r="D19" s="7"/>
      <c r="E19" s="7"/>
      <c r="F19" s="7"/>
      <c r="G19" s="7"/>
      <c r="H19" s="7"/>
      <c r="I19" s="6"/>
      <c r="J19" s="6"/>
      <c r="K19" s="6"/>
      <c r="L19" s="6"/>
      <c r="M19" s="7"/>
      <c r="N19" s="3"/>
    </row>
    <row r="20" spans="1:14" x14ac:dyDescent="0.25">
      <c r="A20" s="5"/>
      <c r="B20" s="3"/>
      <c r="C20" s="3"/>
      <c r="D20" s="7"/>
      <c r="E20" s="7"/>
      <c r="F20" s="7"/>
      <c r="G20" s="7"/>
      <c r="H20" s="7"/>
      <c r="I20" s="6"/>
      <c r="J20" s="6"/>
      <c r="K20" s="6"/>
      <c r="L20" s="6"/>
      <c r="M20" s="7"/>
      <c r="N20" s="3"/>
    </row>
    <row r="21" spans="1:14" x14ac:dyDescent="0.25">
      <c r="A21" s="5"/>
      <c r="B21" s="3"/>
      <c r="C21" s="3"/>
      <c r="D21" s="7"/>
      <c r="E21" s="7"/>
      <c r="F21" s="7"/>
      <c r="G21" s="7"/>
      <c r="H21" s="7"/>
      <c r="I21" s="6"/>
      <c r="J21" s="6"/>
      <c r="K21" s="6"/>
      <c r="L21" s="6"/>
      <c r="M21" s="7"/>
      <c r="N21" s="3"/>
    </row>
    <row r="22" spans="1:14" x14ac:dyDescent="0.25">
      <c r="A22" s="5"/>
      <c r="B22" s="3"/>
      <c r="C22" s="3"/>
      <c r="D22" s="7"/>
      <c r="E22" s="7"/>
      <c r="F22" s="7"/>
      <c r="G22" s="7"/>
      <c r="H22" s="7"/>
      <c r="I22" s="6"/>
      <c r="J22" s="6"/>
      <c r="K22" s="6"/>
      <c r="L22" s="6"/>
      <c r="M22" s="7"/>
      <c r="N22" s="3"/>
    </row>
    <row r="23" spans="1:14" x14ac:dyDescent="0.25">
      <c r="A23" s="5"/>
      <c r="B23" s="3"/>
      <c r="C23" s="3"/>
      <c r="D23" s="7"/>
      <c r="E23" s="7"/>
      <c r="F23" s="7"/>
      <c r="G23" s="7"/>
      <c r="H23" s="7"/>
      <c r="I23" s="6"/>
      <c r="J23" s="6"/>
      <c r="K23" s="6"/>
      <c r="L23" s="6"/>
      <c r="M23" s="7"/>
      <c r="N23" s="3"/>
    </row>
    <row r="24" spans="1:14" x14ac:dyDescent="0.25">
      <c r="A24" s="5"/>
      <c r="B24" s="3"/>
      <c r="C24" s="3"/>
      <c r="D24" s="7"/>
      <c r="E24" s="7"/>
      <c r="F24" s="7"/>
      <c r="G24" s="7"/>
      <c r="H24" s="7"/>
      <c r="I24" s="6"/>
      <c r="J24" s="6"/>
      <c r="K24" s="6"/>
      <c r="L24" s="6"/>
      <c r="M24" s="7"/>
      <c r="N24" s="3"/>
    </row>
    <row r="25" spans="1:14" x14ac:dyDescent="0.25">
      <c r="A25" s="5"/>
      <c r="B25" s="3"/>
      <c r="C25" s="3"/>
      <c r="D25" s="7"/>
      <c r="E25" s="7"/>
      <c r="F25" s="7"/>
      <c r="G25" s="7"/>
      <c r="H25" s="7"/>
      <c r="I25" s="6"/>
      <c r="J25" s="6"/>
      <c r="K25" s="6"/>
      <c r="L25" s="6"/>
      <c r="M25" s="7"/>
      <c r="N25" s="3"/>
    </row>
    <row r="26" spans="1:14" x14ac:dyDescent="0.25">
      <c r="A26" s="5"/>
      <c r="B26" s="3"/>
      <c r="C26" s="3"/>
      <c r="D26" s="7"/>
      <c r="E26" s="7"/>
      <c r="F26" s="7"/>
      <c r="G26" s="7"/>
      <c r="H26" s="7"/>
      <c r="I26" s="6"/>
      <c r="J26" s="6"/>
      <c r="K26" s="6"/>
      <c r="L26" s="6"/>
      <c r="M26" s="7"/>
      <c r="N26" s="3"/>
    </row>
    <row r="27" spans="1:14" x14ac:dyDescent="0.25">
      <c r="A27" s="5"/>
      <c r="B27" s="3"/>
      <c r="C27" s="3"/>
      <c r="D27" s="7"/>
      <c r="E27" s="7"/>
      <c r="F27" s="7"/>
      <c r="G27" s="7"/>
      <c r="H27" s="7"/>
      <c r="I27" s="6"/>
      <c r="J27" s="6"/>
      <c r="K27" s="6"/>
      <c r="L27" s="6"/>
      <c r="M27" s="7"/>
      <c r="N27" s="3"/>
    </row>
    <row r="28" spans="1:14" x14ac:dyDescent="0.25">
      <c r="A28" s="5"/>
      <c r="B28" s="3"/>
      <c r="C28" s="3"/>
      <c r="D28" s="7"/>
      <c r="E28" s="7"/>
      <c r="F28" s="7"/>
      <c r="G28" s="7"/>
      <c r="H28" s="7"/>
      <c r="I28" s="6"/>
      <c r="J28" s="6"/>
      <c r="K28" s="6"/>
      <c r="L28" s="6"/>
      <c r="M28" s="7"/>
      <c r="N28" s="3"/>
    </row>
    <row r="29" spans="1:14" x14ac:dyDescent="0.25">
      <c r="A29" s="5"/>
      <c r="B29" s="3"/>
      <c r="C29" s="3"/>
      <c r="D29" s="7"/>
      <c r="E29" s="7"/>
      <c r="F29" s="7"/>
      <c r="G29" s="7"/>
      <c r="H29" s="7"/>
      <c r="I29" s="6"/>
      <c r="J29" s="6"/>
      <c r="K29" s="6"/>
      <c r="L29" s="6"/>
      <c r="M29" s="7"/>
      <c r="N29" s="3"/>
    </row>
    <row r="30" spans="1:14" x14ac:dyDescent="0.25">
      <c r="A30" s="5"/>
      <c r="B30" s="3"/>
      <c r="C30" s="3"/>
      <c r="D30" s="7"/>
      <c r="E30" s="7"/>
      <c r="F30" s="7"/>
      <c r="G30" s="7"/>
      <c r="H30" s="7"/>
      <c r="I30" s="6"/>
      <c r="J30" s="6"/>
      <c r="K30" s="6"/>
      <c r="L30" s="6"/>
      <c r="M30" s="7"/>
      <c r="N30" s="3"/>
    </row>
    <row r="31" spans="1:14" x14ac:dyDescent="0.25">
      <c r="A31" s="5"/>
      <c r="B31" s="3"/>
      <c r="C31" s="3"/>
      <c r="D31" s="7"/>
      <c r="E31" s="7"/>
      <c r="F31" s="7"/>
      <c r="G31" s="7"/>
      <c r="H31" s="7"/>
      <c r="I31" s="6"/>
      <c r="J31" s="6"/>
      <c r="K31" s="6"/>
      <c r="L31" s="6"/>
      <c r="M31" s="7"/>
      <c r="N31" s="3"/>
    </row>
    <row r="32" spans="1:14" x14ac:dyDescent="0.25">
      <c r="A32" s="5"/>
      <c r="B32" s="3"/>
      <c r="C32" s="3"/>
      <c r="D32" s="7"/>
      <c r="E32" s="7"/>
      <c r="F32" s="7"/>
      <c r="G32" s="7"/>
      <c r="H32" s="7"/>
      <c r="I32" s="6"/>
      <c r="J32" s="6"/>
      <c r="K32" s="6"/>
      <c r="L32" s="6"/>
      <c r="M32" s="7"/>
      <c r="N32" s="3"/>
    </row>
    <row r="33" spans="1:14" x14ac:dyDescent="0.25">
      <c r="A33" s="5"/>
      <c r="B33" s="3"/>
      <c r="C33" s="3"/>
      <c r="D33" s="7"/>
      <c r="E33" s="7"/>
      <c r="F33" s="7"/>
      <c r="G33" s="7"/>
      <c r="H33" s="7"/>
      <c r="I33" s="6"/>
      <c r="J33" s="6"/>
      <c r="K33" s="6"/>
      <c r="L33" s="6"/>
      <c r="M33" s="7"/>
      <c r="N33" s="3"/>
    </row>
    <row r="34" spans="1:14" x14ac:dyDescent="0.25">
      <c r="A34" s="5"/>
      <c r="B34" s="3"/>
      <c r="C34" s="3"/>
      <c r="D34" s="7"/>
      <c r="E34" s="7"/>
      <c r="F34" s="7"/>
      <c r="G34" s="7"/>
      <c r="H34" s="7"/>
      <c r="I34" s="6"/>
      <c r="J34" s="6"/>
      <c r="K34" s="6"/>
      <c r="L34" s="6"/>
      <c r="M34" s="7"/>
      <c r="N34" s="3"/>
    </row>
    <row r="35" spans="1:14" x14ac:dyDescent="0.25">
      <c r="A35" s="5"/>
      <c r="B35" s="3"/>
      <c r="C35" s="3"/>
      <c r="D35" s="7"/>
      <c r="E35" s="7"/>
      <c r="F35" s="7"/>
      <c r="G35" s="7"/>
      <c r="H35" s="7"/>
      <c r="I35" s="6"/>
      <c r="J35" s="6"/>
      <c r="K35" s="6"/>
      <c r="L35" s="6"/>
      <c r="M35" s="7"/>
      <c r="N35" s="3"/>
    </row>
    <row r="36" spans="1:14" x14ac:dyDescent="0.25">
      <c r="A36" s="5"/>
      <c r="B36" s="3"/>
      <c r="C36" s="3"/>
      <c r="D36" s="7"/>
      <c r="E36" s="7"/>
      <c r="F36" s="7"/>
      <c r="G36" s="7"/>
      <c r="H36" s="7"/>
      <c r="I36" s="6"/>
      <c r="J36" s="6"/>
      <c r="K36" s="6"/>
      <c r="L36" s="6"/>
      <c r="M36" s="7"/>
      <c r="N36" s="3"/>
    </row>
    <row r="37" spans="1:14" x14ac:dyDescent="0.25">
      <c r="A37" s="5"/>
      <c r="B37" s="3"/>
      <c r="C37" s="3"/>
      <c r="D37" s="7"/>
      <c r="E37" s="7"/>
      <c r="F37" s="7"/>
      <c r="G37" s="7"/>
      <c r="H37" s="7"/>
      <c r="I37" s="6"/>
      <c r="J37" s="6"/>
      <c r="K37" s="6"/>
      <c r="L37" s="6"/>
      <c r="M37" s="7"/>
      <c r="N37" s="3"/>
    </row>
    <row r="38" spans="1:14" x14ac:dyDescent="0.25">
      <c r="A38" s="5"/>
      <c r="B38" s="3"/>
      <c r="C38" s="3"/>
      <c r="D38" s="7"/>
      <c r="E38" s="7"/>
      <c r="F38" s="7"/>
      <c r="G38" s="7"/>
      <c r="H38" s="7"/>
      <c r="I38" s="6"/>
      <c r="J38" s="6"/>
      <c r="K38" s="6"/>
      <c r="L38" s="6"/>
      <c r="M38" s="7"/>
      <c r="N38" s="3"/>
    </row>
    <row r="39" spans="1:14" x14ac:dyDescent="0.25">
      <c r="A39" s="5"/>
      <c r="B39" s="3"/>
      <c r="C39" s="3"/>
      <c r="D39" s="7"/>
      <c r="E39" s="7"/>
      <c r="F39" s="7"/>
      <c r="G39" s="7"/>
      <c r="H39" s="7"/>
      <c r="I39" s="6"/>
      <c r="J39" s="6"/>
      <c r="K39" s="6"/>
      <c r="L39" s="6"/>
      <c r="M39" s="7"/>
      <c r="N39" s="3"/>
    </row>
    <row r="40" spans="1:14" x14ac:dyDescent="0.25">
      <c r="A40" s="5"/>
      <c r="B40" s="3"/>
      <c r="C40" s="3"/>
      <c r="D40" s="7"/>
      <c r="E40" s="7"/>
      <c r="F40" s="7"/>
      <c r="G40" s="7"/>
      <c r="H40" s="7"/>
      <c r="I40" s="6"/>
      <c r="J40" s="6"/>
      <c r="K40" s="6"/>
      <c r="L40" s="6"/>
      <c r="M40" s="7"/>
      <c r="N40" s="3"/>
    </row>
    <row r="41" spans="1:14" x14ac:dyDescent="0.25">
      <c r="A41" s="5"/>
      <c r="B41" s="3"/>
      <c r="C41" s="3"/>
      <c r="D41" s="7"/>
      <c r="E41" s="7"/>
      <c r="F41" s="7"/>
      <c r="G41" s="7"/>
      <c r="H41" s="7"/>
      <c r="I41" s="6"/>
      <c r="J41" s="6"/>
      <c r="K41" s="6"/>
      <c r="L41" s="6"/>
      <c r="M41" s="7"/>
      <c r="N41" s="3"/>
    </row>
    <row r="42" spans="1:14" x14ac:dyDescent="0.25">
      <c r="A42" s="5"/>
      <c r="B42" s="3"/>
      <c r="C42" s="3"/>
      <c r="D42" s="7"/>
      <c r="E42" s="7"/>
      <c r="F42" s="7"/>
      <c r="G42" s="7"/>
      <c r="H42" s="7"/>
      <c r="I42" s="6"/>
      <c r="J42" s="6"/>
      <c r="K42" s="6"/>
      <c r="L42" s="6"/>
      <c r="M42" s="7"/>
      <c r="N42" s="3"/>
    </row>
    <row r="43" spans="1:14" x14ac:dyDescent="0.25">
      <c r="A43" s="5"/>
      <c r="B43" s="3"/>
      <c r="C43" s="3"/>
      <c r="D43" s="7"/>
      <c r="E43" s="7"/>
      <c r="F43" s="7"/>
      <c r="G43" s="7"/>
      <c r="H43" s="7"/>
      <c r="I43" s="6"/>
      <c r="J43" s="6"/>
      <c r="K43" s="6"/>
      <c r="L43" s="6"/>
      <c r="M43" s="7"/>
      <c r="N43" s="3"/>
    </row>
    <row r="44" spans="1:14" x14ac:dyDescent="0.25">
      <c r="A44" s="5"/>
      <c r="B44" s="3"/>
      <c r="C44" s="3"/>
      <c r="D44" s="7"/>
      <c r="E44" s="7"/>
      <c r="F44" s="7"/>
      <c r="G44" s="7"/>
      <c r="H44" s="7"/>
      <c r="I44" s="6"/>
      <c r="J44" s="6"/>
      <c r="K44" s="6"/>
      <c r="L44" s="6"/>
      <c r="M44" s="7"/>
      <c r="N44" s="3"/>
    </row>
    <row r="45" spans="1:14" x14ac:dyDescent="0.25">
      <c r="A45" s="5"/>
      <c r="B45" s="3"/>
      <c r="C45" s="3"/>
      <c r="D45" s="7"/>
      <c r="E45" s="7"/>
      <c r="F45" s="7"/>
      <c r="G45" s="7"/>
      <c r="H45" s="7"/>
      <c r="I45" s="6"/>
      <c r="J45" s="6"/>
      <c r="K45" s="6"/>
      <c r="L45" s="6"/>
      <c r="M45" s="7"/>
      <c r="N45" s="3"/>
    </row>
    <row r="46" spans="1:14" x14ac:dyDescent="0.25">
      <c r="A46" s="5"/>
      <c r="B46" s="3"/>
      <c r="C46" s="3"/>
      <c r="D46" s="7"/>
      <c r="E46" s="7"/>
      <c r="F46" s="7"/>
      <c r="G46" s="7"/>
      <c r="H46" s="7"/>
      <c r="I46" s="6"/>
      <c r="J46" s="6"/>
      <c r="K46" s="6"/>
      <c r="L46" s="6"/>
      <c r="M46" s="7"/>
      <c r="N46" s="3"/>
    </row>
    <row r="47" spans="1:14" x14ac:dyDescent="0.25">
      <c r="A47" s="5"/>
      <c r="B47" s="3"/>
      <c r="C47" s="3"/>
      <c r="D47" s="7"/>
      <c r="E47" s="7"/>
      <c r="F47" s="7"/>
      <c r="G47" s="7"/>
      <c r="H47" s="7"/>
      <c r="I47" s="6"/>
      <c r="J47" s="6"/>
      <c r="K47" s="6"/>
      <c r="L47" s="6"/>
      <c r="M47" s="7"/>
      <c r="N47" s="3"/>
    </row>
    <row r="48" spans="1:14" x14ac:dyDescent="0.25">
      <c r="A48" s="5"/>
      <c r="B48" s="3"/>
      <c r="C48" s="3"/>
      <c r="D48" s="7"/>
      <c r="E48" s="7"/>
      <c r="F48" s="7"/>
      <c r="G48" s="7"/>
      <c r="H48" s="7"/>
      <c r="I48" s="6"/>
      <c r="J48" s="6"/>
      <c r="K48" s="6"/>
      <c r="L48" s="6"/>
      <c r="M48" s="7"/>
      <c r="N48" s="3"/>
    </row>
    <row r="49" spans="1:14" x14ac:dyDescent="0.25">
      <c r="A49" s="5"/>
      <c r="B49" s="3"/>
      <c r="C49" s="3"/>
      <c r="D49" s="7"/>
      <c r="E49" s="7"/>
      <c r="F49" s="7"/>
      <c r="G49" s="7"/>
      <c r="H49" s="7"/>
      <c r="I49" s="6"/>
      <c r="J49" s="6"/>
      <c r="K49" s="6"/>
      <c r="L49" s="6"/>
      <c r="M49" s="7"/>
      <c r="N49" s="3"/>
    </row>
    <row r="50" spans="1:14" x14ac:dyDescent="0.25">
      <c r="A50" s="5"/>
      <c r="B50" s="3"/>
      <c r="C50" s="3"/>
      <c r="D50" s="7"/>
      <c r="E50" s="7"/>
      <c r="F50" s="7"/>
      <c r="G50" s="7"/>
      <c r="H50" s="7"/>
      <c r="I50" s="6"/>
      <c r="J50" s="6"/>
      <c r="K50" s="6"/>
      <c r="L50" s="6"/>
      <c r="M50" s="7"/>
      <c r="N50" s="3"/>
    </row>
    <row r="51" spans="1:14" x14ac:dyDescent="0.25">
      <c r="A51" s="5"/>
      <c r="B51" s="3"/>
      <c r="C51" s="3"/>
      <c r="D51" s="7"/>
      <c r="E51" s="7"/>
      <c r="F51" s="7"/>
      <c r="G51" s="7"/>
      <c r="H51" s="7"/>
      <c r="I51" s="6"/>
      <c r="J51" s="6"/>
      <c r="K51" s="6"/>
      <c r="L51" s="6"/>
      <c r="M51" s="7"/>
      <c r="N51" s="3"/>
    </row>
    <row r="52" spans="1:14" x14ac:dyDescent="0.25">
      <c r="A52" s="5"/>
      <c r="B52" s="3"/>
      <c r="C52" s="3"/>
      <c r="D52" s="7"/>
      <c r="E52" s="7"/>
      <c r="F52" s="7"/>
      <c r="G52" s="7"/>
      <c r="H52" s="7"/>
      <c r="I52" s="6"/>
      <c r="J52" s="6"/>
      <c r="K52" s="6"/>
      <c r="L52" s="6"/>
      <c r="M52" s="7"/>
      <c r="N52" s="3"/>
    </row>
    <row r="53" spans="1:14" x14ac:dyDescent="0.25">
      <c r="A53" s="5"/>
      <c r="B53" s="3"/>
      <c r="C53" s="3"/>
      <c r="D53" s="7"/>
      <c r="E53" s="7"/>
      <c r="F53" s="7"/>
      <c r="G53" s="7"/>
      <c r="H53" s="7"/>
      <c r="I53" s="6"/>
      <c r="J53" s="6"/>
      <c r="K53" s="6"/>
      <c r="L53" s="6"/>
      <c r="M53" s="7"/>
      <c r="N53" s="3"/>
    </row>
    <row r="54" spans="1:14" x14ac:dyDescent="0.25">
      <c r="A54" s="5"/>
      <c r="B54" s="3"/>
      <c r="C54" s="3"/>
      <c r="D54" s="7"/>
      <c r="E54" s="7"/>
      <c r="F54" s="7"/>
      <c r="G54" s="7"/>
      <c r="H54" s="7"/>
      <c r="I54" s="6"/>
      <c r="J54" s="6"/>
      <c r="K54" s="6"/>
      <c r="L54" s="6"/>
      <c r="M54" s="7"/>
      <c r="N54" s="3"/>
    </row>
    <row r="55" spans="1:14" x14ac:dyDescent="0.25">
      <c r="A55" s="5"/>
      <c r="B55" s="3"/>
      <c r="C55" s="3"/>
      <c r="D55" s="7"/>
      <c r="E55" s="7"/>
      <c r="F55" s="7"/>
      <c r="G55" s="7"/>
      <c r="H55" s="7"/>
      <c r="I55" s="6"/>
      <c r="J55" s="6"/>
      <c r="K55" s="6"/>
      <c r="L55" s="6"/>
      <c r="M55" s="7"/>
      <c r="N55" s="3"/>
    </row>
    <row r="56" spans="1:14" x14ac:dyDescent="0.25">
      <c r="A56" s="5"/>
      <c r="B56" s="3"/>
      <c r="C56" s="3"/>
      <c r="D56" s="7"/>
      <c r="E56" s="7"/>
      <c r="F56" s="7"/>
      <c r="G56" s="7"/>
      <c r="H56" s="7"/>
      <c r="I56" s="6"/>
      <c r="J56" s="6"/>
      <c r="K56" s="6"/>
      <c r="L56" s="6"/>
      <c r="M56" s="7"/>
      <c r="N56" s="3"/>
    </row>
    <row r="57" spans="1:14" x14ac:dyDescent="0.25">
      <c r="A57" s="5"/>
      <c r="B57" s="3"/>
      <c r="C57" s="3"/>
      <c r="D57" s="7"/>
      <c r="E57" s="7"/>
      <c r="F57" s="7"/>
      <c r="G57" s="7"/>
      <c r="H57" s="7"/>
      <c r="I57" s="6"/>
      <c r="J57" s="6"/>
      <c r="K57" s="6"/>
      <c r="L57" s="6"/>
      <c r="M57" s="7"/>
      <c r="N57" s="3"/>
    </row>
    <row r="58" spans="1:14" x14ac:dyDescent="0.25">
      <c r="A58" s="5"/>
      <c r="B58" s="3"/>
      <c r="C58" s="3"/>
      <c r="D58" s="7"/>
      <c r="E58" s="7"/>
      <c r="F58" s="7"/>
      <c r="G58" s="7"/>
      <c r="H58" s="7"/>
      <c r="I58" s="6"/>
      <c r="J58" s="6"/>
      <c r="K58" s="6"/>
      <c r="L58" s="6"/>
      <c r="M58" s="7"/>
      <c r="N58" s="3"/>
    </row>
    <row r="59" spans="1:14" x14ac:dyDescent="0.25">
      <c r="A59" s="5"/>
      <c r="B59" s="3"/>
      <c r="C59" s="3"/>
      <c r="D59" s="7"/>
      <c r="E59" s="7"/>
      <c r="F59" s="7"/>
      <c r="G59" s="7"/>
      <c r="H59" s="7"/>
      <c r="I59" s="6"/>
      <c r="J59" s="6"/>
      <c r="K59" s="6"/>
      <c r="L59" s="6"/>
      <c r="M59" s="7"/>
      <c r="N59" s="3"/>
    </row>
    <row r="60" spans="1:14" x14ac:dyDescent="0.25">
      <c r="A60" s="5"/>
      <c r="B60" s="3"/>
      <c r="C60" s="3"/>
      <c r="D60" s="7"/>
      <c r="E60" s="7"/>
      <c r="F60" s="7"/>
      <c r="G60" s="7"/>
      <c r="H60" s="7"/>
      <c r="I60" s="6"/>
      <c r="J60" s="6"/>
      <c r="K60" s="6"/>
      <c r="L60" s="6"/>
      <c r="M60" s="7"/>
      <c r="N60" s="3"/>
    </row>
    <row r="61" spans="1:14" x14ac:dyDescent="0.25">
      <c r="A61" s="5"/>
      <c r="B61" s="3"/>
      <c r="C61" s="3"/>
      <c r="D61" s="7"/>
      <c r="E61" s="7"/>
      <c r="F61" s="7"/>
      <c r="G61" s="7"/>
      <c r="H61" s="7"/>
      <c r="I61" s="6"/>
      <c r="J61" s="6"/>
      <c r="K61" s="6"/>
      <c r="L61" s="6"/>
      <c r="M61" s="7"/>
      <c r="N61" s="3"/>
    </row>
    <row r="62" spans="1:14" x14ac:dyDescent="0.25">
      <c r="A62" s="5"/>
      <c r="B62" s="3"/>
      <c r="C62" s="3"/>
      <c r="D62" s="7"/>
      <c r="E62" s="7"/>
      <c r="F62" s="7"/>
      <c r="G62" s="7"/>
      <c r="H62" s="7"/>
      <c r="I62" s="6"/>
      <c r="J62" s="6"/>
      <c r="K62" s="6"/>
      <c r="L62" s="6"/>
      <c r="M62" s="7"/>
      <c r="N62" s="3"/>
    </row>
    <row r="63" spans="1:14" x14ac:dyDescent="0.25">
      <c r="A63" s="5"/>
      <c r="B63" s="3"/>
      <c r="C63" s="3"/>
      <c r="D63" s="7"/>
      <c r="E63" s="7"/>
      <c r="F63" s="7"/>
      <c r="G63" s="7"/>
      <c r="H63" s="7"/>
      <c r="I63" s="6"/>
      <c r="J63" s="6"/>
      <c r="K63" s="6"/>
      <c r="L63" s="6"/>
      <c r="M63" s="7"/>
      <c r="N63" s="3"/>
    </row>
    <row r="64" spans="1:14" x14ac:dyDescent="0.25">
      <c r="A64" s="5"/>
      <c r="B64" s="3"/>
      <c r="C64" s="3"/>
      <c r="D64" s="7"/>
      <c r="E64" s="7"/>
      <c r="F64" s="7"/>
      <c r="G64" s="7"/>
      <c r="H64" s="7"/>
      <c r="I64" s="6"/>
      <c r="J64" s="6"/>
      <c r="K64" s="6"/>
      <c r="L64" s="6"/>
      <c r="M64" s="7"/>
      <c r="N64" s="3"/>
    </row>
    <row r="65" spans="1:14" x14ac:dyDescent="0.25">
      <c r="A65" s="5"/>
      <c r="B65" s="3"/>
      <c r="C65" s="3"/>
      <c r="D65" s="7"/>
      <c r="E65" s="7"/>
      <c r="F65" s="7"/>
      <c r="G65" s="7"/>
      <c r="H65" s="7"/>
      <c r="I65" s="6"/>
      <c r="J65" s="6"/>
      <c r="K65" s="6"/>
      <c r="L65" s="6"/>
      <c r="M65" s="7"/>
      <c r="N65" s="3"/>
    </row>
    <row r="66" spans="1:14" x14ac:dyDescent="0.25">
      <c r="A66" s="5"/>
      <c r="B66" s="3"/>
      <c r="C66" s="3"/>
      <c r="D66" s="7"/>
      <c r="E66" s="7"/>
      <c r="F66" s="7"/>
      <c r="G66" s="7"/>
      <c r="H66" s="7"/>
      <c r="I66" s="6"/>
      <c r="J66" s="6"/>
      <c r="K66" s="6"/>
      <c r="L66" s="6"/>
      <c r="M66" s="7"/>
      <c r="N66" s="3"/>
    </row>
    <row r="67" spans="1:14" x14ac:dyDescent="0.25">
      <c r="A67" s="5"/>
      <c r="B67" s="3"/>
      <c r="C67" s="3"/>
      <c r="D67" s="7"/>
      <c r="E67" s="7"/>
      <c r="F67" s="7"/>
      <c r="G67" s="7"/>
      <c r="H67" s="7"/>
      <c r="I67" s="6"/>
      <c r="J67" s="6"/>
      <c r="K67" s="6"/>
      <c r="L67" s="6"/>
      <c r="M67" s="7"/>
      <c r="N67" s="3"/>
    </row>
    <row r="68" spans="1:14" x14ac:dyDescent="0.25">
      <c r="A68" s="5"/>
      <c r="B68" s="3"/>
      <c r="C68" s="3"/>
      <c r="D68" s="7"/>
      <c r="E68" s="7"/>
      <c r="F68" s="7"/>
      <c r="G68" s="7"/>
      <c r="H68" s="7"/>
      <c r="I68" s="6"/>
      <c r="J68" s="6"/>
      <c r="K68" s="6"/>
      <c r="L68" s="6"/>
      <c r="M68" s="7"/>
      <c r="N68" s="3"/>
    </row>
    <row r="69" spans="1:14" x14ac:dyDescent="0.25">
      <c r="A69" s="5"/>
      <c r="B69" s="3"/>
      <c r="C69" s="3"/>
      <c r="D69" s="7"/>
      <c r="E69" s="7"/>
      <c r="F69" s="7"/>
      <c r="G69" s="7"/>
      <c r="H69" s="7"/>
      <c r="I69" s="6"/>
      <c r="J69" s="6"/>
      <c r="K69" s="6"/>
      <c r="L69" s="6"/>
      <c r="M69" s="7"/>
      <c r="N69" s="3"/>
    </row>
    <row r="70" spans="1:14" x14ac:dyDescent="0.25">
      <c r="A70" s="5"/>
      <c r="B70" s="3"/>
      <c r="C70" s="3"/>
      <c r="D70" s="7"/>
      <c r="E70" s="7"/>
      <c r="F70" s="7"/>
      <c r="G70" s="7"/>
      <c r="H70" s="7"/>
      <c r="I70" s="6"/>
      <c r="J70" s="6"/>
      <c r="K70" s="6"/>
      <c r="L70" s="6"/>
      <c r="M70" s="7"/>
      <c r="N70" s="3"/>
    </row>
    <row r="71" spans="1:14" x14ac:dyDescent="0.25">
      <c r="A71" s="5"/>
      <c r="B71" s="3"/>
      <c r="C71" s="3"/>
      <c r="D71" s="7"/>
      <c r="E71" s="7"/>
      <c r="F71" s="7"/>
      <c r="G71" s="7"/>
      <c r="H71" s="7"/>
      <c r="I71" s="6"/>
      <c r="J71" s="6"/>
      <c r="K71" s="6"/>
      <c r="L71" s="6"/>
      <c r="M71" s="7"/>
      <c r="N71" s="3"/>
    </row>
    <row r="72" spans="1:14" x14ac:dyDescent="0.25">
      <c r="A72" s="5"/>
      <c r="B72" s="3"/>
      <c r="C72" s="3"/>
      <c r="D72" s="7"/>
      <c r="E72" s="7"/>
      <c r="F72" s="7"/>
      <c r="G72" s="7"/>
      <c r="H72" s="7"/>
      <c r="I72" s="6"/>
      <c r="J72" s="6"/>
      <c r="K72" s="6"/>
      <c r="L72" s="6"/>
      <c r="M72" s="7"/>
      <c r="N72" s="3"/>
    </row>
    <row r="73" spans="1:14" x14ac:dyDescent="0.25">
      <c r="A73" s="5"/>
      <c r="B73" s="3"/>
      <c r="C73" s="3"/>
      <c r="D73" s="7"/>
      <c r="E73" s="7"/>
      <c r="F73" s="7"/>
      <c r="G73" s="7"/>
      <c r="H73" s="7"/>
      <c r="I73" s="6"/>
      <c r="J73" s="6"/>
      <c r="K73" s="6"/>
      <c r="L73" s="6"/>
      <c r="M73" s="7"/>
      <c r="N73" s="3"/>
    </row>
    <row r="74" spans="1:14" x14ac:dyDescent="0.25">
      <c r="A74" s="5"/>
      <c r="B74" s="3"/>
      <c r="C74" s="3"/>
      <c r="D74" s="7"/>
      <c r="E74" s="7"/>
      <c r="F74" s="7"/>
      <c r="G74" s="7"/>
      <c r="H74" s="7"/>
      <c r="I74" s="6"/>
      <c r="J74" s="6"/>
      <c r="K74" s="6"/>
      <c r="L74" s="6"/>
      <c r="M74" s="7"/>
      <c r="N74" s="3"/>
    </row>
    <row r="75" spans="1:14" x14ac:dyDescent="0.25">
      <c r="A75" s="5"/>
      <c r="B75" s="3"/>
      <c r="C75" s="3"/>
      <c r="D75" s="7"/>
      <c r="E75" s="7"/>
      <c r="F75" s="7"/>
      <c r="G75" s="7"/>
      <c r="H75" s="7"/>
      <c r="I75" s="6"/>
      <c r="J75" s="6"/>
      <c r="K75" s="6"/>
      <c r="L75" s="6"/>
      <c r="M75" s="7"/>
      <c r="N75" s="3"/>
    </row>
    <row r="76" spans="1:14" x14ac:dyDescent="0.25">
      <c r="A76" s="5"/>
      <c r="B76" s="3"/>
      <c r="C76" s="3"/>
      <c r="D76" s="7"/>
      <c r="E76" s="7"/>
      <c r="F76" s="7"/>
      <c r="G76" s="7"/>
      <c r="H76" s="7"/>
      <c r="I76" s="6"/>
      <c r="J76" s="6"/>
      <c r="K76" s="6"/>
      <c r="L76" s="6"/>
      <c r="M76" s="7"/>
      <c r="N76" s="3"/>
    </row>
    <row r="77" spans="1:14" x14ac:dyDescent="0.25">
      <c r="A77" s="5"/>
      <c r="B77" s="3"/>
      <c r="C77" s="3"/>
      <c r="D77" s="7"/>
      <c r="E77" s="7"/>
      <c r="F77" s="7"/>
      <c r="G77" s="7"/>
      <c r="H77" s="7"/>
      <c r="I77" s="6"/>
      <c r="J77" s="6"/>
      <c r="K77" s="6"/>
      <c r="L77" s="6"/>
      <c r="M77" s="7"/>
      <c r="N77" s="3"/>
    </row>
    <row r="78" spans="1:14" x14ac:dyDescent="0.25">
      <c r="A78" s="5"/>
      <c r="B78" s="3"/>
      <c r="C78" s="3"/>
      <c r="D78" s="7"/>
      <c r="E78" s="7"/>
      <c r="F78" s="7"/>
      <c r="G78" s="7"/>
      <c r="H78" s="7"/>
      <c r="I78" s="6"/>
      <c r="J78" s="6"/>
      <c r="K78" s="6"/>
      <c r="L78" s="6"/>
      <c r="M78" s="7"/>
      <c r="N78" s="3"/>
    </row>
    <row r="79" spans="1:14" x14ac:dyDescent="0.25">
      <c r="A79" s="5"/>
      <c r="B79" s="3"/>
      <c r="C79" s="3"/>
      <c r="D79" s="7"/>
      <c r="E79" s="7"/>
      <c r="F79" s="7"/>
      <c r="G79" s="7"/>
      <c r="H79" s="7"/>
      <c r="I79" s="6"/>
      <c r="J79" s="6"/>
      <c r="K79" s="6"/>
      <c r="L79" s="6"/>
      <c r="M79" s="7"/>
      <c r="N79" s="3"/>
    </row>
    <row r="80" spans="1:14" x14ac:dyDescent="0.25">
      <c r="A80" s="5"/>
      <c r="B80" s="3"/>
      <c r="C80" s="3"/>
      <c r="D80" s="7"/>
      <c r="E80" s="7"/>
      <c r="F80" s="7"/>
      <c r="G80" s="7"/>
      <c r="H80" s="7"/>
      <c r="I80" s="6"/>
      <c r="J80" s="6"/>
      <c r="K80" s="6"/>
      <c r="L80" s="6"/>
      <c r="M80" s="7"/>
      <c r="N80" s="3"/>
    </row>
    <row r="81" spans="1:14" x14ac:dyDescent="0.25">
      <c r="A81" s="5"/>
      <c r="B81" s="3"/>
      <c r="C81" s="3"/>
      <c r="D81" s="7"/>
      <c r="E81" s="7"/>
      <c r="F81" s="7"/>
      <c r="G81" s="7"/>
      <c r="H81" s="7"/>
      <c r="I81" s="6"/>
      <c r="J81" s="6"/>
      <c r="K81" s="6"/>
      <c r="L81" s="6"/>
      <c r="M81" s="7"/>
      <c r="N81" s="3"/>
    </row>
    <row r="82" spans="1:14" x14ac:dyDescent="0.25">
      <c r="A82" s="5"/>
      <c r="B82" s="3"/>
      <c r="C82" s="3"/>
      <c r="D82" s="7"/>
      <c r="E82" s="7"/>
      <c r="F82" s="7"/>
      <c r="G82" s="7"/>
      <c r="H82" s="7"/>
      <c r="I82" s="6"/>
      <c r="J82" s="6"/>
      <c r="K82" s="6"/>
      <c r="L82" s="6"/>
      <c r="M82" s="7"/>
      <c r="N82" s="3"/>
    </row>
    <row r="83" spans="1:14" x14ac:dyDescent="0.25">
      <c r="A83" s="5"/>
      <c r="B83" s="3"/>
      <c r="C83" s="3"/>
      <c r="D83" s="7"/>
      <c r="E83" s="7"/>
      <c r="F83" s="7"/>
      <c r="G83" s="7"/>
      <c r="H83" s="7"/>
      <c r="I83" s="6"/>
      <c r="J83" s="6"/>
      <c r="K83" s="6"/>
      <c r="L83" s="6"/>
      <c r="M83" s="7"/>
      <c r="N83" s="3"/>
    </row>
    <row r="84" spans="1:14" x14ac:dyDescent="0.25">
      <c r="A84" s="5"/>
      <c r="B84" s="3"/>
      <c r="C84" s="3"/>
      <c r="D84" s="7"/>
      <c r="E84" s="7"/>
      <c r="F84" s="7"/>
      <c r="G84" s="7"/>
      <c r="H84" s="7"/>
      <c r="I84" s="6"/>
      <c r="J84" s="6"/>
      <c r="K84" s="6"/>
      <c r="L84" s="6"/>
      <c r="M84" s="7"/>
      <c r="N84" s="3"/>
    </row>
    <row r="85" spans="1:14" x14ac:dyDescent="0.25">
      <c r="A85" s="5"/>
      <c r="B85" s="3"/>
      <c r="C85" s="3"/>
      <c r="D85" s="7"/>
      <c r="E85" s="7"/>
      <c r="F85" s="7"/>
      <c r="G85" s="7"/>
      <c r="H85" s="7"/>
      <c r="I85" s="6"/>
      <c r="J85" s="6"/>
      <c r="K85" s="6"/>
      <c r="L85" s="6"/>
      <c r="M85" s="7"/>
      <c r="N85" s="3"/>
    </row>
    <row r="86" spans="1:14" x14ac:dyDescent="0.25">
      <c r="A86" s="5"/>
      <c r="B86" s="3"/>
      <c r="C86" s="3"/>
      <c r="D86" s="7"/>
      <c r="E86" s="7"/>
      <c r="F86" s="7"/>
      <c r="G86" s="7"/>
      <c r="H86" s="7"/>
      <c r="I86" s="6"/>
      <c r="J86" s="6"/>
      <c r="K86" s="6"/>
      <c r="L86" s="6"/>
      <c r="M86" s="7"/>
      <c r="N86" s="3"/>
    </row>
    <row r="87" spans="1:14" x14ac:dyDescent="0.25">
      <c r="A87" s="5"/>
      <c r="B87" s="3"/>
      <c r="C87" s="3"/>
      <c r="D87" s="7"/>
      <c r="E87" s="7"/>
      <c r="F87" s="7"/>
      <c r="G87" s="7"/>
      <c r="H87" s="7"/>
      <c r="I87" s="6"/>
      <c r="J87" s="6"/>
      <c r="K87" s="6"/>
      <c r="L87" s="6"/>
      <c r="M87" s="7"/>
      <c r="N87" s="3"/>
    </row>
    <row r="88" spans="1:14" x14ac:dyDescent="0.25">
      <c r="A88" s="5"/>
      <c r="B88" s="3"/>
      <c r="C88" s="3"/>
      <c r="D88" s="7"/>
      <c r="E88" s="7"/>
      <c r="F88" s="7"/>
      <c r="G88" s="7"/>
      <c r="H88" s="7"/>
      <c r="I88" s="6"/>
      <c r="J88" s="6"/>
      <c r="K88" s="6"/>
      <c r="L88" s="6"/>
      <c r="M88" s="7"/>
      <c r="N88" s="3"/>
    </row>
    <row r="89" spans="1:14" x14ac:dyDescent="0.25">
      <c r="A89" s="5"/>
      <c r="B89" s="3"/>
      <c r="C89" s="3"/>
      <c r="D89" s="7"/>
      <c r="E89" s="7"/>
      <c r="F89" s="7"/>
      <c r="G89" s="7"/>
      <c r="H89" s="7"/>
      <c r="I89" s="6"/>
      <c r="J89" s="6"/>
      <c r="K89" s="6"/>
      <c r="L89" s="6"/>
      <c r="M89" s="7"/>
      <c r="N89" s="3"/>
    </row>
    <row r="90" spans="1:14" x14ac:dyDescent="0.25">
      <c r="A90" s="5"/>
      <c r="B90" s="3"/>
      <c r="C90" s="3"/>
      <c r="D90" s="7"/>
      <c r="E90" s="7"/>
      <c r="F90" s="7"/>
      <c r="G90" s="7"/>
      <c r="H90" s="7"/>
      <c r="I90" s="6"/>
      <c r="J90" s="6"/>
      <c r="K90" s="6"/>
      <c r="L90" s="6"/>
      <c r="M90" s="7"/>
      <c r="N90" s="3"/>
    </row>
    <row r="91" spans="1:14" x14ac:dyDescent="0.25">
      <c r="A91" s="5"/>
      <c r="B91" s="3"/>
      <c r="C91" s="3"/>
      <c r="D91" s="7"/>
      <c r="E91" s="7"/>
      <c r="F91" s="7"/>
      <c r="G91" s="7"/>
      <c r="H91" s="7"/>
      <c r="I91" s="6"/>
      <c r="J91" s="6"/>
      <c r="K91" s="6"/>
      <c r="L91" s="6"/>
      <c r="M91" s="7"/>
      <c r="N91" s="3"/>
    </row>
    <row r="92" spans="1:14" x14ac:dyDescent="0.25">
      <c r="A92" s="5"/>
      <c r="B92" s="3"/>
      <c r="C92" s="3"/>
      <c r="D92" s="7"/>
      <c r="E92" s="7"/>
      <c r="F92" s="7"/>
      <c r="G92" s="7"/>
      <c r="H92" s="7"/>
      <c r="I92" s="6"/>
      <c r="J92" s="6"/>
      <c r="K92" s="6"/>
      <c r="L92" s="6"/>
      <c r="M92" s="7"/>
      <c r="N92" s="3"/>
    </row>
    <row r="93" spans="1:14" x14ac:dyDescent="0.25">
      <c r="A93" s="5"/>
      <c r="B93" s="3"/>
      <c r="C93" s="3"/>
      <c r="D93" s="7"/>
      <c r="E93" s="7"/>
      <c r="F93" s="7"/>
      <c r="G93" s="7"/>
      <c r="H93" s="7"/>
      <c r="I93" s="6"/>
      <c r="J93" s="6"/>
      <c r="K93" s="6"/>
      <c r="L93" s="6"/>
      <c r="M93" s="7"/>
      <c r="N93" s="3"/>
    </row>
    <row r="94" spans="1:14" x14ac:dyDescent="0.25">
      <c r="A94" s="5"/>
      <c r="B94" s="3"/>
      <c r="C94" s="3"/>
      <c r="D94" s="7"/>
      <c r="E94" s="7"/>
      <c r="F94" s="7"/>
      <c r="G94" s="7"/>
      <c r="H94" s="7"/>
      <c r="I94" s="6"/>
      <c r="J94" s="6"/>
      <c r="K94" s="6"/>
      <c r="L94" s="6"/>
      <c r="M94" s="7"/>
      <c r="N94" s="3"/>
    </row>
    <row r="95" spans="1:14" x14ac:dyDescent="0.25">
      <c r="A95" s="5"/>
      <c r="B95" s="3"/>
      <c r="C95" s="3"/>
      <c r="D95" s="7"/>
      <c r="E95" s="7"/>
      <c r="F95" s="7"/>
      <c r="G95" s="7"/>
      <c r="H95" s="7"/>
      <c r="I95" s="6"/>
      <c r="J95" s="6"/>
      <c r="K95" s="6"/>
      <c r="L95" s="6"/>
      <c r="M95" s="7"/>
      <c r="N95" s="3"/>
    </row>
    <row r="96" spans="1:14" x14ac:dyDescent="0.25">
      <c r="A96" s="5"/>
      <c r="B96" s="3"/>
      <c r="C96" s="3"/>
      <c r="D96" s="7"/>
      <c r="E96" s="7"/>
      <c r="F96" s="7"/>
      <c r="G96" s="7"/>
      <c r="H96" s="7"/>
      <c r="I96" s="6"/>
      <c r="J96" s="6"/>
      <c r="K96" s="6"/>
      <c r="L96" s="6"/>
      <c r="M96" s="7"/>
      <c r="N96" s="3"/>
    </row>
    <row r="97" spans="1:14" x14ac:dyDescent="0.25">
      <c r="A97" s="5"/>
      <c r="B97" s="3"/>
      <c r="C97" s="3"/>
      <c r="D97" s="7"/>
      <c r="E97" s="7"/>
      <c r="F97" s="7"/>
      <c r="G97" s="7"/>
      <c r="H97" s="7"/>
      <c r="I97" s="6"/>
      <c r="J97" s="6"/>
      <c r="K97" s="6"/>
      <c r="L97" s="6"/>
      <c r="M97" s="7"/>
      <c r="N97" s="3"/>
    </row>
    <row r="98" spans="1:14" x14ac:dyDescent="0.25">
      <c r="A98" s="5"/>
      <c r="B98" s="3"/>
      <c r="C98" s="3"/>
      <c r="D98" s="7"/>
      <c r="E98" s="7"/>
      <c r="F98" s="7"/>
      <c r="G98" s="7"/>
      <c r="H98" s="7"/>
      <c r="I98" s="6"/>
      <c r="J98" s="6"/>
      <c r="K98" s="6"/>
      <c r="L98" s="6"/>
      <c r="M98" s="7"/>
      <c r="N98" s="3"/>
    </row>
    <row r="99" spans="1:14" x14ac:dyDescent="0.25">
      <c r="A99" s="5"/>
      <c r="B99" s="3"/>
      <c r="C99" s="3"/>
      <c r="D99" s="7"/>
      <c r="E99" s="7"/>
      <c r="F99" s="7"/>
      <c r="G99" s="7"/>
      <c r="H99" s="7"/>
      <c r="I99" s="6"/>
      <c r="J99" s="6"/>
      <c r="K99" s="6"/>
      <c r="L99" s="6"/>
      <c r="M99" s="7"/>
      <c r="N99" s="3"/>
    </row>
    <row r="100" spans="1:14" x14ac:dyDescent="0.25">
      <c r="A100" s="5"/>
      <c r="B100" s="3"/>
      <c r="C100" s="3"/>
      <c r="D100" s="7"/>
      <c r="E100" s="7"/>
      <c r="F100" s="7"/>
      <c r="G100" s="7"/>
      <c r="H100" s="7"/>
      <c r="I100" s="6"/>
      <c r="J100" s="6"/>
      <c r="K100" s="6"/>
      <c r="L100" s="6"/>
      <c r="M100" s="7"/>
      <c r="N100" s="3"/>
    </row>
    <row r="101" spans="1:14" x14ac:dyDescent="0.25">
      <c r="A101" s="5"/>
      <c r="B101" s="3"/>
      <c r="C101" s="3"/>
      <c r="D101" s="7"/>
      <c r="E101" s="7"/>
      <c r="F101" s="7"/>
      <c r="G101" s="7"/>
      <c r="H101" s="7"/>
      <c r="I101" s="6"/>
      <c r="J101" s="6"/>
      <c r="K101" s="6"/>
      <c r="L101" s="6"/>
      <c r="M101" s="7"/>
      <c r="N101" s="3"/>
    </row>
    <row r="102" spans="1:14" x14ac:dyDescent="0.25">
      <c r="A102" s="5"/>
      <c r="B102" s="3"/>
      <c r="C102" s="3"/>
      <c r="D102" s="7"/>
      <c r="E102" s="7"/>
      <c r="F102" s="7"/>
      <c r="G102" s="7"/>
      <c r="H102" s="7"/>
      <c r="I102" s="6"/>
      <c r="J102" s="6"/>
      <c r="K102" s="6"/>
      <c r="L102" s="6"/>
      <c r="M102" s="7"/>
      <c r="N102" s="3"/>
    </row>
    <row r="103" spans="1:14" x14ac:dyDescent="0.25">
      <c r="A103" s="5"/>
      <c r="B103" s="3"/>
      <c r="C103" s="3"/>
      <c r="D103" s="7"/>
      <c r="E103" s="7"/>
      <c r="F103" s="7"/>
      <c r="G103" s="7"/>
      <c r="H103" s="7"/>
      <c r="I103" s="6"/>
      <c r="J103" s="6"/>
      <c r="K103" s="6"/>
      <c r="L103" s="6"/>
      <c r="M103" s="7"/>
      <c r="N103" s="3"/>
    </row>
    <row r="104" spans="1:14" x14ac:dyDescent="0.25">
      <c r="A104" s="5"/>
      <c r="B104" s="3"/>
      <c r="C104" s="3"/>
      <c r="D104" s="7"/>
      <c r="E104" s="7"/>
      <c r="F104" s="7"/>
      <c r="G104" s="7"/>
      <c r="H104" s="7"/>
      <c r="I104" s="6"/>
      <c r="J104" s="6"/>
      <c r="K104" s="6"/>
      <c r="L104" s="6"/>
      <c r="M104" s="7"/>
      <c r="N104" s="3"/>
    </row>
    <row r="105" spans="1:14" x14ac:dyDescent="0.25">
      <c r="A105" s="5"/>
      <c r="B105" s="3"/>
      <c r="C105" s="3"/>
      <c r="D105" s="7"/>
      <c r="E105" s="7"/>
      <c r="F105" s="7"/>
      <c r="G105" s="7"/>
      <c r="H105" s="7"/>
      <c r="I105" s="6"/>
      <c r="J105" s="6"/>
      <c r="K105" s="6"/>
      <c r="L105" s="6"/>
      <c r="M105" s="7"/>
      <c r="N105" s="3"/>
    </row>
    <row r="106" spans="1:14" x14ac:dyDescent="0.25">
      <c r="A106" s="5"/>
      <c r="B106" s="3"/>
      <c r="C106" s="3"/>
      <c r="D106" s="7"/>
      <c r="E106" s="7"/>
      <c r="F106" s="7"/>
      <c r="G106" s="7"/>
      <c r="H106" s="7"/>
      <c r="I106" s="6"/>
      <c r="J106" s="6"/>
      <c r="K106" s="6"/>
      <c r="L106" s="6"/>
      <c r="M106" s="7"/>
      <c r="N106" s="3"/>
    </row>
    <row r="107" spans="1:14" x14ac:dyDescent="0.25">
      <c r="A107" s="5"/>
      <c r="B107" s="3"/>
      <c r="C107" s="3"/>
      <c r="D107" s="7"/>
      <c r="E107" s="7"/>
      <c r="F107" s="7"/>
      <c r="G107" s="7"/>
      <c r="H107" s="7"/>
      <c r="I107" s="6"/>
      <c r="J107" s="6"/>
      <c r="K107" s="6"/>
      <c r="L107" s="6"/>
      <c r="M107" s="7"/>
      <c r="N107" s="3"/>
    </row>
    <row r="108" spans="1:14" x14ac:dyDescent="0.25">
      <c r="A108" s="5"/>
      <c r="B108" s="3"/>
      <c r="C108" s="3"/>
      <c r="D108" s="7"/>
      <c r="E108" s="7"/>
      <c r="F108" s="7"/>
      <c r="G108" s="7"/>
      <c r="H108" s="7"/>
      <c r="I108" s="6"/>
      <c r="J108" s="6"/>
      <c r="K108" s="6"/>
      <c r="L108" s="6"/>
      <c r="M108" s="7"/>
      <c r="N108" s="3"/>
    </row>
    <row r="109" spans="1:14" x14ac:dyDescent="0.25">
      <c r="A109" s="5"/>
      <c r="B109" s="3"/>
      <c r="C109" s="3"/>
      <c r="D109" s="7"/>
      <c r="E109" s="7"/>
      <c r="F109" s="7"/>
      <c r="G109" s="7"/>
      <c r="H109" s="7"/>
      <c r="I109" s="6"/>
      <c r="J109" s="6"/>
      <c r="K109" s="6"/>
      <c r="L109" s="6"/>
      <c r="M109" s="7"/>
      <c r="N109" s="3"/>
    </row>
    <row r="110" spans="1:14" x14ac:dyDescent="0.25">
      <c r="A110" s="5"/>
      <c r="B110" s="3"/>
      <c r="C110" s="3"/>
      <c r="D110" s="7"/>
      <c r="E110" s="7"/>
      <c r="F110" s="7"/>
      <c r="G110" s="7"/>
      <c r="H110" s="7"/>
      <c r="I110" s="6"/>
      <c r="J110" s="6"/>
      <c r="K110" s="6"/>
      <c r="L110" s="6"/>
      <c r="M110" s="7"/>
      <c r="N110" s="3"/>
    </row>
    <row r="111" spans="1:14" x14ac:dyDescent="0.25">
      <c r="A111" s="5"/>
      <c r="B111" s="3"/>
      <c r="C111" s="3"/>
      <c r="D111" s="7"/>
      <c r="E111" s="7"/>
      <c r="F111" s="7"/>
      <c r="G111" s="7"/>
      <c r="H111" s="7"/>
      <c r="I111" s="6"/>
      <c r="J111" s="6"/>
      <c r="K111" s="6"/>
      <c r="L111" s="6"/>
      <c r="M111" s="7"/>
      <c r="N111" s="3"/>
    </row>
    <row r="112" spans="1:14" x14ac:dyDescent="0.25">
      <c r="A112" s="5"/>
      <c r="B112" s="3"/>
      <c r="C112" s="3"/>
      <c r="D112" s="7"/>
      <c r="E112" s="7"/>
      <c r="F112" s="7"/>
      <c r="G112" s="7"/>
      <c r="H112" s="7"/>
      <c r="I112" s="6"/>
      <c r="J112" s="6"/>
      <c r="K112" s="6"/>
      <c r="L112" s="6"/>
      <c r="M112" s="7"/>
      <c r="N112" s="3"/>
    </row>
    <row r="113" spans="1:14" x14ac:dyDescent="0.25">
      <c r="A113" s="5"/>
      <c r="B113" s="3"/>
      <c r="C113" s="3"/>
      <c r="D113" s="7"/>
      <c r="E113" s="7"/>
      <c r="F113" s="7"/>
      <c r="G113" s="7"/>
      <c r="H113" s="7"/>
      <c r="I113" s="6"/>
      <c r="J113" s="6"/>
      <c r="K113" s="6"/>
      <c r="L113" s="6"/>
      <c r="M113" s="7"/>
      <c r="N113" s="3"/>
    </row>
    <row r="114" spans="1:14" x14ac:dyDescent="0.25">
      <c r="A114" s="5"/>
      <c r="B114" s="3"/>
      <c r="C114" s="3"/>
      <c r="D114" s="7"/>
      <c r="E114" s="7"/>
      <c r="F114" s="7"/>
      <c r="G114" s="7"/>
      <c r="H114" s="7"/>
      <c r="I114" s="6"/>
      <c r="J114" s="6"/>
      <c r="K114" s="6"/>
      <c r="L114" s="6"/>
      <c r="M114" s="7"/>
      <c r="N114" s="3"/>
    </row>
    <row r="115" spans="1:14" x14ac:dyDescent="0.25">
      <c r="A115" s="5"/>
      <c r="B115" s="3"/>
      <c r="C115" s="3"/>
      <c r="D115" s="7"/>
      <c r="E115" s="7"/>
      <c r="F115" s="7"/>
      <c r="G115" s="7"/>
      <c r="H115" s="7"/>
      <c r="I115" s="6"/>
      <c r="J115" s="6"/>
      <c r="K115" s="6"/>
      <c r="L115" s="6"/>
      <c r="M115" s="7"/>
      <c r="N115" s="3"/>
    </row>
    <row r="116" spans="1:14" x14ac:dyDescent="0.25">
      <c r="A116" s="5"/>
      <c r="B116" s="3"/>
      <c r="C116" s="3"/>
      <c r="D116" s="7"/>
      <c r="E116" s="7"/>
      <c r="F116" s="7"/>
      <c r="G116" s="7"/>
      <c r="H116" s="7"/>
      <c r="I116" s="6"/>
      <c r="J116" s="6"/>
      <c r="K116" s="6"/>
      <c r="L116" s="6"/>
      <c r="M116" s="7"/>
      <c r="N116" s="3"/>
    </row>
    <row r="117" spans="1:14" x14ac:dyDescent="0.25">
      <c r="A117" s="5"/>
      <c r="B117" s="3"/>
      <c r="C117" s="3"/>
      <c r="D117" s="7"/>
      <c r="E117" s="7"/>
      <c r="F117" s="7"/>
      <c r="G117" s="7"/>
      <c r="H117" s="7"/>
      <c r="I117" s="6"/>
      <c r="J117" s="6"/>
      <c r="K117" s="6"/>
      <c r="L117" s="6"/>
      <c r="M117" s="7"/>
      <c r="N117" s="3"/>
    </row>
    <row r="118" spans="1:14" x14ac:dyDescent="0.25">
      <c r="A118" s="5"/>
      <c r="B118" s="3"/>
      <c r="C118" s="3"/>
      <c r="D118" s="7"/>
      <c r="E118" s="7"/>
      <c r="F118" s="7"/>
      <c r="G118" s="7"/>
      <c r="H118" s="7"/>
      <c r="I118" s="6"/>
      <c r="J118" s="6"/>
      <c r="K118" s="6"/>
      <c r="L118" s="6"/>
      <c r="M118" s="7"/>
      <c r="N118" s="3"/>
    </row>
    <row r="119" spans="1:14" x14ac:dyDescent="0.25">
      <c r="A119" s="5"/>
      <c r="B119" s="3"/>
      <c r="C119" s="3"/>
      <c r="D119" s="7"/>
      <c r="E119" s="7"/>
      <c r="F119" s="7"/>
      <c r="G119" s="7"/>
      <c r="H119" s="7"/>
      <c r="I119" s="6"/>
      <c r="J119" s="6"/>
      <c r="K119" s="6"/>
      <c r="L119" s="6"/>
      <c r="M119" s="7"/>
      <c r="N119" s="3"/>
    </row>
    <row r="120" spans="1:14" x14ac:dyDescent="0.25">
      <c r="A120" s="5"/>
      <c r="B120" s="3"/>
      <c r="C120" s="3"/>
      <c r="D120" s="7"/>
      <c r="E120" s="7"/>
      <c r="F120" s="7"/>
      <c r="G120" s="7"/>
      <c r="H120" s="7"/>
      <c r="I120" s="6"/>
      <c r="J120" s="6"/>
      <c r="K120" s="6"/>
      <c r="L120" s="6"/>
      <c r="M120" s="7"/>
      <c r="N120" s="3"/>
    </row>
    <row r="121" spans="1:14" x14ac:dyDescent="0.25">
      <c r="A121" s="5"/>
      <c r="B121" s="3"/>
      <c r="C121" s="3"/>
      <c r="D121" s="7"/>
      <c r="E121" s="7"/>
      <c r="F121" s="7"/>
      <c r="G121" s="7"/>
      <c r="H121" s="7"/>
      <c r="I121" s="6"/>
      <c r="J121" s="6"/>
      <c r="K121" s="6"/>
      <c r="L121" s="6"/>
      <c r="M121" s="7"/>
      <c r="N121" s="3"/>
    </row>
    <row r="122" spans="1:14" x14ac:dyDescent="0.25">
      <c r="A122" s="5"/>
      <c r="B122" s="3"/>
      <c r="C122" s="3"/>
      <c r="D122" s="7"/>
      <c r="E122" s="7"/>
      <c r="F122" s="7"/>
      <c r="G122" s="7"/>
      <c r="H122" s="7"/>
      <c r="I122" s="6"/>
      <c r="J122" s="6"/>
      <c r="K122" s="6"/>
      <c r="L122" s="6"/>
      <c r="M122" s="7"/>
      <c r="N122" s="3"/>
    </row>
    <row r="123" spans="1:14" x14ac:dyDescent="0.25">
      <c r="A123" s="5"/>
      <c r="B123" s="3"/>
      <c r="C123" s="3"/>
      <c r="D123" s="7"/>
      <c r="E123" s="7"/>
      <c r="F123" s="7"/>
      <c r="G123" s="7"/>
      <c r="H123" s="7"/>
      <c r="I123" s="6"/>
      <c r="J123" s="6"/>
      <c r="K123" s="6"/>
      <c r="L123" s="6"/>
      <c r="M123" s="7"/>
      <c r="N123" s="3"/>
    </row>
    <row r="124" spans="1:14" x14ac:dyDescent="0.25">
      <c r="A124" s="5"/>
      <c r="B124" s="3"/>
      <c r="C124" s="3"/>
      <c r="D124" s="7"/>
      <c r="E124" s="7"/>
      <c r="F124" s="7"/>
      <c r="G124" s="7"/>
      <c r="H124" s="7"/>
      <c r="I124" s="6"/>
      <c r="J124" s="6"/>
      <c r="K124" s="6"/>
      <c r="L124" s="6"/>
      <c r="M124" s="7"/>
      <c r="N124" s="3"/>
    </row>
    <row r="125" spans="1:14" x14ac:dyDescent="0.25">
      <c r="A125" s="5"/>
      <c r="B125" s="3"/>
      <c r="C125" s="3"/>
      <c r="D125" s="7"/>
      <c r="E125" s="7"/>
      <c r="F125" s="7"/>
      <c r="G125" s="7"/>
      <c r="H125" s="7"/>
      <c r="I125" s="6"/>
      <c r="J125" s="6"/>
      <c r="K125" s="6"/>
      <c r="L125" s="6"/>
      <c r="M125" s="7"/>
      <c r="N125" s="3"/>
    </row>
    <row r="126" spans="1:14" x14ac:dyDescent="0.25">
      <c r="A126" s="5"/>
      <c r="B126" s="3"/>
      <c r="C126" s="3"/>
      <c r="D126" s="7"/>
      <c r="E126" s="7"/>
      <c r="F126" s="7"/>
      <c r="G126" s="7"/>
      <c r="H126" s="7"/>
      <c r="I126" s="6"/>
      <c r="J126" s="6"/>
      <c r="K126" s="6"/>
      <c r="L126" s="6"/>
      <c r="M126" s="7"/>
      <c r="N126" s="3"/>
    </row>
    <row r="127" spans="1:14" x14ac:dyDescent="0.25">
      <c r="A127" s="5"/>
      <c r="B127" s="3"/>
      <c r="C127" s="3"/>
      <c r="D127" s="7"/>
      <c r="E127" s="7"/>
      <c r="F127" s="7"/>
      <c r="G127" s="7"/>
      <c r="H127" s="7"/>
      <c r="I127" s="6"/>
      <c r="J127" s="6"/>
      <c r="K127" s="6"/>
      <c r="L127" s="6"/>
      <c r="M127" s="7"/>
      <c r="N127" s="3"/>
    </row>
    <row r="128" spans="1:14" x14ac:dyDescent="0.25">
      <c r="A128" s="5"/>
      <c r="B128" s="3"/>
      <c r="C128" s="3"/>
      <c r="D128" s="7"/>
      <c r="E128" s="7"/>
      <c r="F128" s="7"/>
      <c r="G128" s="7"/>
      <c r="H128" s="7"/>
      <c r="I128" s="6"/>
      <c r="J128" s="6"/>
      <c r="K128" s="6"/>
      <c r="L128" s="6"/>
      <c r="M128" s="7"/>
      <c r="N128" s="3"/>
    </row>
    <row r="129" spans="1:14" x14ac:dyDescent="0.25">
      <c r="A129" s="5"/>
      <c r="B129" s="3"/>
      <c r="C129" s="3"/>
      <c r="D129" s="7"/>
      <c r="E129" s="7"/>
      <c r="F129" s="7"/>
      <c r="G129" s="7"/>
      <c r="H129" s="7"/>
      <c r="I129" s="6"/>
      <c r="J129" s="6"/>
      <c r="K129" s="6"/>
      <c r="L129" s="6"/>
      <c r="M129" s="7"/>
      <c r="N129" s="3"/>
    </row>
    <row r="130" spans="1:14" x14ac:dyDescent="0.25">
      <c r="A130" s="5"/>
      <c r="B130" s="3"/>
      <c r="C130" s="3"/>
      <c r="D130" s="7"/>
      <c r="E130" s="7"/>
      <c r="F130" s="7"/>
      <c r="G130" s="7"/>
      <c r="H130" s="7"/>
      <c r="I130" s="6"/>
      <c r="J130" s="6"/>
      <c r="K130" s="6"/>
      <c r="L130" s="6"/>
      <c r="M130" s="7"/>
      <c r="N130" s="3"/>
    </row>
    <row r="131" spans="1:14" x14ac:dyDescent="0.25">
      <c r="A131" s="5"/>
      <c r="B131" s="3"/>
      <c r="C131" s="3"/>
      <c r="D131" s="7"/>
      <c r="E131" s="7"/>
      <c r="F131" s="7"/>
      <c r="G131" s="7"/>
      <c r="H131" s="7"/>
      <c r="I131" s="6"/>
      <c r="J131" s="6"/>
      <c r="K131" s="6"/>
      <c r="L131" s="6"/>
      <c r="M131" s="7"/>
      <c r="N131" s="3"/>
    </row>
    <row r="132" spans="1:14" x14ac:dyDescent="0.25">
      <c r="A132" s="5"/>
      <c r="B132" s="3"/>
      <c r="C132" s="3"/>
      <c r="D132" s="7"/>
      <c r="E132" s="7"/>
      <c r="F132" s="7"/>
      <c r="G132" s="7"/>
      <c r="H132" s="7"/>
      <c r="I132" s="6"/>
      <c r="J132" s="6"/>
      <c r="K132" s="6"/>
      <c r="L132" s="6"/>
      <c r="M132" s="7"/>
      <c r="N132" s="3"/>
    </row>
    <row r="133" spans="1:14" x14ac:dyDescent="0.25">
      <c r="A133" s="5"/>
      <c r="B133" s="3"/>
      <c r="C133" s="3"/>
      <c r="D133" s="7"/>
      <c r="E133" s="7"/>
      <c r="F133" s="7"/>
      <c r="G133" s="7"/>
      <c r="H133" s="7"/>
      <c r="I133" s="6"/>
      <c r="J133" s="6"/>
      <c r="K133" s="6"/>
      <c r="L133" s="6"/>
      <c r="M133" s="7"/>
      <c r="N133" s="3"/>
    </row>
    <row r="134" spans="1:14" x14ac:dyDescent="0.25">
      <c r="A134" s="5"/>
      <c r="B134" s="3"/>
      <c r="C134" s="3"/>
      <c r="D134" s="7"/>
      <c r="E134" s="7"/>
      <c r="F134" s="7"/>
      <c r="G134" s="7"/>
      <c r="H134" s="7"/>
      <c r="I134" s="6"/>
      <c r="J134" s="6"/>
      <c r="K134" s="6"/>
      <c r="L134" s="6"/>
      <c r="M134" s="7"/>
      <c r="N134" s="3"/>
    </row>
    <row r="135" spans="1:14" x14ac:dyDescent="0.25">
      <c r="A135" s="5"/>
      <c r="B135" s="3"/>
      <c r="C135" s="3"/>
      <c r="D135" s="7"/>
      <c r="E135" s="7"/>
      <c r="F135" s="7"/>
      <c r="G135" s="7"/>
      <c r="H135" s="7"/>
      <c r="I135" s="6"/>
      <c r="J135" s="6"/>
      <c r="K135" s="6"/>
      <c r="L135" s="6"/>
      <c r="M135" s="7"/>
      <c r="N135" s="3"/>
    </row>
    <row r="136" spans="1:14" x14ac:dyDescent="0.25">
      <c r="A136" s="5"/>
      <c r="B136" s="3"/>
      <c r="C136" s="3"/>
      <c r="D136" s="7"/>
      <c r="E136" s="7"/>
      <c r="F136" s="7"/>
      <c r="G136" s="7"/>
      <c r="H136" s="7"/>
      <c r="I136" s="6"/>
      <c r="J136" s="6"/>
      <c r="K136" s="6"/>
      <c r="L136" s="6"/>
      <c r="M136" s="7"/>
      <c r="N136" s="3"/>
    </row>
    <row r="137" spans="1:14" x14ac:dyDescent="0.25">
      <c r="A137" s="5"/>
      <c r="B137" s="3"/>
      <c r="C137" s="3"/>
      <c r="D137" s="7"/>
      <c r="E137" s="7"/>
      <c r="F137" s="7"/>
      <c r="G137" s="7"/>
      <c r="H137" s="7"/>
      <c r="I137" s="6"/>
      <c r="J137" s="6"/>
      <c r="K137" s="6"/>
      <c r="L137" s="6"/>
      <c r="M137" s="7"/>
      <c r="N137" s="3"/>
    </row>
    <row r="138" spans="1:14" x14ac:dyDescent="0.25">
      <c r="A138" s="5"/>
      <c r="B138" s="3"/>
      <c r="C138" s="3"/>
      <c r="D138" s="7"/>
      <c r="E138" s="7"/>
      <c r="F138" s="7"/>
      <c r="G138" s="7"/>
      <c r="H138" s="7"/>
      <c r="I138" s="6"/>
      <c r="J138" s="6"/>
      <c r="K138" s="6"/>
      <c r="L138" s="6"/>
      <c r="M138" s="7"/>
      <c r="N138" s="3"/>
    </row>
    <row r="139" spans="1:14" x14ac:dyDescent="0.25">
      <c r="A139" s="5"/>
      <c r="B139" s="3"/>
      <c r="C139" s="3"/>
      <c r="D139" s="7"/>
      <c r="E139" s="7"/>
      <c r="F139" s="7"/>
      <c r="G139" s="7"/>
      <c r="H139" s="7"/>
      <c r="I139" s="6"/>
      <c r="J139" s="6"/>
      <c r="K139" s="6"/>
      <c r="L139" s="6"/>
      <c r="M139" s="7"/>
      <c r="N139" s="3"/>
    </row>
    <row r="140" spans="1:14" x14ac:dyDescent="0.25">
      <c r="A140" s="5"/>
      <c r="B140" s="3"/>
      <c r="C140" s="3"/>
      <c r="D140" s="7"/>
      <c r="E140" s="7"/>
      <c r="F140" s="7"/>
      <c r="G140" s="7"/>
      <c r="H140" s="7"/>
      <c r="I140" s="6"/>
      <c r="J140" s="6"/>
      <c r="K140" s="6"/>
      <c r="L140" s="6"/>
      <c r="M140" s="7"/>
      <c r="N140" s="3"/>
    </row>
    <row r="141" spans="1:14" x14ac:dyDescent="0.25">
      <c r="A141" s="5"/>
      <c r="B141" s="3"/>
      <c r="C141" s="3"/>
      <c r="D141" s="7"/>
      <c r="E141" s="7"/>
      <c r="F141" s="7"/>
      <c r="G141" s="7"/>
      <c r="H141" s="7"/>
      <c r="I141" s="6"/>
      <c r="J141" s="6"/>
      <c r="K141" s="6"/>
      <c r="L141" s="6"/>
      <c r="M141" s="7"/>
      <c r="N141" s="3"/>
    </row>
    <row r="142" spans="1:14" x14ac:dyDescent="0.25">
      <c r="A142" s="5"/>
      <c r="B142" s="3"/>
      <c r="C142" s="3"/>
      <c r="D142" s="7"/>
      <c r="E142" s="7"/>
      <c r="F142" s="7"/>
      <c r="G142" s="7"/>
      <c r="H142" s="7"/>
      <c r="I142" s="6"/>
      <c r="J142" s="6"/>
      <c r="K142" s="6"/>
      <c r="L142" s="6"/>
      <c r="M142" s="7"/>
      <c r="N142" s="3"/>
    </row>
    <row r="143" spans="1:14" x14ac:dyDescent="0.25">
      <c r="A143" s="5"/>
      <c r="B143" s="3"/>
      <c r="C143" s="3"/>
      <c r="D143" s="7"/>
      <c r="E143" s="7"/>
      <c r="F143" s="7"/>
      <c r="G143" s="7"/>
      <c r="H143" s="7"/>
      <c r="I143" s="6"/>
      <c r="J143" s="6"/>
      <c r="K143" s="6"/>
      <c r="L143" s="6"/>
      <c r="M143" s="7"/>
      <c r="N143" s="3"/>
    </row>
    <row r="144" spans="1:14" x14ac:dyDescent="0.25">
      <c r="A144" s="5"/>
      <c r="B144" s="3"/>
      <c r="C144" s="3"/>
      <c r="D144" s="7"/>
      <c r="E144" s="7"/>
      <c r="F144" s="7"/>
      <c r="G144" s="7"/>
      <c r="H144" s="7"/>
      <c r="I144" s="6"/>
      <c r="J144" s="6"/>
      <c r="K144" s="6"/>
      <c r="L144" s="6"/>
      <c r="M144" s="7"/>
      <c r="N144" s="3"/>
    </row>
    <row r="145" spans="1:14" x14ac:dyDescent="0.25">
      <c r="A145" s="5"/>
      <c r="B145" s="3"/>
      <c r="C145" s="3"/>
      <c r="D145" s="7"/>
      <c r="E145" s="7"/>
      <c r="F145" s="7"/>
      <c r="G145" s="7"/>
      <c r="H145" s="7"/>
      <c r="I145" s="6"/>
      <c r="J145" s="6"/>
      <c r="K145" s="6"/>
      <c r="L145" s="6"/>
      <c r="M145" s="7"/>
      <c r="N145" s="3"/>
    </row>
    <row r="146" spans="1:14" x14ac:dyDescent="0.25">
      <c r="A146" s="5"/>
      <c r="B146" s="3"/>
      <c r="C146" s="3"/>
      <c r="D146" s="7"/>
      <c r="E146" s="7"/>
      <c r="F146" s="7"/>
      <c r="G146" s="7"/>
      <c r="H146" s="7"/>
      <c r="I146" s="6"/>
      <c r="J146" s="6"/>
      <c r="K146" s="6"/>
      <c r="L146" s="6"/>
      <c r="M146" s="7"/>
      <c r="N146" s="3"/>
    </row>
    <row r="147" spans="1:14" x14ac:dyDescent="0.25">
      <c r="A147" s="5"/>
      <c r="B147" s="3"/>
      <c r="C147" s="3"/>
      <c r="D147" s="7"/>
      <c r="E147" s="7"/>
      <c r="F147" s="7"/>
      <c r="G147" s="7"/>
      <c r="H147" s="7"/>
      <c r="I147" s="6"/>
      <c r="J147" s="6"/>
      <c r="K147" s="6"/>
      <c r="L147" s="6"/>
      <c r="M147" s="7"/>
      <c r="N147" s="3"/>
    </row>
    <row r="148" spans="1:14" x14ac:dyDescent="0.25">
      <c r="A148" s="5"/>
      <c r="B148" s="3"/>
      <c r="C148" s="3"/>
      <c r="D148" s="7"/>
      <c r="E148" s="7"/>
      <c r="F148" s="7"/>
      <c r="G148" s="7"/>
      <c r="H148" s="7"/>
      <c r="I148" s="6"/>
      <c r="J148" s="6"/>
      <c r="K148" s="6"/>
      <c r="L148" s="6"/>
      <c r="M148" s="7"/>
      <c r="N148" s="3"/>
    </row>
    <row r="149" spans="1:14" x14ac:dyDescent="0.25">
      <c r="A149" s="5"/>
      <c r="B149" s="3"/>
      <c r="C149" s="3"/>
      <c r="D149" s="7"/>
      <c r="E149" s="7"/>
      <c r="F149" s="7"/>
      <c r="G149" s="7"/>
      <c r="H149" s="7"/>
      <c r="I149" s="6"/>
      <c r="J149" s="6"/>
      <c r="K149" s="6"/>
      <c r="L149" s="6"/>
      <c r="M149" s="7"/>
      <c r="N149" s="3"/>
    </row>
    <row r="150" spans="1:14" x14ac:dyDescent="0.25">
      <c r="A150" s="5"/>
      <c r="B150" s="3"/>
      <c r="C150" s="3"/>
      <c r="D150" s="7"/>
      <c r="E150" s="7"/>
      <c r="F150" s="7"/>
      <c r="G150" s="7"/>
      <c r="H150" s="7"/>
      <c r="I150" s="6"/>
      <c r="J150" s="6"/>
      <c r="K150" s="6"/>
      <c r="L150" s="6"/>
      <c r="M150" s="7"/>
      <c r="N150" s="3"/>
    </row>
    <row r="151" spans="1:14" x14ac:dyDescent="0.25">
      <c r="A151" s="5"/>
      <c r="B151" s="3"/>
      <c r="C151" s="3"/>
      <c r="D151" s="7"/>
      <c r="E151" s="7"/>
      <c r="F151" s="7"/>
      <c r="G151" s="7"/>
      <c r="H151" s="7"/>
      <c r="I151" s="6"/>
      <c r="J151" s="6"/>
      <c r="K151" s="6"/>
      <c r="L151" s="6"/>
      <c r="M151" s="7"/>
      <c r="N151" s="3"/>
    </row>
    <row r="152" spans="1:14" x14ac:dyDescent="0.25">
      <c r="A152" s="5"/>
      <c r="B152" s="3"/>
      <c r="C152" s="3"/>
      <c r="D152" s="7"/>
      <c r="E152" s="7"/>
      <c r="F152" s="7"/>
      <c r="G152" s="7"/>
      <c r="H152" s="7"/>
      <c r="I152" s="6"/>
      <c r="J152" s="6"/>
      <c r="K152" s="6"/>
      <c r="L152" s="6"/>
      <c r="M152" s="7"/>
      <c r="N152" s="3"/>
    </row>
    <row r="153" spans="1:14" x14ac:dyDescent="0.25">
      <c r="A153" s="5"/>
      <c r="B153" s="3"/>
      <c r="C153" s="3"/>
      <c r="D153" s="7"/>
      <c r="E153" s="7"/>
      <c r="F153" s="7"/>
      <c r="G153" s="7"/>
      <c r="H153" s="7"/>
      <c r="I153" s="6"/>
      <c r="J153" s="6"/>
      <c r="K153" s="6"/>
      <c r="L153" s="6"/>
      <c r="M153" s="7"/>
      <c r="N153" s="3"/>
    </row>
    <row r="154" spans="1:14" x14ac:dyDescent="0.25">
      <c r="A154" s="5"/>
      <c r="B154" s="3"/>
      <c r="C154" s="3"/>
      <c r="D154" s="7"/>
      <c r="E154" s="7"/>
      <c r="F154" s="7"/>
      <c r="G154" s="7"/>
      <c r="H154" s="7"/>
      <c r="I154" s="6"/>
      <c r="J154" s="6"/>
      <c r="K154" s="6"/>
      <c r="L154" s="6"/>
      <c r="M154" s="7"/>
      <c r="N154" s="3"/>
    </row>
    <row r="155" spans="1:14" x14ac:dyDescent="0.25">
      <c r="A155" s="5"/>
      <c r="B155" s="3"/>
      <c r="C155" s="3"/>
      <c r="D155" s="7"/>
      <c r="E155" s="7"/>
      <c r="F155" s="7"/>
      <c r="G155" s="7"/>
      <c r="H155" s="7"/>
      <c r="I155" s="6"/>
      <c r="J155" s="6"/>
      <c r="K155" s="6"/>
      <c r="L155" s="6"/>
      <c r="M155" s="7"/>
      <c r="N155" s="3"/>
    </row>
    <row r="156" spans="1:14" x14ac:dyDescent="0.25">
      <c r="A156" s="5"/>
      <c r="B156" s="3"/>
      <c r="C156" s="3"/>
      <c r="D156" s="7"/>
      <c r="E156" s="7"/>
      <c r="F156" s="7"/>
      <c r="G156" s="7"/>
      <c r="H156" s="7"/>
      <c r="I156" s="6"/>
      <c r="J156" s="6"/>
      <c r="K156" s="6"/>
      <c r="L156" s="6"/>
      <c r="M156" s="7"/>
      <c r="N156" s="3"/>
    </row>
    <row r="157" spans="1:14" x14ac:dyDescent="0.25">
      <c r="A157" s="5"/>
      <c r="B157" s="3"/>
      <c r="C157" s="3"/>
      <c r="D157" s="7"/>
      <c r="E157" s="7"/>
      <c r="F157" s="7"/>
      <c r="G157" s="7"/>
      <c r="H157" s="7"/>
      <c r="I157" s="6"/>
      <c r="J157" s="6"/>
      <c r="K157" s="6"/>
      <c r="L157" s="6"/>
      <c r="M157" s="7"/>
      <c r="N157" s="3"/>
    </row>
    <row r="158" spans="1:14" x14ac:dyDescent="0.25">
      <c r="A158" s="5"/>
      <c r="B158" s="3"/>
      <c r="C158" s="3"/>
      <c r="D158" s="7"/>
      <c r="E158" s="7"/>
      <c r="F158" s="7"/>
      <c r="G158" s="7"/>
      <c r="H158" s="7"/>
      <c r="I158" s="6"/>
      <c r="J158" s="6"/>
      <c r="K158" s="6"/>
      <c r="L158" s="6"/>
      <c r="M158" s="7"/>
      <c r="N158" s="3"/>
    </row>
    <row r="159" spans="1:14" x14ac:dyDescent="0.25">
      <c r="A159" s="5"/>
      <c r="B159" s="3"/>
      <c r="C159" s="3"/>
      <c r="D159" s="7"/>
      <c r="E159" s="7"/>
      <c r="F159" s="7"/>
      <c r="G159" s="7"/>
      <c r="H159" s="7"/>
      <c r="I159" s="6"/>
      <c r="J159" s="6"/>
      <c r="K159" s="6"/>
      <c r="L159" s="6"/>
      <c r="M159" s="7"/>
      <c r="N159" s="3"/>
    </row>
    <row r="160" spans="1:14" x14ac:dyDescent="0.25">
      <c r="A160" s="5"/>
      <c r="B160" s="3"/>
      <c r="C160" s="3"/>
      <c r="D160" s="7"/>
      <c r="E160" s="7"/>
      <c r="F160" s="7"/>
      <c r="G160" s="7"/>
      <c r="H160" s="7"/>
      <c r="I160" s="6"/>
      <c r="J160" s="6"/>
      <c r="K160" s="6"/>
      <c r="L160" s="6"/>
      <c r="M160" s="7"/>
      <c r="N160" s="3"/>
    </row>
    <row r="161" spans="1:14" x14ac:dyDescent="0.25">
      <c r="A161" s="5"/>
      <c r="B161" s="3"/>
      <c r="C161" s="3"/>
      <c r="D161" s="7"/>
      <c r="E161" s="7"/>
      <c r="F161" s="7"/>
      <c r="G161" s="7"/>
      <c r="H161" s="7"/>
      <c r="I161" s="6"/>
      <c r="J161" s="6"/>
      <c r="K161" s="6"/>
      <c r="L161" s="6"/>
      <c r="M161" s="7"/>
      <c r="N161" s="3"/>
    </row>
    <row r="162" spans="1:14" x14ac:dyDescent="0.25">
      <c r="A162" s="5"/>
      <c r="B162" s="3"/>
      <c r="C162" s="3"/>
      <c r="D162" s="7"/>
      <c r="E162" s="7"/>
      <c r="F162" s="7"/>
      <c r="G162" s="7"/>
      <c r="H162" s="7"/>
      <c r="I162" s="6"/>
      <c r="J162" s="6"/>
      <c r="K162" s="6"/>
      <c r="L162" s="6"/>
      <c r="M162" s="7"/>
      <c r="N162" s="3"/>
    </row>
    <row r="163" spans="1:14" x14ac:dyDescent="0.25">
      <c r="A163" s="5"/>
      <c r="B163" s="3"/>
      <c r="C163" s="3"/>
      <c r="D163" s="7"/>
      <c r="E163" s="7"/>
      <c r="F163" s="7"/>
      <c r="G163" s="7"/>
      <c r="H163" s="7"/>
      <c r="I163" s="6"/>
      <c r="J163" s="6"/>
      <c r="K163" s="6"/>
      <c r="L163" s="6"/>
      <c r="M163" s="7"/>
      <c r="N163" s="3"/>
    </row>
    <row r="164" spans="1:14" x14ac:dyDescent="0.25">
      <c r="A164" s="5"/>
      <c r="B164" s="3"/>
      <c r="C164" s="3"/>
      <c r="D164" s="7"/>
      <c r="E164" s="7"/>
      <c r="F164" s="7"/>
      <c r="G164" s="7"/>
      <c r="H164" s="7"/>
      <c r="I164" s="6"/>
      <c r="J164" s="6"/>
      <c r="K164" s="6"/>
      <c r="L164" s="6"/>
      <c r="M164" s="7"/>
      <c r="N164" s="3"/>
    </row>
    <row r="165" spans="1:14" x14ac:dyDescent="0.25">
      <c r="A165" s="5"/>
      <c r="B165" s="3"/>
      <c r="C165" s="3"/>
      <c r="D165" s="7"/>
      <c r="E165" s="7"/>
      <c r="F165" s="7"/>
      <c r="G165" s="7"/>
      <c r="H165" s="7"/>
      <c r="I165" s="6"/>
      <c r="J165" s="6"/>
      <c r="K165" s="6"/>
      <c r="L165" s="6"/>
      <c r="M165" s="7"/>
      <c r="N165" s="3"/>
    </row>
    <row r="166" spans="1:14" x14ac:dyDescent="0.25">
      <c r="A166" s="5"/>
      <c r="B166" s="3"/>
      <c r="C166" s="3"/>
      <c r="D166" s="7"/>
      <c r="E166" s="7"/>
      <c r="F166" s="7"/>
      <c r="G166" s="7"/>
      <c r="H166" s="7"/>
      <c r="I166" s="6"/>
      <c r="J166" s="6"/>
      <c r="K166" s="6"/>
      <c r="L166" s="6"/>
      <c r="M166" s="7"/>
      <c r="N166" s="3"/>
    </row>
    <row r="167" spans="1:14" x14ac:dyDescent="0.25">
      <c r="A167" s="5"/>
      <c r="B167" s="3"/>
      <c r="C167" s="3"/>
      <c r="D167" s="7"/>
      <c r="E167" s="7"/>
      <c r="F167" s="7"/>
      <c r="G167" s="7"/>
      <c r="H167" s="7"/>
      <c r="I167" s="6"/>
      <c r="J167" s="6"/>
      <c r="K167" s="6"/>
      <c r="L167" s="6"/>
      <c r="M167" s="7"/>
      <c r="N167" s="3"/>
    </row>
    <row r="168" spans="1:14" x14ac:dyDescent="0.25">
      <c r="A168" s="5"/>
      <c r="B168" s="3"/>
      <c r="C168" s="3"/>
      <c r="D168" s="7"/>
      <c r="E168" s="7"/>
      <c r="F168" s="7"/>
      <c r="G168" s="7"/>
      <c r="H168" s="7"/>
      <c r="I168" s="6"/>
      <c r="J168" s="6"/>
      <c r="K168" s="6"/>
      <c r="L168" s="6"/>
      <c r="M168" s="7"/>
      <c r="N168" s="3"/>
    </row>
    <row r="169" spans="1:14" x14ac:dyDescent="0.25">
      <c r="A169" s="5"/>
      <c r="B169" s="3"/>
      <c r="C169" s="3"/>
      <c r="D169" s="7"/>
      <c r="E169" s="7"/>
      <c r="F169" s="7"/>
      <c r="G169" s="7"/>
      <c r="H169" s="7"/>
      <c r="I169" s="6"/>
      <c r="J169" s="6"/>
      <c r="K169" s="6"/>
      <c r="L169" s="6"/>
      <c r="M169" s="7"/>
      <c r="N169" s="3"/>
    </row>
    <row r="170" spans="1:14" x14ac:dyDescent="0.25">
      <c r="A170" s="5"/>
      <c r="B170" s="3"/>
      <c r="C170" s="3"/>
      <c r="D170" s="7"/>
      <c r="E170" s="7"/>
      <c r="F170" s="7"/>
      <c r="G170" s="7"/>
      <c r="H170" s="7"/>
      <c r="I170" s="6"/>
      <c r="J170" s="6"/>
      <c r="K170" s="6"/>
      <c r="L170" s="6"/>
      <c r="M170" s="7"/>
      <c r="N170" s="3"/>
    </row>
    <row r="171" spans="1:14" x14ac:dyDescent="0.25">
      <c r="A171" s="5"/>
      <c r="B171" s="3"/>
      <c r="C171" s="3"/>
      <c r="D171" s="7"/>
      <c r="E171" s="7"/>
      <c r="F171" s="7"/>
      <c r="G171" s="7"/>
      <c r="H171" s="7"/>
      <c r="I171" s="6"/>
      <c r="J171" s="6"/>
      <c r="K171" s="6"/>
      <c r="L171" s="6"/>
      <c r="M171" s="7"/>
      <c r="N171" s="3"/>
    </row>
    <row r="172" spans="1:14" x14ac:dyDescent="0.25">
      <c r="A172" s="5"/>
      <c r="B172" s="3"/>
      <c r="C172" s="3"/>
      <c r="D172" s="7"/>
      <c r="E172" s="7"/>
      <c r="F172" s="7"/>
      <c r="G172" s="7"/>
      <c r="H172" s="7"/>
      <c r="I172" s="6"/>
      <c r="J172" s="6"/>
      <c r="K172" s="6"/>
      <c r="L172" s="6"/>
      <c r="M172" s="7"/>
      <c r="N172" s="3"/>
    </row>
    <row r="173" spans="1:14" x14ac:dyDescent="0.25">
      <c r="A173" s="5"/>
      <c r="B173" s="3"/>
      <c r="C173" s="3"/>
      <c r="D173" s="7"/>
      <c r="E173" s="7"/>
      <c r="F173" s="7"/>
      <c r="G173" s="7"/>
      <c r="H173" s="7"/>
      <c r="I173" s="6"/>
      <c r="J173" s="6"/>
      <c r="K173" s="6"/>
      <c r="L173" s="6"/>
      <c r="M173" s="7"/>
      <c r="N173" s="3"/>
    </row>
    <row r="174" spans="1:14" x14ac:dyDescent="0.25">
      <c r="A174" s="5"/>
      <c r="B174" s="3"/>
      <c r="C174" s="3"/>
      <c r="D174" s="7"/>
      <c r="E174" s="7"/>
      <c r="F174" s="7"/>
      <c r="G174" s="7"/>
      <c r="H174" s="7"/>
      <c r="I174" s="6"/>
      <c r="J174" s="6"/>
      <c r="K174" s="6"/>
      <c r="L174" s="6"/>
      <c r="M174" s="7"/>
      <c r="N174" s="3"/>
    </row>
    <row r="175" spans="1:14" x14ac:dyDescent="0.25">
      <c r="A175" s="5"/>
      <c r="B175" s="3"/>
      <c r="C175" s="3"/>
      <c r="D175" s="7"/>
      <c r="E175" s="7"/>
      <c r="F175" s="7"/>
      <c r="G175" s="7"/>
      <c r="H175" s="7"/>
      <c r="I175" s="6"/>
      <c r="J175" s="6"/>
      <c r="K175" s="6"/>
      <c r="L175" s="6"/>
      <c r="M175" s="7"/>
      <c r="N175" s="3"/>
    </row>
    <row r="176" spans="1:14" x14ac:dyDescent="0.25">
      <c r="A176" s="5"/>
      <c r="B176" s="3"/>
      <c r="C176" s="3"/>
      <c r="D176" s="7"/>
      <c r="E176" s="7"/>
      <c r="F176" s="7"/>
      <c r="G176" s="7"/>
      <c r="H176" s="7"/>
      <c r="I176" s="6"/>
      <c r="J176" s="6"/>
      <c r="K176" s="6"/>
      <c r="L176" s="6"/>
      <c r="M176" s="7"/>
      <c r="N176" s="3"/>
    </row>
    <row r="177" spans="1:14" x14ac:dyDescent="0.25">
      <c r="A177" s="5"/>
      <c r="B177" s="3"/>
      <c r="C177" s="3"/>
      <c r="D177" s="7"/>
      <c r="E177" s="7"/>
      <c r="F177" s="7"/>
      <c r="G177" s="7"/>
      <c r="H177" s="7"/>
      <c r="I177" s="6"/>
      <c r="J177" s="6"/>
      <c r="K177" s="6"/>
      <c r="L177" s="6"/>
      <c r="M177" s="7"/>
      <c r="N177" s="3"/>
    </row>
    <row r="178" spans="1:14" x14ac:dyDescent="0.25">
      <c r="A178" s="5"/>
      <c r="B178" s="3"/>
      <c r="C178" s="3"/>
      <c r="D178" s="7"/>
      <c r="E178" s="7"/>
      <c r="F178" s="7"/>
      <c r="G178" s="7"/>
      <c r="H178" s="7"/>
      <c r="I178" s="6"/>
      <c r="J178" s="6"/>
      <c r="K178" s="6"/>
      <c r="L178" s="6"/>
      <c r="M178" s="7"/>
      <c r="N178" s="3"/>
    </row>
    <row r="179" spans="1:14" x14ac:dyDescent="0.25">
      <c r="A179" s="5"/>
      <c r="B179" s="3"/>
      <c r="C179" s="3"/>
      <c r="D179" s="7"/>
      <c r="E179" s="7"/>
      <c r="F179" s="7"/>
      <c r="G179" s="7"/>
      <c r="H179" s="7"/>
      <c r="I179" s="6"/>
      <c r="J179" s="6"/>
      <c r="K179" s="6"/>
      <c r="L179" s="6"/>
      <c r="M179" s="7"/>
      <c r="N179" s="3"/>
    </row>
    <row r="180" spans="1:14" x14ac:dyDescent="0.25">
      <c r="A180" s="5"/>
      <c r="B180" s="3"/>
      <c r="C180" s="3"/>
      <c r="D180" s="7"/>
      <c r="E180" s="7"/>
      <c r="F180" s="7"/>
      <c r="G180" s="7"/>
      <c r="H180" s="7"/>
      <c r="I180" s="6"/>
      <c r="J180" s="6"/>
      <c r="K180" s="6"/>
      <c r="L180" s="6"/>
      <c r="M180" s="7"/>
      <c r="N180" s="3"/>
    </row>
    <row r="181" spans="1:14" x14ac:dyDescent="0.25">
      <c r="A181" s="5"/>
      <c r="B181" s="3"/>
      <c r="C181" s="3"/>
      <c r="D181" s="7"/>
      <c r="E181" s="7"/>
      <c r="F181" s="7"/>
      <c r="G181" s="7"/>
      <c r="H181" s="7"/>
      <c r="I181" s="6"/>
      <c r="J181" s="6"/>
      <c r="K181" s="6"/>
      <c r="L181" s="6"/>
      <c r="M181" s="7"/>
      <c r="N181" s="3"/>
    </row>
    <row r="182" spans="1:14" x14ac:dyDescent="0.25">
      <c r="A182" s="5"/>
      <c r="B182" s="3"/>
      <c r="C182" s="3"/>
      <c r="D182" s="7"/>
      <c r="E182" s="7"/>
      <c r="F182" s="7"/>
      <c r="G182" s="7"/>
      <c r="H182" s="7"/>
      <c r="I182" s="6"/>
      <c r="J182" s="6"/>
      <c r="K182" s="6"/>
      <c r="L182" s="6"/>
      <c r="M182" s="7"/>
      <c r="N182" s="3"/>
    </row>
    <row r="183" spans="1:14" x14ac:dyDescent="0.25">
      <c r="A183" s="5"/>
      <c r="B183" s="3"/>
      <c r="C183" s="3"/>
      <c r="D183" s="7"/>
      <c r="E183" s="7"/>
      <c r="F183" s="7"/>
      <c r="G183" s="7"/>
      <c r="H183" s="7"/>
      <c r="I183" s="6"/>
      <c r="J183" s="6"/>
      <c r="K183" s="6"/>
      <c r="L183" s="6"/>
      <c r="M183" s="7"/>
      <c r="N183" s="3"/>
    </row>
    <row r="184" spans="1:14" x14ac:dyDescent="0.25">
      <c r="A184" s="5"/>
      <c r="B184" s="3"/>
      <c r="C184" s="3"/>
      <c r="D184" s="7"/>
      <c r="E184" s="7"/>
      <c r="F184" s="7"/>
      <c r="G184" s="7"/>
      <c r="H184" s="7"/>
      <c r="I184" s="6"/>
      <c r="J184" s="6"/>
      <c r="K184" s="6"/>
      <c r="L184" s="6"/>
      <c r="M184" s="7"/>
      <c r="N184" s="3"/>
    </row>
    <row r="185" spans="1:14" x14ac:dyDescent="0.25">
      <c r="A185" s="5"/>
      <c r="B185" s="3"/>
      <c r="C185" s="3"/>
      <c r="D185" s="7"/>
      <c r="E185" s="7"/>
      <c r="F185" s="7"/>
      <c r="G185" s="7"/>
      <c r="H185" s="7"/>
      <c r="I185" s="6"/>
      <c r="J185" s="6"/>
      <c r="K185" s="6"/>
      <c r="L185" s="6"/>
      <c r="M185" s="7"/>
      <c r="N185" s="3"/>
    </row>
    <row r="186" spans="1:14" x14ac:dyDescent="0.25">
      <c r="A186" s="5"/>
      <c r="B186" s="3"/>
      <c r="C186" s="3"/>
      <c r="D186" s="7"/>
      <c r="E186" s="7"/>
      <c r="F186" s="7"/>
      <c r="G186" s="7"/>
      <c r="H186" s="7"/>
      <c r="I186" s="6"/>
      <c r="J186" s="6"/>
      <c r="K186" s="6"/>
      <c r="L186" s="6"/>
      <c r="M186" s="7"/>
      <c r="N186" s="3"/>
    </row>
    <row r="187" spans="1:14" x14ac:dyDescent="0.25">
      <c r="A187" s="5"/>
      <c r="B187" s="3"/>
      <c r="C187" s="3"/>
      <c r="D187" s="7"/>
      <c r="E187" s="7"/>
      <c r="F187" s="7"/>
      <c r="G187" s="7"/>
      <c r="H187" s="7"/>
      <c r="I187" s="6"/>
      <c r="J187" s="6"/>
      <c r="K187" s="6"/>
      <c r="L187" s="6"/>
      <c r="M187" s="7"/>
      <c r="N187" s="3"/>
    </row>
    <row r="188" spans="1:14" x14ac:dyDescent="0.25">
      <c r="A188" s="5"/>
      <c r="B188" s="3"/>
      <c r="C188" s="3"/>
      <c r="D188" s="7"/>
      <c r="E188" s="7"/>
      <c r="F188" s="7"/>
      <c r="G188" s="7"/>
      <c r="H188" s="7"/>
      <c r="I188" s="6"/>
      <c r="J188" s="6"/>
      <c r="K188" s="6"/>
      <c r="L188" s="6"/>
      <c r="M188" s="7"/>
      <c r="N188" s="3"/>
    </row>
    <row r="189" spans="1:14" x14ac:dyDescent="0.25">
      <c r="A189" s="5"/>
      <c r="B189" s="3"/>
      <c r="C189" s="3"/>
      <c r="D189" s="7"/>
      <c r="E189" s="7"/>
      <c r="F189" s="7"/>
      <c r="G189" s="7"/>
      <c r="H189" s="7"/>
      <c r="I189" s="6"/>
      <c r="J189" s="6"/>
      <c r="K189" s="6"/>
      <c r="L189" s="6"/>
      <c r="M189" s="7"/>
      <c r="N189" s="3"/>
    </row>
    <row r="190" spans="1:14" x14ac:dyDescent="0.25">
      <c r="A190" s="5"/>
      <c r="B190" s="3"/>
      <c r="C190" s="3"/>
      <c r="D190" s="7"/>
      <c r="E190" s="7"/>
      <c r="F190" s="7"/>
      <c r="G190" s="7"/>
      <c r="H190" s="7"/>
      <c r="I190" s="6"/>
      <c r="J190" s="6"/>
      <c r="K190" s="6"/>
      <c r="L190" s="6"/>
      <c r="M190" s="7"/>
      <c r="N190" s="3"/>
    </row>
    <row r="191" spans="1:14" x14ac:dyDescent="0.25">
      <c r="A191" s="5"/>
      <c r="B191" s="3"/>
      <c r="C191" s="3"/>
      <c r="D191" s="7"/>
      <c r="E191" s="7"/>
      <c r="F191" s="7"/>
      <c r="G191" s="7"/>
      <c r="H191" s="7"/>
      <c r="I191" s="6"/>
      <c r="J191" s="6"/>
      <c r="K191" s="6"/>
      <c r="L191" s="6"/>
      <c r="M191" s="7"/>
      <c r="N191" s="3"/>
    </row>
    <row r="192" spans="1:14" x14ac:dyDescent="0.25">
      <c r="A192" s="5"/>
      <c r="B192" s="3"/>
      <c r="C192" s="3"/>
      <c r="D192" s="7"/>
      <c r="E192" s="7"/>
      <c r="F192" s="7"/>
      <c r="G192" s="7"/>
      <c r="H192" s="7"/>
      <c r="I192" s="6"/>
      <c r="J192" s="6"/>
      <c r="K192" s="6"/>
      <c r="L192" s="6"/>
      <c r="M192" s="7"/>
      <c r="N192" s="3"/>
    </row>
    <row r="193" spans="1:14" x14ac:dyDescent="0.25">
      <c r="A193" s="5"/>
      <c r="B193" s="3"/>
      <c r="C193" s="3"/>
      <c r="D193" s="7"/>
      <c r="E193" s="7"/>
      <c r="F193" s="7"/>
      <c r="G193" s="7"/>
      <c r="H193" s="7"/>
      <c r="I193" s="6"/>
      <c r="J193" s="6"/>
      <c r="K193" s="6"/>
      <c r="L193" s="6"/>
      <c r="M193" s="7"/>
      <c r="N193" s="3"/>
    </row>
    <row r="194" spans="1:14" x14ac:dyDescent="0.25">
      <c r="A194" s="5"/>
      <c r="B194" s="3"/>
      <c r="C194" s="3"/>
      <c r="D194" s="7"/>
      <c r="E194" s="7"/>
      <c r="F194" s="7"/>
      <c r="G194" s="7"/>
      <c r="H194" s="7"/>
      <c r="I194" s="6"/>
      <c r="J194" s="6"/>
      <c r="K194" s="6"/>
      <c r="L194" s="6"/>
      <c r="M194" s="7"/>
      <c r="N194" s="3"/>
    </row>
    <row r="195" spans="1:14" x14ac:dyDescent="0.25">
      <c r="A195" s="5"/>
      <c r="B195" s="3"/>
      <c r="C195" s="3"/>
      <c r="D195" s="7"/>
      <c r="E195" s="7"/>
      <c r="F195" s="7"/>
      <c r="G195" s="7"/>
      <c r="H195" s="7"/>
      <c r="I195" s="6"/>
      <c r="J195" s="6"/>
      <c r="K195" s="6"/>
      <c r="L195" s="6"/>
      <c r="M195" s="7"/>
      <c r="N195" s="3"/>
    </row>
    <row r="196" spans="1:14" x14ac:dyDescent="0.25">
      <c r="A196" s="5"/>
      <c r="B196" s="3"/>
      <c r="C196" s="3"/>
      <c r="D196" s="7"/>
      <c r="E196" s="7"/>
      <c r="F196" s="7"/>
      <c r="G196" s="7"/>
      <c r="H196" s="7"/>
      <c r="I196" s="6"/>
      <c r="J196" s="6"/>
      <c r="K196" s="6"/>
      <c r="L196" s="6"/>
      <c r="M196" s="7"/>
      <c r="N196" s="3"/>
    </row>
    <row r="197" spans="1:14" x14ac:dyDescent="0.25">
      <c r="A197" s="5"/>
      <c r="B197" s="3"/>
      <c r="C197" s="3"/>
      <c r="D197" s="7"/>
      <c r="E197" s="7"/>
      <c r="F197" s="7"/>
      <c r="G197" s="7"/>
      <c r="H197" s="7"/>
      <c r="I197" s="6"/>
      <c r="J197" s="6"/>
      <c r="K197" s="6"/>
      <c r="L197" s="6"/>
      <c r="M197" s="7"/>
      <c r="N197" s="3"/>
    </row>
    <row r="198" spans="1:14" x14ac:dyDescent="0.25">
      <c r="A198" s="5"/>
      <c r="B198" s="3"/>
      <c r="C198" s="3"/>
      <c r="D198" s="7"/>
      <c r="E198" s="7"/>
      <c r="F198" s="7"/>
      <c r="G198" s="7"/>
      <c r="H198" s="7"/>
      <c r="I198" s="6"/>
      <c r="J198" s="6"/>
      <c r="K198" s="6"/>
      <c r="L198" s="6"/>
      <c r="M198" s="7"/>
      <c r="N198" s="3"/>
    </row>
    <row r="199" spans="1:14" x14ac:dyDescent="0.25">
      <c r="A199" s="5"/>
      <c r="B199" s="3"/>
      <c r="C199" s="3"/>
      <c r="D199" s="7"/>
      <c r="E199" s="7"/>
      <c r="F199" s="7"/>
      <c r="G199" s="7"/>
      <c r="H199" s="7"/>
      <c r="I199" s="6"/>
      <c r="J199" s="6"/>
      <c r="K199" s="6"/>
      <c r="L199" s="6"/>
      <c r="M199" s="7"/>
      <c r="N199" s="3"/>
    </row>
    <row r="200" spans="1:14" x14ac:dyDescent="0.25">
      <c r="A200" s="5"/>
      <c r="B200" s="3"/>
      <c r="C200" s="3"/>
      <c r="D200" s="7"/>
      <c r="E200" s="7"/>
      <c r="F200" s="7"/>
      <c r="G200" s="7"/>
      <c r="H200" s="7"/>
      <c r="I200" s="6"/>
      <c r="J200" s="6"/>
      <c r="K200" s="6"/>
      <c r="L200" s="6"/>
      <c r="M200" s="7"/>
      <c r="N200" s="3"/>
    </row>
  </sheetData>
  <conditionalFormatting sqref="L2:L200">
    <cfRule type="expression" dxfId="7" priority="1">
      <formula>L2&lt;0.75</formula>
    </cfRule>
    <cfRule type="expression" dxfId="6" priority="2">
      <formula>AND(L2&gt;=0.75,L2&lt;0.85)</formula>
    </cfRule>
    <cfRule type="expression" dxfId="5" priority="3">
      <formula>L2&gt;=0.85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100-000000000000}">
          <x14:formula1>
            <xm:f>Einstellungen!$A$4:$A$7</xm:f>
          </x14:formula1>
          <xm:sqref>B2:B200</xm:sqref>
        </x14:dataValidation>
        <x14:dataValidation type="list" xr:uid="{00000000-0002-0000-0100-000001000000}">
          <x14:formula1>
            <xm:f>Einstellungen!$B$4:$B$8</xm:f>
          </x14:formula1>
          <xm:sqref>C2:C200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0"/>
  <sheetViews>
    <sheetView workbookViewId="0"/>
  </sheetViews>
  <sheetFormatPr baseColWidth="10" defaultColWidth="9" defaultRowHeight="15" x14ac:dyDescent="0.25"/>
  <cols>
    <col min="1" max="1" width="10" customWidth="1"/>
    <col min="2" max="3" width="14" customWidth="1"/>
    <col min="4" max="5" width="32" customWidth="1"/>
    <col min="6" max="9" width="16" customWidth="1"/>
    <col min="10" max="10" width="28" customWidth="1"/>
  </cols>
  <sheetData>
    <row r="1" spans="1:10" ht="21" x14ac:dyDescent="0.25">
      <c r="A1" s="30" t="s">
        <v>115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x14ac:dyDescent="0.25">
      <c r="A3" s="2" t="s">
        <v>116</v>
      </c>
      <c r="B3" s="2" t="s">
        <v>2</v>
      </c>
      <c r="C3" s="2" t="s">
        <v>44</v>
      </c>
      <c r="D3" s="2" t="s">
        <v>117</v>
      </c>
      <c r="E3" s="2" t="s">
        <v>118</v>
      </c>
      <c r="F3" s="2" t="s">
        <v>79</v>
      </c>
      <c r="G3" s="2" t="s">
        <v>80</v>
      </c>
      <c r="H3" s="2" t="s">
        <v>81</v>
      </c>
      <c r="I3" s="2" t="s">
        <v>48</v>
      </c>
      <c r="J3" s="2" t="s">
        <v>49</v>
      </c>
    </row>
    <row r="4" spans="1:10" ht="30" x14ac:dyDescent="0.25">
      <c r="A4" s="9" t="s">
        <v>53</v>
      </c>
      <c r="B4" s="10">
        <v>46152</v>
      </c>
      <c r="C4" s="9" t="s">
        <v>34</v>
      </c>
      <c r="D4" s="9" t="s">
        <v>119</v>
      </c>
      <c r="E4" s="9" t="s">
        <v>120</v>
      </c>
      <c r="F4" s="9" t="s">
        <v>8</v>
      </c>
      <c r="G4" s="9" t="s">
        <v>121</v>
      </c>
      <c r="H4" s="10">
        <v>46153</v>
      </c>
      <c r="I4" s="9" t="s">
        <v>122</v>
      </c>
      <c r="J4" s="9" t="s">
        <v>123</v>
      </c>
    </row>
    <row r="5" spans="1:10" ht="30" x14ac:dyDescent="0.25">
      <c r="A5" s="9" t="s">
        <v>67</v>
      </c>
      <c r="B5" s="10">
        <v>46152</v>
      </c>
      <c r="C5" s="9" t="s">
        <v>22</v>
      </c>
      <c r="D5" s="9" t="s">
        <v>124</v>
      </c>
      <c r="E5" s="9" t="s">
        <v>125</v>
      </c>
      <c r="F5" s="9" t="s">
        <v>126</v>
      </c>
      <c r="G5" s="9" t="s">
        <v>127</v>
      </c>
      <c r="H5" s="10">
        <v>46155</v>
      </c>
      <c r="I5" s="9" t="s">
        <v>128</v>
      </c>
      <c r="J5" s="9"/>
    </row>
    <row r="6" spans="1:10" ht="30" x14ac:dyDescent="0.25">
      <c r="A6" s="9" t="s">
        <v>129</v>
      </c>
      <c r="B6" s="10">
        <v>46152</v>
      </c>
      <c r="C6" s="9" t="s">
        <v>38</v>
      </c>
      <c r="D6" s="9" t="s">
        <v>130</v>
      </c>
      <c r="E6" s="9" t="s">
        <v>131</v>
      </c>
      <c r="F6" s="9" t="s">
        <v>132</v>
      </c>
      <c r="G6" s="9" t="s">
        <v>127</v>
      </c>
      <c r="H6" s="10">
        <v>46157</v>
      </c>
      <c r="I6" s="9" t="s">
        <v>128</v>
      </c>
      <c r="J6" s="9"/>
    </row>
    <row r="7" spans="1:10" ht="30" x14ac:dyDescent="0.25">
      <c r="A7" s="9" t="s">
        <v>58</v>
      </c>
      <c r="B7" s="10">
        <v>46150</v>
      </c>
      <c r="C7" s="9" t="s">
        <v>133</v>
      </c>
      <c r="D7" s="9" t="s">
        <v>134</v>
      </c>
      <c r="E7" s="9" t="s">
        <v>135</v>
      </c>
      <c r="F7" s="9" t="s">
        <v>136</v>
      </c>
      <c r="G7" s="9" t="s">
        <v>121</v>
      </c>
      <c r="H7" s="10">
        <v>46152</v>
      </c>
      <c r="I7" s="9" t="s">
        <v>137</v>
      </c>
      <c r="J7" s="9" t="s">
        <v>138</v>
      </c>
    </row>
    <row r="8" spans="1:10" x14ac:dyDescent="0.25">
      <c r="A8" s="9"/>
      <c r="B8" s="10"/>
      <c r="C8" s="9"/>
      <c r="D8" s="9"/>
      <c r="E8" s="9"/>
      <c r="F8" s="9"/>
      <c r="G8" s="9"/>
      <c r="H8" s="10"/>
      <c r="I8" s="9"/>
      <c r="J8" s="9"/>
    </row>
    <row r="9" spans="1:10" x14ac:dyDescent="0.25">
      <c r="A9" s="9"/>
      <c r="B9" s="10"/>
      <c r="C9" s="9"/>
      <c r="D9" s="9"/>
      <c r="E9" s="9"/>
      <c r="F9" s="9"/>
      <c r="G9" s="9"/>
      <c r="H9" s="10"/>
      <c r="I9" s="9"/>
      <c r="J9" s="9"/>
    </row>
    <row r="10" spans="1:10" x14ac:dyDescent="0.25">
      <c r="A10" s="9"/>
      <c r="B10" s="10"/>
      <c r="C10" s="9"/>
      <c r="D10" s="9"/>
      <c r="E10" s="9"/>
      <c r="F10" s="9"/>
      <c r="G10" s="9"/>
      <c r="H10" s="10"/>
      <c r="I10" s="9"/>
      <c r="J10" s="9"/>
    </row>
    <row r="11" spans="1:10" x14ac:dyDescent="0.25">
      <c r="A11" s="9"/>
      <c r="B11" s="10"/>
      <c r="C11" s="9"/>
      <c r="D11" s="9"/>
      <c r="E11" s="9"/>
      <c r="F11" s="9"/>
      <c r="G11" s="9"/>
      <c r="H11" s="10"/>
      <c r="I11" s="9"/>
      <c r="J11" s="9"/>
    </row>
    <row r="12" spans="1:10" x14ac:dyDescent="0.25">
      <c r="A12" s="9"/>
      <c r="B12" s="10"/>
      <c r="C12" s="9"/>
      <c r="D12" s="9"/>
      <c r="E12" s="9"/>
      <c r="F12" s="9"/>
      <c r="G12" s="9"/>
      <c r="H12" s="10"/>
      <c r="I12" s="9"/>
      <c r="J12" s="9"/>
    </row>
    <row r="13" spans="1:10" x14ac:dyDescent="0.25">
      <c r="A13" s="9"/>
      <c r="B13" s="10"/>
      <c r="C13" s="9"/>
      <c r="D13" s="9"/>
      <c r="E13" s="9"/>
      <c r="F13" s="9"/>
      <c r="G13" s="9"/>
      <c r="H13" s="10"/>
      <c r="I13" s="9"/>
      <c r="J13" s="9"/>
    </row>
    <row r="14" spans="1:10" x14ac:dyDescent="0.25">
      <c r="A14" s="9"/>
      <c r="B14" s="10"/>
      <c r="C14" s="9"/>
      <c r="D14" s="9"/>
      <c r="E14" s="9"/>
      <c r="F14" s="9"/>
      <c r="G14" s="9"/>
      <c r="H14" s="10"/>
      <c r="I14" s="9"/>
      <c r="J14" s="9"/>
    </row>
    <row r="15" spans="1:10" x14ac:dyDescent="0.25">
      <c r="A15" s="9"/>
      <c r="B15" s="10"/>
      <c r="C15" s="9"/>
      <c r="D15" s="9"/>
      <c r="E15" s="9"/>
      <c r="F15" s="9"/>
      <c r="G15" s="9"/>
      <c r="H15" s="10"/>
      <c r="I15" s="9"/>
      <c r="J15" s="9"/>
    </row>
    <row r="16" spans="1:10" x14ac:dyDescent="0.25">
      <c r="A16" s="9"/>
      <c r="B16" s="10"/>
      <c r="C16" s="9"/>
      <c r="D16" s="9"/>
      <c r="E16" s="9"/>
      <c r="F16" s="9"/>
      <c r="G16" s="9"/>
      <c r="H16" s="10"/>
      <c r="I16" s="9"/>
      <c r="J16" s="9"/>
    </row>
    <row r="17" spans="1:10" x14ac:dyDescent="0.25">
      <c r="A17" s="9"/>
      <c r="B17" s="10"/>
      <c r="C17" s="9"/>
      <c r="D17" s="9"/>
      <c r="E17" s="9"/>
      <c r="F17" s="9"/>
      <c r="G17" s="9"/>
      <c r="H17" s="10"/>
      <c r="I17" s="9"/>
      <c r="J17" s="9"/>
    </row>
    <row r="18" spans="1:10" x14ac:dyDescent="0.25">
      <c r="A18" s="9"/>
      <c r="B18" s="10"/>
      <c r="C18" s="9"/>
      <c r="D18" s="9"/>
      <c r="E18" s="9"/>
      <c r="F18" s="9"/>
      <c r="G18" s="9"/>
      <c r="H18" s="10"/>
      <c r="I18" s="9"/>
      <c r="J18" s="9"/>
    </row>
    <row r="19" spans="1:10" x14ac:dyDescent="0.25">
      <c r="A19" s="9"/>
      <c r="B19" s="10"/>
      <c r="C19" s="9"/>
      <c r="D19" s="9"/>
      <c r="E19" s="9"/>
      <c r="F19" s="9"/>
      <c r="G19" s="9"/>
      <c r="H19" s="10"/>
      <c r="I19" s="9"/>
      <c r="J19" s="9"/>
    </row>
    <row r="20" spans="1:10" x14ac:dyDescent="0.25">
      <c r="A20" s="9"/>
      <c r="B20" s="10"/>
      <c r="C20" s="9"/>
      <c r="D20" s="9"/>
      <c r="E20" s="9"/>
      <c r="F20" s="9"/>
      <c r="G20" s="9"/>
      <c r="H20" s="10"/>
      <c r="I20" s="9"/>
      <c r="J20" s="9"/>
    </row>
    <row r="21" spans="1:10" x14ac:dyDescent="0.25">
      <c r="A21" s="9"/>
      <c r="B21" s="10"/>
      <c r="C21" s="9"/>
      <c r="D21" s="9"/>
      <c r="E21" s="9"/>
      <c r="F21" s="9"/>
      <c r="G21" s="9"/>
      <c r="H21" s="10"/>
      <c r="I21" s="9"/>
      <c r="J21" s="9"/>
    </row>
    <row r="22" spans="1:10" x14ac:dyDescent="0.25">
      <c r="A22" s="9"/>
      <c r="B22" s="10"/>
      <c r="C22" s="9"/>
      <c r="D22" s="9"/>
      <c r="E22" s="9"/>
      <c r="F22" s="9"/>
      <c r="G22" s="9"/>
      <c r="H22" s="10"/>
      <c r="I22" s="9"/>
      <c r="J22" s="9"/>
    </row>
    <row r="23" spans="1:10" x14ac:dyDescent="0.25">
      <c r="A23" s="9"/>
      <c r="B23" s="10"/>
      <c r="C23" s="9"/>
      <c r="D23" s="9"/>
      <c r="E23" s="9"/>
      <c r="F23" s="9"/>
      <c r="G23" s="9"/>
      <c r="H23" s="10"/>
      <c r="I23" s="9"/>
      <c r="J23" s="9"/>
    </row>
    <row r="24" spans="1:10" x14ac:dyDescent="0.25">
      <c r="A24" s="9"/>
      <c r="B24" s="10"/>
      <c r="C24" s="9"/>
      <c r="D24" s="9"/>
      <c r="E24" s="9"/>
      <c r="F24" s="9"/>
      <c r="G24" s="9"/>
      <c r="H24" s="10"/>
      <c r="I24" s="9"/>
      <c r="J24" s="9"/>
    </row>
    <row r="25" spans="1:10" x14ac:dyDescent="0.25">
      <c r="A25" s="9"/>
      <c r="B25" s="10"/>
      <c r="C25" s="9"/>
      <c r="D25" s="9"/>
      <c r="E25" s="9"/>
      <c r="F25" s="9"/>
      <c r="G25" s="9"/>
      <c r="H25" s="10"/>
      <c r="I25" s="9"/>
      <c r="J25" s="9"/>
    </row>
    <row r="26" spans="1:10" x14ac:dyDescent="0.25">
      <c r="A26" s="9"/>
      <c r="B26" s="10"/>
      <c r="C26" s="9"/>
      <c r="D26" s="9"/>
      <c r="E26" s="9"/>
      <c r="F26" s="9"/>
      <c r="G26" s="9"/>
      <c r="H26" s="10"/>
      <c r="I26" s="9"/>
      <c r="J26" s="9"/>
    </row>
    <row r="27" spans="1:10" x14ac:dyDescent="0.25">
      <c r="A27" s="9"/>
      <c r="B27" s="10"/>
      <c r="C27" s="9"/>
      <c r="D27" s="9"/>
      <c r="E27" s="9"/>
      <c r="F27" s="9"/>
      <c r="G27" s="9"/>
      <c r="H27" s="10"/>
      <c r="I27" s="9"/>
      <c r="J27" s="9"/>
    </row>
    <row r="28" spans="1:10" x14ac:dyDescent="0.25">
      <c r="A28" s="9"/>
      <c r="B28" s="10"/>
      <c r="C28" s="9"/>
      <c r="D28" s="9"/>
      <c r="E28" s="9"/>
      <c r="F28" s="9"/>
      <c r="G28" s="9"/>
      <c r="H28" s="10"/>
      <c r="I28" s="9"/>
      <c r="J28" s="9"/>
    </row>
    <row r="29" spans="1:10" x14ac:dyDescent="0.25">
      <c r="A29" s="9"/>
      <c r="B29" s="10"/>
      <c r="C29" s="9"/>
      <c r="D29" s="9"/>
      <c r="E29" s="9"/>
      <c r="F29" s="9"/>
      <c r="G29" s="9"/>
      <c r="H29" s="10"/>
      <c r="I29" s="9"/>
      <c r="J29" s="9"/>
    </row>
    <row r="30" spans="1:10" x14ac:dyDescent="0.25">
      <c r="A30" s="9"/>
      <c r="B30" s="10"/>
      <c r="C30" s="9"/>
      <c r="D30" s="9"/>
      <c r="E30" s="9"/>
      <c r="F30" s="9"/>
      <c r="G30" s="9"/>
      <c r="H30" s="10"/>
      <c r="I30" s="9"/>
      <c r="J30" s="9"/>
    </row>
    <row r="31" spans="1:10" x14ac:dyDescent="0.25">
      <c r="A31" s="9"/>
      <c r="B31" s="10"/>
      <c r="C31" s="9"/>
      <c r="D31" s="9"/>
      <c r="E31" s="9"/>
      <c r="F31" s="9"/>
      <c r="G31" s="9"/>
      <c r="H31" s="10"/>
      <c r="I31" s="9"/>
      <c r="J31" s="9"/>
    </row>
    <row r="32" spans="1:10" x14ac:dyDescent="0.25">
      <c r="A32" s="9"/>
      <c r="B32" s="10"/>
      <c r="C32" s="9"/>
      <c r="D32" s="9"/>
      <c r="E32" s="9"/>
      <c r="F32" s="9"/>
      <c r="G32" s="9"/>
      <c r="H32" s="10"/>
      <c r="I32" s="9"/>
      <c r="J32" s="9"/>
    </row>
    <row r="33" spans="1:10" x14ac:dyDescent="0.25">
      <c r="A33" s="9"/>
      <c r="B33" s="10"/>
      <c r="C33" s="9"/>
      <c r="D33" s="9"/>
      <c r="E33" s="9"/>
      <c r="F33" s="9"/>
      <c r="G33" s="9"/>
      <c r="H33" s="10"/>
      <c r="I33" s="9"/>
      <c r="J33" s="9"/>
    </row>
    <row r="34" spans="1:10" x14ac:dyDescent="0.25">
      <c r="A34" s="9"/>
      <c r="B34" s="10"/>
      <c r="C34" s="9"/>
      <c r="D34" s="9"/>
      <c r="E34" s="9"/>
      <c r="F34" s="9"/>
      <c r="G34" s="9"/>
      <c r="H34" s="10"/>
      <c r="I34" s="9"/>
      <c r="J34" s="9"/>
    </row>
    <row r="35" spans="1:10" x14ac:dyDescent="0.25">
      <c r="A35" s="9"/>
      <c r="B35" s="10"/>
      <c r="C35" s="9"/>
      <c r="D35" s="9"/>
      <c r="E35" s="9"/>
      <c r="F35" s="9"/>
      <c r="G35" s="9"/>
      <c r="H35" s="10"/>
      <c r="I35" s="9"/>
      <c r="J35" s="9"/>
    </row>
    <row r="36" spans="1:10" x14ac:dyDescent="0.25">
      <c r="A36" s="9"/>
      <c r="B36" s="10"/>
      <c r="C36" s="9"/>
      <c r="D36" s="9"/>
      <c r="E36" s="9"/>
      <c r="F36" s="9"/>
      <c r="G36" s="9"/>
      <c r="H36" s="10"/>
      <c r="I36" s="9"/>
      <c r="J36" s="9"/>
    </row>
    <row r="37" spans="1:10" x14ac:dyDescent="0.25">
      <c r="A37" s="9"/>
      <c r="B37" s="10"/>
      <c r="C37" s="9"/>
      <c r="D37" s="9"/>
      <c r="E37" s="9"/>
      <c r="F37" s="9"/>
      <c r="G37" s="9"/>
      <c r="H37" s="10"/>
      <c r="I37" s="9"/>
      <c r="J37" s="9"/>
    </row>
    <row r="38" spans="1:10" x14ac:dyDescent="0.25">
      <c r="A38" s="9"/>
      <c r="B38" s="10"/>
      <c r="C38" s="9"/>
      <c r="D38" s="9"/>
      <c r="E38" s="9"/>
      <c r="F38" s="9"/>
      <c r="G38" s="9"/>
      <c r="H38" s="10"/>
      <c r="I38" s="9"/>
      <c r="J38" s="9"/>
    </row>
    <row r="39" spans="1:10" x14ac:dyDescent="0.25">
      <c r="A39" s="9"/>
      <c r="B39" s="10"/>
      <c r="C39" s="9"/>
      <c r="D39" s="9"/>
      <c r="E39" s="9"/>
      <c r="F39" s="9"/>
      <c r="G39" s="9"/>
      <c r="H39" s="10"/>
      <c r="I39" s="9"/>
      <c r="J39" s="9"/>
    </row>
    <row r="40" spans="1:10" x14ac:dyDescent="0.25">
      <c r="A40" s="9"/>
      <c r="B40" s="10"/>
      <c r="C40" s="9"/>
      <c r="D40" s="9"/>
      <c r="E40" s="9"/>
      <c r="F40" s="9"/>
      <c r="G40" s="9"/>
      <c r="H40" s="10"/>
      <c r="I40" s="9"/>
      <c r="J40" s="9"/>
    </row>
    <row r="41" spans="1:10" x14ac:dyDescent="0.25">
      <c r="A41" s="9"/>
      <c r="B41" s="10"/>
      <c r="C41" s="9"/>
      <c r="D41" s="9"/>
      <c r="E41" s="9"/>
      <c r="F41" s="9"/>
      <c r="G41" s="9"/>
      <c r="H41" s="10"/>
      <c r="I41" s="9"/>
      <c r="J41" s="9"/>
    </row>
    <row r="42" spans="1:10" x14ac:dyDescent="0.25">
      <c r="A42" s="9"/>
      <c r="B42" s="10"/>
      <c r="C42" s="9"/>
      <c r="D42" s="9"/>
      <c r="E42" s="9"/>
      <c r="F42" s="9"/>
      <c r="G42" s="9"/>
      <c r="H42" s="10"/>
      <c r="I42" s="9"/>
      <c r="J42" s="9"/>
    </row>
    <row r="43" spans="1:10" x14ac:dyDescent="0.25">
      <c r="A43" s="9"/>
      <c r="B43" s="10"/>
      <c r="C43" s="9"/>
      <c r="D43" s="9"/>
      <c r="E43" s="9"/>
      <c r="F43" s="9"/>
      <c r="G43" s="9"/>
      <c r="H43" s="10"/>
      <c r="I43" s="9"/>
      <c r="J43" s="9"/>
    </row>
    <row r="44" spans="1:10" x14ac:dyDescent="0.25">
      <c r="A44" s="9"/>
      <c r="B44" s="10"/>
      <c r="C44" s="9"/>
      <c r="D44" s="9"/>
      <c r="E44" s="9"/>
      <c r="F44" s="9"/>
      <c r="G44" s="9"/>
      <c r="H44" s="10"/>
      <c r="I44" s="9"/>
      <c r="J44" s="9"/>
    </row>
    <row r="45" spans="1:10" x14ac:dyDescent="0.25">
      <c r="A45" s="9"/>
      <c r="B45" s="10"/>
      <c r="C45" s="9"/>
      <c r="D45" s="9"/>
      <c r="E45" s="9"/>
      <c r="F45" s="9"/>
      <c r="G45" s="9"/>
      <c r="H45" s="10"/>
      <c r="I45" s="9"/>
      <c r="J45" s="9"/>
    </row>
    <row r="46" spans="1:10" x14ac:dyDescent="0.25">
      <c r="A46" s="9"/>
      <c r="B46" s="10"/>
      <c r="C46" s="9"/>
      <c r="D46" s="9"/>
      <c r="E46" s="9"/>
      <c r="F46" s="9"/>
      <c r="G46" s="9"/>
      <c r="H46" s="10"/>
      <c r="I46" s="9"/>
      <c r="J46" s="9"/>
    </row>
    <row r="47" spans="1:10" x14ac:dyDescent="0.25">
      <c r="A47" s="9"/>
      <c r="B47" s="10"/>
      <c r="C47" s="9"/>
      <c r="D47" s="9"/>
      <c r="E47" s="9"/>
      <c r="F47" s="9"/>
      <c r="G47" s="9"/>
      <c r="H47" s="10"/>
      <c r="I47" s="9"/>
      <c r="J47" s="9"/>
    </row>
    <row r="48" spans="1:10" x14ac:dyDescent="0.25">
      <c r="A48" s="9"/>
      <c r="B48" s="10"/>
      <c r="C48" s="9"/>
      <c r="D48" s="9"/>
      <c r="E48" s="9"/>
      <c r="F48" s="9"/>
      <c r="G48" s="9"/>
      <c r="H48" s="10"/>
      <c r="I48" s="9"/>
      <c r="J48" s="9"/>
    </row>
    <row r="49" spans="1:10" x14ac:dyDescent="0.25">
      <c r="A49" s="9"/>
      <c r="B49" s="10"/>
      <c r="C49" s="9"/>
      <c r="D49" s="9"/>
      <c r="E49" s="9"/>
      <c r="F49" s="9"/>
      <c r="G49" s="9"/>
      <c r="H49" s="10"/>
      <c r="I49" s="9"/>
      <c r="J49" s="9"/>
    </row>
    <row r="50" spans="1:10" x14ac:dyDescent="0.25">
      <c r="A50" s="9"/>
      <c r="B50" s="10"/>
      <c r="C50" s="9"/>
      <c r="D50" s="9"/>
      <c r="E50" s="9"/>
      <c r="F50" s="9"/>
      <c r="G50" s="9"/>
      <c r="H50" s="10"/>
      <c r="I50" s="9"/>
      <c r="J50" s="9"/>
    </row>
    <row r="51" spans="1:10" x14ac:dyDescent="0.25">
      <c r="A51" s="9"/>
      <c r="B51" s="10"/>
      <c r="C51" s="9"/>
      <c r="D51" s="9"/>
      <c r="E51" s="9"/>
      <c r="F51" s="9"/>
      <c r="G51" s="9"/>
      <c r="H51" s="10"/>
      <c r="I51" s="9"/>
      <c r="J51" s="9"/>
    </row>
    <row r="52" spans="1:10" x14ac:dyDescent="0.25">
      <c r="A52" s="9"/>
      <c r="B52" s="10"/>
      <c r="C52" s="9"/>
      <c r="D52" s="9"/>
      <c r="E52" s="9"/>
      <c r="F52" s="9"/>
      <c r="G52" s="9"/>
      <c r="H52" s="10"/>
      <c r="I52" s="9"/>
      <c r="J52" s="9"/>
    </row>
    <row r="53" spans="1:10" x14ac:dyDescent="0.25">
      <c r="A53" s="9"/>
      <c r="B53" s="10"/>
      <c r="C53" s="9"/>
      <c r="D53" s="9"/>
      <c r="E53" s="9"/>
      <c r="F53" s="9"/>
      <c r="G53" s="9"/>
      <c r="H53" s="10"/>
      <c r="I53" s="9"/>
      <c r="J53" s="9"/>
    </row>
    <row r="54" spans="1:10" x14ac:dyDescent="0.25">
      <c r="A54" s="9"/>
      <c r="B54" s="10"/>
      <c r="C54" s="9"/>
      <c r="D54" s="9"/>
      <c r="E54" s="9"/>
      <c r="F54" s="9"/>
      <c r="G54" s="9"/>
      <c r="H54" s="10"/>
      <c r="I54" s="9"/>
      <c r="J54" s="9"/>
    </row>
    <row r="55" spans="1:10" x14ac:dyDescent="0.25">
      <c r="A55" s="9"/>
      <c r="B55" s="10"/>
      <c r="C55" s="9"/>
      <c r="D55" s="9"/>
      <c r="E55" s="9"/>
      <c r="F55" s="9"/>
      <c r="G55" s="9"/>
      <c r="H55" s="10"/>
      <c r="I55" s="9"/>
      <c r="J55" s="9"/>
    </row>
    <row r="56" spans="1:10" x14ac:dyDescent="0.25">
      <c r="A56" s="9"/>
      <c r="B56" s="10"/>
      <c r="C56" s="9"/>
      <c r="D56" s="9"/>
      <c r="E56" s="9"/>
      <c r="F56" s="9"/>
      <c r="G56" s="9"/>
      <c r="H56" s="10"/>
      <c r="I56" s="9"/>
      <c r="J56" s="9"/>
    </row>
    <row r="57" spans="1:10" x14ac:dyDescent="0.25">
      <c r="A57" s="9"/>
      <c r="B57" s="10"/>
      <c r="C57" s="9"/>
      <c r="D57" s="9"/>
      <c r="E57" s="9"/>
      <c r="F57" s="9"/>
      <c r="G57" s="9"/>
      <c r="H57" s="10"/>
      <c r="I57" s="9"/>
      <c r="J57" s="9"/>
    </row>
    <row r="58" spans="1:10" x14ac:dyDescent="0.25">
      <c r="A58" s="9"/>
      <c r="B58" s="10"/>
      <c r="C58" s="9"/>
      <c r="D58" s="9"/>
      <c r="E58" s="9"/>
      <c r="F58" s="9"/>
      <c r="G58" s="9"/>
      <c r="H58" s="10"/>
      <c r="I58" s="9"/>
      <c r="J58" s="9"/>
    </row>
    <row r="59" spans="1:10" x14ac:dyDescent="0.25">
      <c r="A59" s="9"/>
      <c r="B59" s="10"/>
      <c r="C59" s="9"/>
      <c r="D59" s="9"/>
      <c r="E59" s="9"/>
      <c r="F59" s="9"/>
      <c r="G59" s="9"/>
      <c r="H59" s="10"/>
      <c r="I59" s="9"/>
      <c r="J59" s="9"/>
    </row>
    <row r="60" spans="1:10" x14ac:dyDescent="0.25">
      <c r="A60" s="9"/>
      <c r="B60" s="10"/>
      <c r="C60" s="9"/>
      <c r="D60" s="9"/>
      <c r="E60" s="9"/>
      <c r="F60" s="9"/>
      <c r="G60" s="9"/>
      <c r="H60" s="10"/>
      <c r="I60" s="9"/>
      <c r="J60" s="9"/>
    </row>
  </sheetData>
  <mergeCells count="1">
    <mergeCell ref="A1:J1"/>
  </mergeCells>
  <conditionalFormatting sqref="G4:G60">
    <cfRule type="expression" dxfId="4" priority="1">
      <formula>$G4="Hoch"</formula>
    </cfRule>
    <cfRule type="expression" dxfId="3" priority="2">
      <formula>$G4="Sofort"</formula>
    </cfRule>
  </conditionalFormatting>
  <conditionalFormatting sqref="I4:I60">
    <cfRule type="expression" dxfId="2" priority="3">
      <formula>$I4="Erledigt"</formula>
    </cfRule>
    <cfRule type="expression" dxfId="1" priority="4">
      <formula>$I4="Offen"</formula>
    </cfRule>
    <cfRule type="expression" dxfId="0" priority="5">
      <formula>$I4="Überfällig"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xr:uid="{00000000-0002-0000-0200-000000000000}">
          <x14:formula1>
            <xm:f>Einstellungen!$F$4:$F$11</xm:f>
          </x14:formula1>
          <xm:sqref>C4:C60</xm:sqref>
        </x14:dataValidation>
        <x14:dataValidation type="list" xr:uid="{00000000-0002-0000-0200-000001000000}">
          <x14:formula1>
            <xm:f>Einstellungen!$G$4:$G$10</xm:f>
          </x14:formula1>
          <xm:sqref>F4:F60</xm:sqref>
        </x14:dataValidation>
        <x14:dataValidation type="list" xr:uid="{00000000-0002-0000-0200-000002000000}">
          <x14:formula1>
            <xm:f>Einstellungen!$C$4:$C$7</xm:f>
          </x14:formula1>
          <xm:sqref>G4:G60</xm:sqref>
        </x14:dataValidation>
        <x14:dataValidation type="list" xr:uid="{00000000-0002-0000-0200-000003000000}">
          <x14:formula1>
            <xm:f>Einstellungen!$D$4:$D$9</xm:f>
          </x14:formula1>
          <xm:sqref>I4:I60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"/>
  <sheetViews>
    <sheetView workbookViewId="0"/>
  </sheetViews>
  <sheetFormatPr baseColWidth="10" defaultColWidth="9" defaultRowHeight="15" x14ac:dyDescent="0.25"/>
  <cols>
    <col min="1" max="9" width="18" customWidth="1"/>
  </cols>
  <sheetData>
    <row r="1" spans="1:9" x14ac:dyDescent="0.25">
      <c r="A1" s="31" t="s">
        <v>139</v>
      </c>
      <c r="B1" s="28"/>
      <c r="C1" s="28"/>
      <c r="D1" s="28"/>
      <c r="E1" s="28"/>
      <c r="F1" s="28"/>
      <c r="G1" s="28"/>
      <c r="H1" s="28"/>
      <c r="I1" s="28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2" t="s">
        <v>140</v>
      </c>
      <c r="B3" s="2" t="s">
        <v>141</v>
      </c>
      <c r="C3" s="2" t="s">
        <v>142</v>
      </c>
      <c r="D3" s="2" t="s">
        <v>48</v>
      </c>
      <c r="E3" s="3"/>
      <c r="F3" s="2" t="s">
        <v>143</v>
      </c>
      <c r="G3" s="2" t="s">
        <v>144</v>
      </c>
      <c r="H3" s="2" t="s">
        <v>15</v>
      </c>
      <c r="I3" s="2" t="s">
        <v>145</v>
      </c>
    </row>
    <row r="4" spans="1:9" x14ac:dyDescent="0.25">
      <c r="A4" s="3" t="s">
        <v>4</v>
      </c>
      <c r="B4" s="3" t="s">
        <v>6</v>
      </c>
      <c r="C4" s="3" t="s">
        <v>121</v>
      </c>
      <c r="D4" s="3" t="s">
        <v>128</v>
      </c>
      <c r="E4" s="3"/>
      <c r="F4" s="3" t="s">
        <v>18</v>
      </c>
      <c r="G4" s="3" t="s">
        <v>8</v>
      </c>
      <c r="H4" s="3" t="s">
        <v>62</v>
      </c>
      <c r="I4" s="3" t="s">
        <v>14</v>
      </c>
    </row>
    <row r="5" spans="1:9" x14ac:dyDescent="0.25">
      <c r="A5" s="3" t="s">
        <v>146</v>
      </c>
      <c r="B5" s="3" t="s">
        <v>147</v>
      </c>
      <c r="C5" s="3" t="s">
        <v>127</v>
      </c>
      <c r="D5" s="3" t="s">
        <v>122</v>
      </c>
      <c r="E5" s="3"/>
      <c r="F5" s="3" t="s">
        <v>22</v>
      </c>
      <c r="G5" s="3" t="s">
        <v>126</v>
      </c>
      <c r="H5" s="3" t="s">
        <v>65</v>
      </c>
      <c r="I5" s="3" t="s">
        <v>148</v>
      </c>
    </row>
    <row r="6" spans="1:9" x14ac:dyDescent="0.25">
      <c r="A6" s="3" t="s">
        <v>149</v>
      </c>
      <c r="B6" s="3" t="s">
        <v>150</v>
      </c>
      <c r="C6" s="3" t="s">
        <v>151</v>
      </c>
      <c r="D6" s="3" t="s">
        <v>152</v>
      </c>
      <c r="E6" s="3"/>
      <c r="F6" s="3" t="s">
        <v>26</v>
      </c>
      <c r="G6" s="3" t="s">
        <v>132</v>
      </c>
      <c r="H6" s="3" t="s">
        <v>153</v>
      </c>
      <c r="I6" s="3" t="s">
        <v>154</v>
      </c>
    </row>
    <row r="7" spans="1:9" x14ac:dyDescent="0.25">
      <c r="A7" s="3" t="s">
        <v>155</v>
      </c>
      <c r="B7" s="3" t="s">
        <v>56</v>
      </c>
      <c r="C7" s="3" t="s">
        <v>156</v>
      </c>
      <c r="D7" s="3" t="s">
        <v>137</v>
      </c>
      <c r="E7" s="3"/>
      <c r="F7" s="3" t="s">
        <v>157</v>
      </c>
      <c r="G7" s="3" t="s">
        <v>136</v>
      </c>
      <c r="H7" s="3"/>
      <c r="I7" s="3" t="s">
        <v>158</v>
      </c>
    </row>
    <row r="8" spans="1:9" x14ac:dyDescent="0.25">
      <c r="A8" s="3"/>
      <c r="B8" s="3" t="s">
        <v>59</v>
      </c>
      <c r="C8" s="3"/>
      <c r="D8" s="3" t="s">
        <v>159</v>
      </c>
      <c r="E8" s="3"/>
      <c r="F8" s="3" t="s">
        <v>34</v>
      </c>
      <c r="G8" s="3" t="s">
        <v>160</v>
      </c>
      <c r="H8" s="3"/>
      <c r="I8" s="3" t="s">
        <v>161</v>
      </c>
    </row>
    <row r="9" spans="1:9" x14ac:dyDescent="0.25">
      <c r="A9" s="3"/>
      <c r="B9" s="3"/>
      <c r="C9" s="3"/>
      <c r="D9" s="3" t="s">
        <v>162</v>
      </c>
      <c r="E9" s="3"/>
      <c r="F9" s="3" t="s">
        <v>38</v>
      </c>
      <c r="G9" s="3" t="s">
        <v>163</v>
      </c>
      <c r="H9" s="3"/>
      <c r="I9" s="3" t="s">
        <v>133</v>
      </c>
    </row>
    <row r="10" spans="1:9" x14ac:dyDescent="0.25">
      <c r="A10" s="3"/>
      <c r="B10" s="3"/>
      <c r="C10" s="3"/>
      <c r="D10" s="3"/>
      <c r="E10" s="3"/>
      <c r="F10" s="3" t="s">
        <v>133</v>
      </c>
      <c r="G10" s="3" t="s">
        <v>164</v>
      </c>
      <c r="H10" s="3"/>
      <c r="I10" s="3" t="s">
        <v>165</v>
      </c>
    </row>
    <row r="11" spans="1:9" x14ac:dyDescent="0.25">
      <c r="A11" s="3"/>
      <c r="B11" s="3"/>
      <c r="C11" s="3"/>
      <c r="D11" s="3"/>
      <c r="E11" s="3"/>
      <c r="F11" s="3" t="s">
        <v>166</v>
      </c>
      <c r="G11" s="3"/>
      <c r="H11" s="3"/>
      <c r="I11" s="3"/>
    </row>
    <row r="12" spans="1:9" x14ac:dyDescent="0.25">
      <c r="A12" s="3"/>
      <c r="B12" s="3"/>
      <c r="C12" s="3"/>
      <c r="D12" s="3"/>
      <c r="E12" s="3"/>
      <c r="F12" s="3"/>
      <c r="G12" s="3"/>
      <c r="H12" s="3"/>
      <c r="I12" s="3"/>
    </row>
    <row r="13" spans="1:9" x14ac:dyDescent="0.25">
      <c r="A13" s="3"/>
      <c r="B13" s="3"/>
      <c r="C13" s="3"/>
      <c r="D13" s="3"/>
      <c r="E13" s="3"/>
      <c r="F13" s="3"/>
      <c r="G13" s="3"/>
      <c r="H13" s="3"/>
      <c r="I13" s="3"/>
    </row>
    <row r="14" spans="1:9" x14ac:dyDescent="0.25">
      <c r="A14" s="3"/>
      <c r="B14" s="3"/>
      <c r="C14" s="3"/>
      <c r="D14" s="3"/>
      <c r="E14" s="3"/>
      <c r="F14" s="3"/>
      <c r="G14" s="3"/>
      <c r="H14" s="3"/>
      <c r="I14" s="3"/>
    </row>
    <row r="15" spans="1:9" x14ac:dyDescent="0.25">
      <c r="A15" s="3"/>
      <c r="B15" s="3"/>
      <c r="C15" s="3"/>
      <c r="D15" s="3"/>
      <c r="E15" s="3"/>
      <c r="F15" s="3"/>
      <c r="G15" s="3"/>
      <c r="H15" s="3"/>
      <c r="I15" s="3"/>
    </row>
    <row r="16" spans="1:9" x14ac:dyDescent="0.25">
      <c r="A16" s="3"/>
      <c r="B16" s="3"/>
      <c r="C16" s="3"/>
      <c r="D16" s="3"/>
      <c r="E16" s="3"/>
      <c r="F16" s="3"/>
      <c r="G16" s="3"/>
      <c r="H16" s="3"/>
      <c r="I16" s="3"/>
    </row>
    <row r="17" spans="1:9" x14ac:dyDescent="0.25">
      <c r="A17" s="3"/>
      <c r="B17" s="3"/>
      <c r="C17" s="3"/>
      <c r="D17" s="3"/>
      <c r="E17" s="3"/>
      <c r="F17" s="3"/>
      <c r="G17" s="3"/>
      <c r="H17" s="3"/>
      <c r="I17" s="3"/>
    </row>
    <row r="18" spans="1:9" x14ac:dyDescent="0.25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25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25">
      <c r="A20" s="3"/>
      <c r="B20" s="3"/>
      <c r="C20" s="3"/>
      <c r="D20" s="3"/>
      <c r="E20" s="3"/>
      <c r="F20" s="3"/>
      <c r="G20" s="3"/>
      <c r="H20" s="3"/>
      <c r="I20" s="3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"/>
  <sheetViews>
    <sheetView workbookViewId="0"/>
  </sheetViews>
  <sheetFormatPr baseColWidth="10" defaultColWidth="9" defaultRowHeight="15" x14ac:dyDescent="0.25"/>
  <cols>
    <col min="1" max="1" width="18" customWidth="1"/>
    <col min="2" max="3" width="55" customWidth="1"/>
  </cols>
  <sheetData>
    <row r="1" spans="1:8" ht="27.95" customHeight="1" x14ac:dyDescent="0.35">
      <c r="A1" s="32" t="s">
        <v>167</v>
      </c>
      <c r="B1" s="26"/>
      <c r="C1" s="26"/>
      <c r="D1" s="26"/>
      <c r="E1" s="26"/>
      <c r="F1" s="26"/>
      <c r="G1" s="26"/>
      <c r="H1" s="26"/>
    </row>
    <row r="3" spans="1:8" x14ac:dyDescent="0.25">
      <c r="A3" s="8" t="s">
        <v>168</v>
      </c>
      <c r="B3" s="8" t="s">
        <v>169</v>
      </c>
      <c r="C3" s="8" t="s">
        <v>170</v>
      </c>
    </row>
    <row r="4" spans="1:8" ht="30" x14ac:dyDescent="0.25">
      <c r="A4" s="9" t="s">
        <v>69</v>
      </c>
      <c r="B4" s="9" t="s">
        <v>171</v>
      </c>
      <c r="C4" s="9" t="s">
        <v>172</v>
      </c>
    </row>
    <row r="5" spans="1:8" ht="30" x14ac:dyDescent="0.25">
      <c r="A5" s="9" t="s">
        <v>71</v>
      </c>
      <c r="B5" s="9" t="s">
        <v>173</v>
      </c>
      <c r="C5" s="9" t="s">
        <v>174</v>
      </c>
    </row>
    <row r="6" spans="1:8" x14ac:dyDescent="0.25">
      <c r="A6" s="9" t="s">
        <v>73</v>
      </c>
      <c r="B6" s="9" t="s">
        <v>175</v>
      </c>
      <c r="C6" s="9" t="s">
        <v>176</v>
      </c>
    </row>
    <row r="7" spans="1:8" ht="30" x14ac:dyDescent="0.25">
      <c r="A7" s="9" t="s">
        <v>177</v>
      </c>
      <c r="B7" s="9" t="s">
        <v>178</v>
      </c>
      <c r="C7" s="9" t="s">
        <v>179</v>
      </c>
    </row>
    <row r="8" spans="1:8" ht="30" x14ac:dyDescent="0.25">
      <c r="A8" s="9" t="s">
        <v>180</v>
      </c>
      <c r="B8" s="9" t="s">
        <v>181</v>
      </c>
      <c r="C8" s="9" t="s">
        <v>182</v>
      </c>
    </row>
    <row r="9" spans="1:8" x14ac:dyDescent="0.25">
      <c r="A9" s="9"/>
      <c r="B9" s="9"/>
      <c r="C9" s="9"/>
    </row>
    <row r="10" spans="1:8" ht="30" x14ac:dyDescent="0.25">
      <c r="A10" s="9" t="s">
        <v>183</v>
      </c>
      <c r="B10" s="9" t="s">
        <v>184</v>
      </c>
      <c r="C10" s="9" t="s">
        <v>185</v>
      </c>
    </row>
    <row r="11" spans="1:8" ht="30" x14ac:dyDescent="0.25">
      <c r="A11" s="9" t="s">
        <v>183</v>
      </c>
      <c r="B11" s="9" t="s">
        <v>186</v>
      </c>
      <c r="C11" s="9" t="s">
        <v>187</v>
      </c>
    </row>
    <row r="12" spans="1:8" x14ac:dyDescent="0.25">
      <c r="A12" s="9"/>
      <c r="B12" s="9"/>
      <c r="C12" s="9"/>
    </row>
    <row r="13" spans="1:8" ht="30" x14ac:dyDescent="0.25">
      <c r="A13" s="9" t="s">
        <v>188</v>
      </c>
      <c r="B13" s="9" t="s">
        <v>189</v>
      </c>
      <c r="C13" s="9" t="s">
        <v>190</v>
      </c>
    </row>
    <row r="14" spans="1:8" x14ac:dyDescent="0.25">
      <c r="A14" s="9" t="s">
        <v>191</v>
      </c>
      <c r="B14" s="9" t="s">
        <v>192</v>
      </c>
      <c r="C14" s="9" t="s">
        <v>193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Shopfloor Board</vt:lpstr>
      <vt:lpstr>Kennzahlen</vt:lpstr>
      <vt:lpstr>Massnahmenplan</vt:lpstr>
      <vt:lpstr>Einstellungen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2026-05-10T10:32:44Z</dcterms:modified>
</cp:coreProperties>
</file>