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üfprotokoll dguv v3 vorlage excel\"/>
    </mc:Choice>
  </mc:AlternateContent>
  <xr:revisionPtr revIDLastSave="0" documentId="13_ncr:1_{AA8F1848-D095-40B1-8458-154EAFD01E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üfprotokoll DGUV V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M21" i="1"/>
  <c r="N21" i="1" s="1"/>
  <c r="M20" i="1"/>
  <c r="N20" i="1" s="1"/>
  <c r="M19" i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H5" i="1"/>
  <c r="H6" i="1" l="1"/>
  <c r="N19" i="1"/>
  <c r="R6" i="1"/>
  <c r="R5" i="1"/>
  <c r="K5" i="1"/>
  <c r="K6" i="1" s="1"/>
  <c r="H7" i="1" l="1"/>
  <c r="K7" i="1"/>
</calcChain>
</file>

<file path=xl/sharedStrings.xml><?xml version="1.0" encoding="utf-8"?>
<sst xmlns="http://schemas.openxmlformats.org/spreadsheetml/2006/main" count="129" uniqueCount="90">
  <si>
    <t>Prüfprotokoll DGUV V3 – Vorlage Excel</t>
  </si>
  <si>
    <t>Dokumentation für die Prüfung elektrischer Betriebsmittel mit automatischer Bewertung, Fristenkontrolle und editierbaren Grenzwerten.</t>
  </si>
  <si>
    <t>Betreiber</t>
  </si>
  <si>
    <t>Musterbetrieb Nord GmbH</t>
  </si>
  <si>
    <t>Protokoll-Nr.</t>
  </si>
  <si>
    <t>DGUV3-2026-014</t>
  </si>
  <si>
    <t>Auswertung</t>
  </si>
  <si>
    <t>Grenzwerte (editierbar)</t>
  </si>
  <si>
    <t>Diagramm</t>
  </si>
  <si>
    <t>Standort</t>
  </si>
  <si>
    <t>Oldenburg – Werkstatt 2</t>
  </si>
  <si>
    <t>Prüfdatum</t>
  </si>
  <si>
    <t>Geprüfte Betriebsmittel</t>
  </si>
  <si>
    <t>Bestanden</t>
  </si>
  <si>
    <t>Messgröße</t>
  </si>
  <si>
    <t>Grenzwert</t>
  </si>
  <si>
    <t>Logik</t>
  </si>
  <si>
    <t>Prüfauftrag</t>
  </si>
  <si>
    <t>Wiederholungsprüfung ortsveränderlicher Betriebsmittel</t>
  </si>
  <si>
    <t>Prüfer</t>
  </si>
  <si>
    <t>Lea Hoffmann</t>
  </si>
  <si>
    <t>Nicht bestanden</t>
  </si>
  <si>
    <t>Quote bestanden</t>
  </si>
  <si>
    <t>Schutzleiter Ω</t>
  </si>
  <si>
    <t>max.</t>
  </si>
  <si>
    <t>Verantwortliche Elektrofachkraft</t>
  </si>
  <si>
    <t>Marco Weber</t>
  </si>
  <si>
    <t>Prüfgerät</t>
  </si>
  <si>
    <t>Gerätetester GT-204, Kalibrierung 04/2026</t>
  </si>
  <si>
    <t>Fällig in 30 Tagen</t>
  </si>
  <si>
    <t>Gesperrt / Nachprüfung</t>
  </si>
  <si>
    <t>Isolation MΩ</t>
  </si>
  <si>
    <t>min.</t>
  </si>
  <si>
    <t>Prüfgrundlage</t>
  </si>
  <si>
    <t>DGUV Vorschrift 3 / betriebliche Grenzwerte</t>
  </si>
  <si>
    <t>Hinweis</t>
  </si>
  <si>
    <t>Grenzwerte projektspezifisch prüfen und anpassen</t>
  </si>
  <si>
    <t>Ersatzableitstrom mA</t>
  </si>
  <si>
    <t>Berührungsstrom mA</t>
  </si>
  <si>
    <t>Geräte-ID</t>
  </si>
  <si>
    <t>Betriebsmittel</t>
  </si>
  <si>
    <t>Schutzklasse</t>
  </si>
  <si>
    <t>Intervall (Monate)</t>
  </si>
  <si>
    <t>Sichtprüfung</t>
  </si>
  <si>
    <t>Funktionsprüfung</t>
  </si>
  <si>
    <t>Bewertung</t>
  </si>
  <si>
    <t>Nächste Prüfung</t>
  </si>
  <si>
    <t>Maßnahme / Bemerkung</t>
  </si>
  <si>
    <t>BM-001</t>
  </si>
  <si>
    <t>Industriesauger Werkstatt</t>
  </si>
  <si>
    <t>Werkstatt 2</t>
  </si>
  <si>
    <t>I</t>
  </si>
  <si>
    <t>OK</t>
  </si>
  <si>
    <t>Kabelzugentlastung unauffällig</t>
  </si>
  <si>
    <t>BM-002</t>
  </si>
  <si>
    <t>Akku-Ladegerät 18 V</t>
  </si>
  <si>
    <t>II</t>
  </si>
  <si>
    <t>Netzteil gereinigt</t>
  </si>
  <si>
    <t>BM-003</t>
  </si>
  <si>
    <t>Verlängerungsleitung 10 m</t>
  </si>
  <si>
    <t>Lager</t>
  </si>
  <si>
    <t>Mangel</t>
  </si>
  <si>
    <t>Mantel beschädigt, außer Betrieb nehmen</t>
  </si>
  <si>
    <t>BM-004</t>
  </si>
  <si>
    <t>Tischbohrmaschine</t>
  </si>
  <si>
    <t>Fertigung</t>
  </si>
  <si>
    <t>Schutzleiterwert prüfen, Nachmessung erforderlich</t>
  </si>
  <si>
    <t>BM-005</t>
  </si>
  <si>
    <t>Kaffeemaschine Pausenraum</t>
  </si>
  <si>
    <t>Sozialraum</t>
  </si>
  <si>
    <t>BM-006</t>
  </si>
  <si>
    <t>LED-Arbeitsleuchte</t>
  </si>
  <si>
    <t>Montage</t>
  </si>
  <si>
    <t>Keine Auffälligkeiten</t>
  </si>
  <si>
    <t>BM-007</t>
  </si>
  <si>
    <t>Heißluftgerät</t>
  </si>
  <si>
    <t>Werkstatt 1</t>
  </si>
  <si>
    <t>Isolation unter Grenzwert</t>
  </si>
  <si>
    <t>BM-008</t>
  </si>
  <si>
    <t>Desktop-PC Serviceplatz</t>
  </si>
  <si>
    <t>Büro Technik</t>
  </si>
  <si>
    <t>BM-009</t>
  </si>
  <si>
    <t>Handschleifer</t>
  </si>
  <si>
    <t>Schalter bleibt gelegentlich hängen</t>
  </si>
  <si>
    <t>BM-010</t>
  </si>
  <si>
    <t>Prüfadapter Labor</t>
  </si>
  <si>
    <t>Labor</t>
  </si>
  <si>
    <t>III</t>
  </si>
  <si>
    <t>Kleinspannung, Intervall betrieblich festgelegt</t>
  </si>
  <si>
    <t>Nutzung: Gelbe Felder und Grenzwerte anpassen, Prüfdaten in die Tabelle eintragen. Bewertung und nächster Prüftermin werden automatisch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</si>
</sst>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1"/>
      <name val="Carlito"/>
    </font>
    <font>
      <b/>
      <sz val="16"/>
      <color rgb="FFFFFFFF"/>
      <name val="Carlito"/>
    </font>
    <font>
      <i/>
      <sz val="11"/>
      <color rgb="FF263238"/>
      <name val="Carlito"/>
    </font>
    <font>
      <b/>
      <sz val="11"/>
      <name val="Carlito"/>
    </font>
    <font>
      <b/>
      <sz val="11"/>
      <color rgb="FFFFFFFF"/>
      <name val="Carlito"/>
    </font>
    <font>
      <b/>
      <sz val="12"/>
      <name val="Carlito"/>
    </font>
    <font>
      <b/>
      <sz val="11"/>
      <color rgb="FF000000"/>
      <name val="Carlito"/>
    </font>
    <font>
      <sz val="11"/>
      <color rgb="FFFFFFFF"/>
      <name val="Carlito"/>
    </font>
    <font>
      <i/>
      <sz val="11"/>
      <color rgb="FF374151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E6F2F2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2F6F73"/>
      </patternFill>
    </fill>
    <fill>
      <patternFill patternType="solid">
        <fgColor rgb="FFDDEB6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3" fillId="4" borderId="1" xfId="1" applyFont="1" applyFill="1" applyBorder="1" applyAlignment="1">
      <alignment horizontal="right"/>
    </xf>
    <xf numFmtId="0" fontId="0" fillId="0" borderId="1" xfId="1" applyFont="1" applyBorder="1"/>
    <xf numFmtId="0" fontId="5" fillId="5" borderId="1" xfId="1" applyFont="1" applyFill="1" applyBorder="1" applyAlignment="1">
      <alignment horizontal="center"/>
    </xf>
    <xf numFmtId="9" fontId="5" fillId="5" borderId="1" xfId="1" applyNumberFormat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0" fillId="5" borderId="1" xfId="1" applyFont="1" applyFill="1" applyBorder="1" applyAlignment="1">
      <alignment horizontal="center"/>
    </xf>
    <xf numFmtId="2" fontId="0" fillId="5" borderId="1" xfId="1" applyNumberFormat="1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1" fontId="0" fillId="0" borderId="1" xfId="1" applyNumberFormat="1" applyFont="1" applyBorder="1" applyAlignment="1">
      <alignment vertical="center" wrapText="1"/>
    </xf>
    <xf numFmtId="2" fontId="0" fillId="0" borderId="1" xfId="1" applyNumberFormat="1" applyFont="1" applyBorder="1" applyAlignment="1">
      <alignment vertical="center" wrapText="1"/>
    </xf>
    <xf numFmtId="0" fontId="7" fillId="5" borderId="0" xfId="1" applyFont="1" applyFill="1"/>
    <xf numFmtId="0" fontId="3" fillId="4" borderId="1" xfId="1" applyFont="1" applyFill="1" applyBorder="1"/>
    <xf numFmtId="0" fontId="3" fillId="5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right" vertical="center"/>
    </xf>
    <xf numFmtId="0" fontId="1" fillId="2" borderId="0" xfId="1" applyFont="1" applyFill="1" applyAlignment="1">
      <alignment horizontal="left" vertical="center"/>
    </xf>
    <xf numFmtId="0" fontId="0" fillId="0" borderId="0" xfId="0"/>
    <xf numFmtId="0" fontId="2" fillId="3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"/>
    </xf>
    <xf numFmtId="0" fontId="0" fillId="0" borderId="1" xfId="1" applyFont="1" applyBorder="1"/>
    <xf numFmtId="0" fontId="8" fillId="3" borderId="0" xfId="1" applyFont="1" applyFill="1" applyAlignment="1">
      <alignment wrapText="1"/>
    </xf>
    <xf numFmtId="0" fontId="0" fillId="5" borderId="1" xfId="1" applyFont="1" applyFill="1" applyBorder="1" applyAlignment="1">
      <alignment vertical="center" wrapText="1"/>
    </xf>
    <xf numFmtId="0" fontId="0" fillId="5" borderId="0" xfId="1" applyFont="1" applyFill="1" applyAlignment="1">
      <alignment vertical="center" wrapText="1"/>
    </xf>
    <xf numFmtId="164" fontId="0" fillId="5" borderId="1" xfId="1" applyNumberFormat="1" applyFont="1" applyFill="1" applyBorder="1" applyAlignment="1">
      <alignment vertical="center" wrapText="1"/>
    </xf>
    <xf numFmtId="164" fontId="0" fillId="5" borderId="0" xfId="1" applyNumberFormat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4CCCC"/>
        </patternFill>
      </fill>
    </dxf>
    <dxf>
      <font>
        <b/>
        <color rgb="FF17643A"/>
      </font>
      <fill>
        <patternFill patternType="solid">
          <bgColor rgb="FFD9EAD3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Prüfergebnis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Ref>
              <c:f>'Prüfprotokoll DGUV V3'!$Q$5:$Q$6</c:f>
              <c:strCache>
                <c:ptCount val="2"/>
                <c:pt idx="0">
                  <c:v>Bestanden</c:v>
                </c:pt>
                <c:pt idx="1">
                  <c:v>Nicht bestanden</c:v>
                </c:pt>
              </c:strCache>
            </c:strRef>
          </c:cat>
          <c:val>
            <c:numRef>
              <c:f>'Prüfprotokoll DGUV V3'!$R$5:$R$6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D-43D6-8A00-AD801F7B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0</xdr:rowOff>
    </xdr:from>
    <xdr:to>
      <xdr:col>21</xdr:col>
      <xdr:colOff>0</xdr:colOff>
      <xdr:row>23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uefprotokoll" displayName="Pruefprotokoll" ref="A11:O31">
  <tableColumns count="15">
    <tableColumn id="1" xr3:uid="{00000000-0010-0000-0000-000001000000}" name="Prüfdatum"/>
    <tableColumn id="2" xr3:uid="{00000000-0010-0000-0000-000002000000}" name="Geräte-ID"/>
    <tableColumn id="3" xr3:uid="{00000000-0010-0000-0000-000003000000}" name="Betriebsmittel"/>
    <tableColumn id="4" xr3:uid="{00000000-0010-0000-0000-000004000000}" name="Standort"/>
    <tableColumn id="5" xr3:uid="{00000000-0010-0000-0000-000005000000}" name="Schutzklasse"/>
    <tableColumn id="6" xr3:uid="{00000000-0010-0000-0000-000006000000}" name="Intervall (Monate)"/>
    <tableColumn id="7" xr3:uid="{00000000-0010-0000-0000-000007000000}" name="Sichtprüfung"/>
    <tableColumn id="8" xr3:uid="{00000000-0010-0000-0000-000008000000}" name="Schutzleiter Ω"/>
    <tableColumn id="9" xr3:uid="{00000000-0010-0000-0000-000009000000}" name="Isolation MΩ"/>
    <tableColumn id="10" xr3:uid="{00000000-0010-0000-0000-00000A000000}" name="Ersatzableitstrom mA"/>
    <tableColumn id="11" xr3:uid="{00000000-0010-0000-0000-00000B000000}" name="Berührungsstrom mA"/>
    <tableColumn id="12" xr3:uid="{00000000-0010-0000-0000-00000C000000}" name="Funktionsprüfung"/>
    <tableColumn id="13" xr3:uid="{00000000-0010-0000-0000-00000D000000}" name="Bewertung"/>
    <tableColumn id="14" xr3:uid="{00000000-0010-0000-0000-00000E000000}" name="Nächste Prüfung"/>
    <tableColumn id="15" xr3:uid="{00000000-0010-0000-0000-00000F000000}" name="Maßnahme / Bemerk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D1" workbookViewId="0">
      <selection activeCell="W13" sqref="W13"/>
    </sheetView>
  </sheetViews>
  <sheetFormatPr baseColWidth="10" defaultColWidth="9" defaultRowHeight="15" x14ac:dyDescent="0.25"/>
  <cols>
    <col min="1" max="1" width="26.625" bestFit="1" customWidth="1"/>
    <col min="2" max="2" width="8.5" bestFit="1" customWidth="1"/>
    <col min="3" max="3" width="23" bestFit="1" customWidth="1"/>
    <col min="4" max="4" width="11" bestFit="1" customWidth="1"/>
    <col min="5" max="5" width="10.625" bestFit="1" customWidth="1"/>
    <col min="6" max="6" width="8.25" bestFit="1" customWidth="1"/>
    <col min="7" max="7" width="19.75" bestFit="1" customWidth="1"/>
    <col min="8" max="8" width="11.75" bestFit="1" customWidth="1"/>
    <col min="9" max="9" width="10.875" bestFit="1" customWidth="1"/>
    <col min="10" max="10" width="19.375" bestFit="1" customWidth="1"/>
    <col min="11" max="11" width="17.375" bestFit="1" customWidth="1"/>
    <col min="12" max="12" width="14.625" bestFit="1" customWidth="1"/>
    <col min="13" max="13" width="17.25" bestFit="1" customWidth="1"/>
    <col min="14" max="14" width="18.375" bestFit="1" customWidth="1"/>
    <col min="15" max="15" width="39.875" bestFit="1" customWidth="1"/>
    <col min="17" max="17" width="13.625" bestFit="1" customWidth="1"/>
    <col min="18" max="18" width="1.875" bestFit="1" customWidth="1"/>
  </cols>
  <sheetData>
    <row r="1" spans="1:18" ht="27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8" ht="21.95" customHeight="1" x14ac:dyDescent="0.25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8" x14ac:dyDescent="0.25">
      <c r="A4" s="16" t="s">
        <v>2</v>
      </c>
      <c r="B4" s="23" t="s">
        <v>3</v>
      </c>
      <c r="C4" s="23"/>
      <c r="D4" s="16" t="s">
        <v>4</v>
      </c>
      <c r="E4" s="23" t="s">
        <v>5</v>
      </c>
      <c r="F4" s="24"/>
      <c r="G4" s="20" t="s">
        <v>6</v>
      </c>
      <c r="H4" s="21"/>
      <c r="I4" s="21"/>
      <c r="J4" s="21"/>
      <c r="K4" s="21"/>
      <c r="L4" s="18"/>
      <c r="M4" s="20" t="s">
        <v>7</v>
      </c>
      <c r="N4" s="21"/>
      <c r="O4" s="21"/>
      <c r="Q4" s="20" t="s">
        <v>8</v>
      </c>
      <c r="R4" s="21"/>
    </row>
    <row r="5" spans="1:18" ht="15.75" x14ac:dyDescent="0.25">
      <c r="A5" s="16" t="s">
        <v>9</v>
      </c>
      <c r="B5" s="23" t="s">
        <v>10</v>
      </c>
      <c r="C5" s="23"/>
      <c r="D5" s="16" t="s">
        <v>11</v>
      </c>
      <c r="E5" s="25">
        <v>46162</v>
      </c>
      <c r="F5" s="26"/>
      <c r="G5" s="1" t="s">
        <v>12</v>
      </c>
      <c r="H5" s="3">
        <f>COUNTA($B$12:$B$31)</f>
        <v>10</v>
      </c>
      <c r="I5" s="2"/>
      <c r="J5" s="1" t="s">
        <v>13</v>
      </c>
      <c r="K5" s="3">
        <f>COUNTIF($M$12:$M$31,"Bestanden")</f>
        <v>6</v>
      </c>
      <c r="M5" s="5" t="s">
        <v>14</v>
      </c>
      <c r="N5" s="5" t="s">
        <v>15</v>
      </c>
      <c r="O5" s="5" t="s">
        <v>16</v>
      </c>
      <c r="Q5" s="14" t="s">
        <v>13</v>
      </c>
      <c r="R5" s="15">
        <f>COUNTIF($M$12:$M$31,"Bestanden")</f>
        <v>6</v>
      </c>
    </row>
    <row r="6" spans="1:18" ht="15.75" x14ac:dyDescent="0.25">
      <c r="A6" s="16" t="s">
        <v>17</v>
      </c>
      <c r="B6" s="23" t="s">
        <v>18</v>
      </c>
      <c r="C6" s="23"/>
      <c r="D6" s="16" t="s">
        <v>19</v>
      </c>
      <c r="E6" s="23" t="s">
        <v>20</v>
      </c>
      <c r="F6" s="24"/>
      <c r="G6" s="1" t="s">
        <v>21</v>
      </c>
      <c r="H6" s="3">
        <f>COUNTIF($M$12:$M$31,"Nicht bestanden")</f>
        <v>4</v>
      </c>
      <c r="I6" s="2"/>
      <c r="J6" s="1" t="s">
        <v>22</v>
      </c>
      <c r="K6" s="4">
        <f>IFERROR($K$5/$H$5,0)</f>
        <v>0.6</v>
      </c>
      <c r="M6" s="6" t="s">
        <v>23</v>
      </c>
      <c r="N6" s="7">
        <v>0.3</v>
      </c>
      <c r="O6" s="6" t="s">
        <v>24</v>
      </c>
      <c r="Q6" s="14" t="s">
        <v>21</v>
      </c>
      <c r="R6" s="15">
        <f>COUNTIF($M$12:$M$31,"Nicht bestanden")</f>
        <v>4</v>
      </c>
    </row>
    <row r="7" spans="1:18" ht="15.75" x14ac:dyDescent="0.25">
      <c r="A7" s="16" t="s">
        <v>25</v>
      </c>
      <c r="B7" s="23" t="s">
        <v>26</v>
      </c>
      <c r="C7" s="23"/>
      <c r="D7" s="16" t="s">
        <v>27</v>
      </c>
      <c r="E7" s="23" t="s">
        <v>28</v>
      </c>
      <c r="F7" s="24"/>
      <c r="G7" s="1" t="s">
        <v>29</v>
      </c>
      <c r="H7" s="3">
        <f ca="1">COUNTIFS($N$12:$N$31,"&lt;="&amp;TODAY()+30,$M$12:$M$31,"Bestanden")</f>
        <v>0</v>
      </c>
      <c r="I7" s="2"/>
      <c r="J7" s="1" t="s">
        <v>30</v>
      </c>
      <c r="K7" s="3">
        <f>COUNTIF($N$12:$N$31,"Sperren / Nachprüfung")</f>
        <v>4</v>
      </c>
      <c r="M7" s="6" t="s">
        <v>31</v>
      </c>
      <c r="N7" s="7">
        <v>1</v>
      </c>
      <c r="O7" s="6" t="s">
        <v>32</v>
      </c>
    </row>
    <row r="8" spans="1:18" x14ac:dyDescent="0.25">
      <c r="A8" s="16" t="s">
        <v>33</v>
      </c>
      <c r="B8" s="23" t="s">
        <v>34</v>
      </c>
      <c r="C8" s="23"/>
      <c r="D8" s="16" t="s">
        <v>35</v>
      </c>
      <c r="E8" s="23" t="s">
        <v>36</v>
      </c>
      <c r="F8" s="24"/>
      <c r="M8" s="6" t="s">
        <v>37</v>
      </c>
      <c r="N8" s="7">
        <v>3.5</v>
      </c>
      <c r="O8" s="6" t="s">
        <v>24</v>
      </c>
    </row>
    <row r="9" spans="1:18" x14ac:dyDescent="0.25">
      <c r="G9" s="13"/>
      <c r="H9" s="13"/>
      <c r="M9" s="6" t="s">
        <v>38</v>
      </c>
      <c r="N9" s="7">
        <v>0.5</v>
      </c>
      <c r="O9" s="6" t="s">
        <v>24</v>
      </c>
    </row>
    <row r="10" spans="1:18" x14ac:dyDescent="0.25">
      <c r="G10" s="13"/>
      <c r="H10" s="13"/>
    </row>
    <row r="11" spans="1:18" ht="36" customHeight="1" x14ac:dyDescent="0.25">
      <c r="A11" s="8" t="s">
        <v>11</v>
      </c>
      <c r="B11" s="8" t="s">
        <v>39</v>
      </c>
      <c r="C11" s="8" t="s">
        <v>40</v>
      </c>
      <c r="D11" s="8" t="s">
        <v>9</v>
      </c>
      <c r="E11" s="8" t="s">
        <v>41</v>
      </c>
      <c r="F11" s="8" t="s">
        <v>42</v>
      </c>
      <c r="G11" s="8" t="s">
        <v>43</v>
      </c>
      <c r="H11" s="8" t="s">
        <v>23</v>
      </c>
      <c r="I11" s="8" t="s">
        <v>31</v>
      </c>
      <c r="J11" s="8" t="s">
        <v>37</v>
      </c>
      <c r="K11" s="8" t="s">
        <v>38</v>
      </c>
      <c r="L11" s="8" t="s">
        <v>44</v>
      </c>
      <c r="M11" s="8" t="s">
        <v>45</v>
      </c>
      <c r="N11" s="8" t="s">
        <v>46</v>
      </c>
      <c r="O11" s="8" t="s">
        <v>47</v>
      </c>
    </row>
    <row r="12" spans="1:18" ht="24" customHeight="1" x14ac:dyDescent="0.25">
      <c r="A12" s="9">
        <v>46162</v>
      </c>
      <c r="B12" s="10" t="s">
        <v>48</v>
      </c>
      <c r="C12" s="10" t="s">
        <v>49</v>
      </c>
      <c r="D12" s="10" t="s">
        <v>50</v>
      </c>
      <c r="E12" s="10" t="s">
        <v>51</v>
      </c>
      <c r="F12" s="11">
        <v>12</v>
      </c>
      <c r="G12" s="10" t="s">
        <v>52</v>
      </c>
      <c r="H12" s="12">
        <v>0.18</v>
      </c>
      <c r="I12" s="12">
        <v>2.4</v>
      </c>
      <c r="J12" s="12">
        <v>0.42</v>
      </c>
      <c r="K12" s="12">
        <v>0.11</v>
      </c>
      <c r="L12" s="10" t="s">
        <v>52</v>
      </c>
      <c r="M12" s="10" t="str">
        <f t="shared" ref="M12:M31" si="0">IF($B12="","",IF(AND($G12="OK",$L12="OK",IF($E12="I",$H12&lt;=$N$6,TRUE),IF($I12="",FALSE,$I12&gt;=$N$7),IF($J12="",FALSE,$J12&lt;=$N$8),IF($K12="",FALSE,$K12&lt;=$N$9)),"Bestanden","Nicht bestanden"))</f>
        <v>Bestanden</v>
      </c>
      <c r="N12" s="9">
        <f t="shared" ref="N12:N31" si="1">IF($B12="","",IF($M12="Bestanden",EDATE($A12,$F12),"Sperren / Nachprüfung"))</f>
        <v>46527</v>
      </c>
      <c r="O12" s="10" t="s">
        <v>53</v>
      </c>
    </row>
    <row r="13" spans="1:18" ht="24" customHeight="1" x14ac:dyDescent="0.25">
      <c r="A13" s="9">
        <v>46162</v>
      </c>
      <c r="B13" s="10" t="s">
        <v>54</v>
      </c>
      <c r="C13" s="10" t="s">
        <v>55</v>
      </c>
      <c r="D13" s="10" t="s">
        <v>50</v>
      </c>
      <c r="E13" s="10" t="s">
        <v>56</v>
      </c>
      <c r="F13" s="11">
        <v>24</v>
      </c>
      <c r="G13" s="10" t="s">
        <v>52</v>
      </c>
      <c r="H13" s="12"/>
      <c r="I13" s="12">
        <v>8.5</v>
      </c>
      <c r="J13" s="12">
        <v>0.12</v>
      </c>
      <c r="K13" s="12">
        <v>0.04</v>
      </c>
      <c r="L13" s="10" t="s">
        <v>52</v>
      </c>
      <c r="M13" s="10" t="str">
        <f t="shared" si="0"/>
        <v>Bestanden</v>
      </c>
      <c r="N13" s="9">
        <f t="shared" si="1"/>
        <v>46893</v>
      </c>
      <c r="O13" s="10" t="s">
        <v>57</v>
      </c>
    </row>
    <row r="14" spans="1:18" ht="24" customHeight="1" x14ac:dyDescent="0.25">
      <c r="A14" s="9">
        <v>46162</v>
      </c>
      <c r="B14" s="10" t="s">
        <v>58</v>
      </c>
      <c r="C14" s="10" t="s">
        <v>59</v>
      </c>
      <c r="D14" s="10" t="s">
        <v>60</v>
      </c>
      <c r="E14" s="10" t="s">
        <v>51</v>
      </c>
      <c r="F14" s="11">
        <v>12</v>
      </c>
      <c r="G14" s="10" t="s">
        <v>61</v>
      </c>
      <c r="H14" s="12">
        <v>0.22</v>
      </c>
      <c r="I14" s="12">
        <v>1.8</v>
      </c>
      <c r="J14" s="12">
        <v>0.21</v>
      </c>
      <c r="K14" s="12">
        <v>0.05</v>
      </c>
      <c r="L14" s="10" t="s">
        <v>52</v>
      </c>
      <c r="M14" s="10" t="str">
        <f t="shared" si="0"/>
        <v>Nicht bestanden</v>
      </c>
      <c r="N14" s="9" t="str">
        <f t="shared" si="1"/>
        <v>Sperren / Nachprüfung</v>
      </c>
      <c r="O14" s="10" t="s">
        <v>62</v>
      </c>
    </row>
    <row r="15" spans="1:18" ht="24" customHeight="1" x14ac:dyDescent="0.25">
      <c r="A15" s="9">
        <v>46162</v>
      </c>
      <c r="B15" s="10" t="s">
        <v>63</v>
      </c>
      <c r="C15" s="10" t="s">
        <v>64</v>
      </c>
      <c r="D15" s="10" t="s">
        <v>65</v>
      </c>
      <c r="E15" s="10" t="s">
        <v>51</v>
      </c>
      <c r="F15" s="11">
        <v>12</v>
      </c>
      <c r="G15" s="10" t="s">
        <v>52</v>
      </c>
      <c r="H15" s="12">
        <v>0.41</v>
      </c>
      <c r="I15" s="12">
        <v>1.65</v>
      </c>
      <c r="J15" s="12">
        <v>0.35</v>
      </c>
      <c r="K15" s="12">
        <v>0.08</v>
      </c>
      <c r="L15" s="10" t="s">
        <v>52</v>
      </c>
      <c r="M15" s="10" t="str">
        <f t="shared" si="0"/>
        <v>Nicht bestanden</v>
      </c>
      <c r="N15" s="9" t="str">
        <f t="shared" si="1"/>
        <v>Sperren / Nachprüfung</v>
      </c>
      <c r="O15" s="10" t="s">
        <v>66</v>
      </c>
    </row>
    <row r="16" spans="1:18" ht="24" customHeight="1" x14ac:dyDescent="0.25">
      <c r="A16" s="9">
        <v>46162</v>
      </c>
      <c r="B16" s="10" t="s">
        <v>67</v>
      </c>
      <c r="C16" s="10" t="s">
        <v>68</v>
      </c>
      <c r="D16" s="10" t="s">
        <v>69</v>
      </c>
      <c r="E16" s="10" t="s">
        <v>51</v>
      </c>
      <c r="F16" s="11">
        <v>12</v>
      </c>
      <c r="G16" s="10" t="s">
        <v>52</v>
      </c>
      <c r="H16" s="12">
        <v>0.16</v>
      </c>
      <c r="I16" s="12">
        <v>1.2</v>
      </c>
      <c r="J16" s="12">
        <v>0.88</v>
      </c>
      <c r="K16" s="12">
        <v>0.19</v>
      </c>
      <c r="L16" s="10" t="s">
        <v>52</v>
      </c>
      <c r="M16" s="10" t="str">
        <f t="shared" si="0"/>
        <v>Bestanden</v>
      </c>
      <c r="N16" s="9">
        <f t="shared" si="1"/>
        <v>46527</v>
      </c>
      <c r="O16" s="10" t="s">
        <v>13</v>
      </c>
    </row>
    <row r="17" spans="1:15" ht="24" customHeight="1" x14ac:dyDescent="0.25">
      <c r="A17" s="9">
        <v>46162</v>
      </c>
      <c r="B17" s="10" t="s">
        <v>70</v>
      </c>
      <c r="C17" s="10" t="s">
        <v>71</v>
      </c>
      <c r="D17" s="10" t="s">
        <v>72</v>
      </c>
      <c r="E17" s="10" t="s">
        <v>56</v>
      </c>
      <c r="F17" s="11">
        <v>24</v>
      </c>
      <c r="G17" s="10" t="s">
        <v>52</v>
      </c>
      <c r="H17" s="12"/>
      <c r="I17" s="12">
        <v>15</v>
      </c>
      <c r="J17" s="12">
        <v>0.06</v>
      </c>
      <c r="K17" s="12">
        <v>0.02</v>
      </c>
      <c r="L17" s="10" t="s">
        <v>52</v>
      </c>
      <c r="M17" s="10" t="str">
        <f t="shared" si="0"/>
        <v>Bestanden</v>
      </c>
      <c r="N17" s="9">
        <f t="shared" si="1"/>
        <v>46893</v>
      </c>
      <c r="O17" s="10" t="s">
        <v>73</v>
      </c>
    </row>
    <row r="18" spans="1:15" ht="24" customHeight="1" x14ac:dyDescent="0.25">
      <c r="A18" s="9">
        <v>46162</v>
      </c>
      <c r="B18" s="10" t="s">
        <v>74</v>
      </c>
      <c r="C18" s="10" t="s">
        <v>75</v>
      </c>
      <c r="D18" s="10" t="s">
        <v>76</v>
      </c>
      <c r="E18" s="10" t="s">
        <v>56</v>
      </c>
      <c r="F18" s="11">
        <v>12</v>
      </c>
      <c r="G18" s="10" t="s">
        <v>52</v>
      </c>
      <c r="H18" s="12"/>
      <c r="I18" s="12">
        <v>0.65</v>
      </c>
      <c r="J18" s="12">
        <v>0.18</v>
      </c>
      <c r="K18" s="12">
        <v>0.06</v>
      </c>
      <c r="L18" s="10" t="s">
        <v>52</v>
      </c>
      <c r="M18" s="10" t="str">
        <f t="shared" si="0"/>
        <v>Nicht bestanden</v>
      </c>
      <c r="N18" s="9" t="str">
        <f t="shared" si="1"/>
        <v>Sperren / Nachprüfung</v>
      </c>
      <c r="O18" s="10" t="s">
        <v>77</v>
      </c>
    </row>
    <row r="19" spans="1:15" ht="24" customHeight="1" x14ac:dyDescent="0.25">
      <c r="A19" s="9">
        <v>46162</v>
      </c>
      <c r="B19" s="10" t="s">
        <v>78</v>
      </c>
      <c r="C19" s="10" t="s">
        <v>79</v>
      </c>
      <c r="D19" s="10" t="s">
        <v>80</v>
      </c>
      <c r="E19" s="10" t="s">
        <v>51</v>
      </c>
      <c r="F19" s="11">
        <v>24</v>
      </c>
      <c r="G19" s="10" t="s">
        <v>52</v>
      </c>
      <c r="H19" s="12">
        <v>0.09</v>
      </c>
      <c r="I19" s="12">
        <v>4.7</v>
      </c>
      <c r="J19" s="12">
        <v>0.72</v>
      </c>
      <c r="K19" s="12">
        <v>0.14000000000000001</v>
      </c>
      <c r="L19" s="10" t="s">
        <v>52</v>
      </c>
      <c r="M19" s="10" t="str">
        <f t="shared" si="0"/>
        <v>Bestanden</v>
      </c>
      <c r="N19" s="9">
        <f t="shared" si="1"/>
        <v>46893</v>
      </c>
      <c r="O19" s="10" t="s">
        <v>13</v>
      </c>
    </row>
    <row r="20" spans="1:15" ht="24" customHeight="1" x14ac:dyDescent="0.25">
      <c r="A20" s="9">
        <v>46162</v>
      </c>
      <c r="B20" s="10" t="s">
        <v>81</v>
      </c>
      <c r="C20" s="10" t="s">
        <v>82</v>
      </c>
      <c r="D20" s="10" t="s">
        <v>65</v>
      </c>
      <c r="E20" s="10" t="s">
        <v>56</v>
      </c>
      <c r="F20" s="11">
        <v>12</v>
      </c>
      <c r="G20" s="10" t="s">
        <v>52</v>
      </c>
      <c r="H20" s="12"/>
      <c r="I20" s="12">
        <v>3.2</v>
      </c>
      <c r="J20" s="12">
        <v>0.24</v>
      </c>
      <c r="K20" s="12">
        <v>0.03</v>
      </c>
      <c r="L20" s="10" t="s">
        <v>61</v>
      </c>
      <c r="M20" s="10" t="str">
        <f t="shared" si="0"/>
        <v>Nicht bestanden</v>
      </c>
      <c r="N20" s="9" t="str">
        <f t="shared" si="1"/>
        <v>Sperren / Nachprüfung</v>
      </c>
      <c r="O20" s="10" t="s">
        <v>83</v>
      </c>
    </row>
    <row r="21" spans="1:15" ht="24" customHeight="1" x14ac:dyDescent="0.25">
      <c r="A21" s="9">
        <v>46162</v>
      </c>
      <c r="B21" s="10" t="s">
        <v>84</v>
      </c>
      <c r="C21" s="10" t="s">
        <v>85</v>
      </c>
      <c r="D21" s="10" t="s">
        <v>86</v>
      </c>
      <c r="E21" s="10" t="s">
        <v>87</v>
      </c>
      <c r="F21" s="11">
        <v>36</v>
      </c>
      <c r="G21" s="10" t="s">
        <v>52</v>
      </c>
      <c r="H21" s="12"/>
      <c r="I21" s="12">
        <v>12</v>
      </c>
      <c r="J21" s="12">
        <v>0.03</v>
      </c>
      <c r="K21" s="12">
        <v>0.01</v>
      </c>
      <c r="L21" s="10" t="s">
        <v>52</v>
      </c>
      <c r="M21" s="10" t="str">
        <f t="shared" si="0"/>
        <v>Bestanden</v>
      </c>
      <c r="N21" s="9">
        <f t="shared" si="1"/>
        <v>47258</v>
      </c>
      <c r="O21" s="10" t="s">
        <v>88</v>
      </c>
    </row>
    <row r="22" spans="1:15" ht="24" customHeight="1" x14ac:dyDescent="0.25">
      <c r="A22" s="9"/>
      <c r="B22" s="10"/>
      <c r="C22" s="10"/>
      <c r="D22" s="10"/>
      <c r="E22" s="10"/>
      <c r="F22" s="11"/>
      <c r="G22" s="10"/>
      <c r="H22" s="12"/>
      <c r="I22" s="12"/>
      <c r="J22" s="12"/>
      <c r="K22" s="12"/>
      <c r="L22" s="10"/>
      <c r="M22" s="10" t="str">
        <f t="shared" si="0"/>
        <v/>
      </c>
      <c r="N22" s="9" t="str">
        <f t="shared" si="1"/>
        <v/>
      </c>
      <c r="O22" s="10"/>
    </row>
    <row r="23" spans="1:15" ht="24" customHeight="1" x14ac:dyDescent="0.25">
      <c r="A23" s="9"/>
      <c r="B23" s="10"/>
      <c r="C23" s="10"/>
      <c r="D23" s="10"/>
      <c r="E23" s="10"/>
      <c r="F23" s="11"/>
      <c r="G23" s="10"/>
      <c r="H23" s="12"/>
      <c r="I23" s="12"/>
      <c r="J23" s="12"/>
      <c r="K23" s="12"/>
      <c r="L23" s="10"/>
      <c r="M23" s="10" t="str">
        <f t="shared" si="0"/>
        <v/>
      </c>
      <c r="N23" s="9" t="str">
        <f t="shared" si="1"/>
        <v/>
      </c>
      <c r="O23" s="10"/>
    </row>
    <row r="24" spans="1:15" ht="24" customHeight="1" x14ac:dyDescent="0.25">
      <c r="A24" s="9"/>
      <c r="B24" s="10"/>
      <c r="C24" s="10"/>
      <c r="D24" s="10"/>
      <c r="E24" s="10"/>
      <c r="F24" s="11"/>
      <c r="G24" s="10"/>
      <c r="H24" s="12"/>
      <c r="I24" s="12"/>
      <c r="J24" s="12"/>
      <c r="K24" s="12"/>
      <c r="L24" s="10"/>
      <c r="M24" s="10" t="str">
        <f t="shared" si="0"/>
        <v/>
      </c>
      <c r="N24" s="9" t="str">
        <f t="shared" si="1"/>
        <v/>
      </c>
      <c r="O24" s="10"/>
    </row>
    <row r="25" spans="1:15" ht="24" customHeight="1" x14ac:dyDescent="0.25">
      <c r="A25" s="9"/>
      <c r="B25" s="10"/>
      <c r="C25" s="10"/>
      <c r="D25" s="10"/>
      <c r="E25" s="10"/>
      <c r="F25" s="11"/>
      <c r="G25" s="10"/>
      <c r="H25" s="12"/>
      <c r="I25" s="12"/>
      <c r="J25" s="12"/>
      <c r="K25" s="12"/>
      <c r="L25" s="10"/>
      <c r="M25" s="10" t="str">
        <f t="shared" si="0"/>
        <v/>
      </c>
      <c r="N25" s="9" t="str">
        <f t="shared" si="1"/>
        <v/>
      </c>
      <c r="O25" s="10"/>
    </row>
    <row r="26" spans="1:15" ht="24" customHeight="1" x14ac:dyDescent="0.25">
      <c r="A26" s="9"/>
      <c r="B26" s="10"/>
      <c r="C26" s="10"/>
      <c r="D26" s="10"/>
      <c r="E26" s="10"/>
      <c r="F26" s="11"/>
      <c r="G26" s="10"/>
      <c r="H26" s="12"/>
      <c r="I26" s="12"/>
      <c r="J26" s="12"/>
      <c r="K26" s="12"/>
      <c r="L26" s="10"/>
      <c r="M26" s="10" t="str">
        <f t="shared" si="0"/>
        <v/>
      </c>
      <c r="N26" s="9" t="str">
        <f t="shared" si="1"/>
        <v/>
      </c>
      <c r="O26" s="10"/>
    </row>
    <row r="27" spans="1:15" ht="24" customHeight="1" x14ac:dyDescent="0.25">
      <c r="A27" s="9"/>
      <c r="B27" s="10"/>
      <c r="C27" s="10"/>
      <c r="D27" s="10"/>
      <c r="E27" s="10"/>
      <c r="F27" s="11"/>
      <c r="G27" s="10"/>
      <c r="H27" s="12"/>
      <c r="I27" s="12"/>
      <c r="J27" s="12"/>
      <c r="K27" s="12"/>
      <c r="L27" s="10"/>
      <c r="M27" s="10" t="str">
        <f t="shared" si="0"/>
        <v/>
      </c>
      <c r="N27" s="9" t="str">
        <f t="shared" si="1"/>
        <v/>
      </c>
      <c r="O27" s="10"/>
    </row>
    <row r="28" spans="1:15" ht="24" customHeight="1" x14ac:dyDescent="0.25">
      <c r="A28" s="9"/>
      <c r="B28" s="10"/>
      <c r="C28" s="10"/>
      <c r="D28" s="10"/>
      <c r="E28" s="10"/>
      <c r="F28" s="11"/>
      <c r="G28" s="10"/>
      <c r="H28" s="12"/>
      <c r="I28" s="12"/>
      <c r="J28" s="12"/>
      <c r="K28" s="12"/>
      <c r="L28" s="10"/>
      <c r="M28" s="10" t="str">
        <f t="shared" si="0"/>
        <v/>
      </c>
      <c r="N28" s="9" t="str">
        <f t="shared" si="1"/>
        <v/>
      </c>
      <c r="O28" s="10"/>
    </row>
    <row r="29" spans="1:15" ht="24" customHeight="1" x14ac:dyDescent="0.25">
      <c r="A29" s="9"/>
      <c r="B29" s="10"/>
      <c r="C29" s="10"/>
      <c r="D29" s="10"/>
      <c r="E29" s="10"/>
      <c r="F29" s="11"/>
      <c r="G29" s="10"/>
      <c r="H29" s="12"/>
      <c r="I29" s="12"/>
      <c r="J29" s="12"/>
      <c r="K29" s="12"/>
      <c r="L29" s="10"/>
      <c r="M29" s="10" t="str">
        <f t="shared" si="0"/>
        <v/>
      </c>
      <c r="N29" s="9" t="str">
        <f t="shared" si="1"/>
        <v/>
      </c>
      <c r="O29" s="10"/>
    </row>
    <row r="30" spans="1:15" ht="24" customHeight="1" x14ac:dyDescent="0.25">
      <c r="A30" s="9"/>
      <c r="B30" s="10"/>
      <c r="C30" s="10"/>
      <c r="D30" s="10"/>
      <c r="E30" s="10"/>
      <c r="F30" s="11"/>
      <c r="G30" s="10"/>
      <c r="H30" s="12"/>
      <c r="I30" s="12"/>
      <c r="J30" s="12"/>
      <c r="K30" s="12"/>
      <c r="L30" s="10"/>
      <c r="M30" s="10" t="str">
        <f t="shared" si="0"/>
        <v/>
      </c>
      <c r="N30" s="9" t="str">
        <f t="shared" si="1"/>
        <v/>
      </c>
      <c r="O30" s="10"/>
    </row>
    <row r="31" spans="1:15" ht="24" customHeight="1" x14ac:dyDescent="0.25">
      <c r="A31" s="9"/>
      <c r="B31" s="10"/>
      <c r="C31" s="10"/>
      <c r="D31" s="10"/>
      <c r="E31" s="10"/>
      <c r="F31" s="11"/>
      <c r="G31" s="10"/>
      <c r="H31" s="12"/>
      <c r="I31" s="12"/>
      <c r="J31" s="12"/>
      <c r="K31" s="12"/>
      <c r="L31" s="10"/>
      <c r="M31" s="10" t="str">
        <f t="shared" si="0"/>
        <v/>
      </c>
      <c r="N31" s="9" t="str">
        <f t="shared" si="1"/>
        <v/>
      </c>
      <c r="O31" s="10"/>
    </row>
    <row r="33" spans="1:15" ht="24" customHeight="1" x14ac:dyDescent="0.25">
      <c r="A33" s="22" t="s">
        <v>89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</sheetData>
  <mergeCells count="16">
    <mergeCell ref="Q4:R4"/>
    <mergeCell ref="B4:C4"/>
    <mergeCell ref="E4:F4"/>
    <mergeCell ref="B5:C5"/>
    <mergeCell ref="E5:F5"/>
    <mergeCell ref="A1:O1"/>
    <mergeCell ref="A2:O2"/>
    <mergeCell ref="G4:L4"/>
    <mergeCell ref="M4:O4"/>
    <mergeCell ref="A33:O33"/>
    <mergeCell ref="B6:C6"/>
    <mergeCell ref="E6:F6"/>
    <mergeCell ref="B7:C7"/>
    <mergeCell ref="E7:F7"/>
    <mergeCell ref="B8:C8"/>
    <mergeCell ref="E8:F8"/>
  </mergeCells>
  <conditionalFormatting sqref="A12:O31">
    <cfRule type="expression" dxfId="7" priority="3">
      <formula>$M12="Nicht bestanden"</formula>
    </cfRule>
  </conditionalFormatting>
  <conditionalFormatting sqref="H12:H31">
    <cfRule type="expression" dxfId="6" priority="5">
      <formula>AND($E12="I",ISNUMBER($H12),$H12&gt;$N$6)</formula>
    </cfRule>
  </conditionalFormatting>
  <conditionalFormatting sqref="I12:I31">
    <cfRule type="expression" dxfId="5" priority="6">
      <formula>AND(ISNUMBER($I12),$I12&lt;$N$7)</formula>
    </cfRule>
  </conditionalFormatting>
  <conditionalFormatting sqref="J12:J31">
    <cfRule type="expression" dxfId="4" priority="7">
      <formula>AND(ISNUMBER($J12),$J12&gt;$N$8)</formula>
    </cfRule>
  </conditionalFormatting>
  <conditionalFormatting sqref="K12:K31">
    <cfRule type="expression" dxfId="3" priority="8">
      <formula>AND(ISNUMBER($K12),$K12&gt;$N$9)</formula>
    </cfRule>
  </conditionalFormatting>
  <conditionalFormatting sqref="M12:M31">
    <cfRule type="expression" dxfId="2" priority="1">
      <formula>$M12="Bestanden"</formula>
    </cfRule>
    <cfRule type="expression" dxfId="1" priority="2">
      <formula>$M12="Nicht bestanden"</formula>
    </cfRule>
  </conditionalFormatting>
  <conditionalFormatting sqref="N12:N31">
    <cfRule type="expression" dxfId="0" priority="4">
      <formula>AND(ISNUMBER($N12),$N12&lt;=TODAY()+30)</formula>
    </cfRule>
  </conditionalFormatting>
  <dataValidations count="3">
    <dataValidation type="list" sqref="E12:E31" xr:uid="{00000000-0002-0000-0000-000000000000}">
      <formula1>"I,II,III"</formula1>
    </dataValidation>
    <dataValidation type="list" sqref="F12:F31" xr:uid="{00000000-0002-0000-0000-000001000000}">
      <formula1>"6,12,24,36"</formula1>
    </dataValidation>
    <dataValidation type="list" sqref="G12:G31 L12:L31" xr:uid="{00000000-0002-0000-0000-000002000000}">
      <formula1>"OK,Mangel"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Prüfprotokoll DGUV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2026-05-20T10:23:12Z</dcterms:modified>
</cp:coreProperties>
</file>