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691A1783-6EA1-4526-A68A-FD6242BF09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ntt mit Meilenstein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0" i="1" l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G40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G39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G38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G37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G36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G35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G34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G33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G32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G31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G30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G29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G28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G27" i="1"/>
  <c r="I26" i="1"/>
  <c r="G26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G25" i="1"/>
  <c r="I24" i="1"/>
  <c r="G24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G23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G22" i="1"/>
  <c r="I21" i="1"/>
  <c r="G21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G20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G19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G18" i="1"/>
  <c r="I17" i="1"/>
  <c r="G17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G16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G15" i="1"/>
  <c r="I14" i="1"/>
  <c r="G14" i="1"/>
  <c r="G6" i="1"/>
  <c r="G5" i="1"/>
  <c r="E5" i="1"/>
  <c r="B5" i="1"/>
  <c r="J11" i="1" s="1"/>
  <c r="I4" i="1"/>
  <c r="G4" i="1"/>
  <c r="E4" i="1"/>
  <c r="I5" i="1" l="1"/>
  <c r="E6" i="1"/>
  <c r="K11" i="1"/>
  <c r="J12" i="1"/>
  <c r="J24" i="1" s="1"/>
  <c r="J14" i="1"/>
  <c r="J17" i="1"/>
  <c r="J21" i="1"/>
  <c r="J26" i="1"/>
  <c r="J9" i="1"/>
  <c r="J10" i="1"/>
  <c r="L11" i="1" l="1"/>
  <c r="K12" i="1"/>
  <c r="K14" i="1"/>
  <c r="K17" i="1"/>
  <c r="K26" i="1"/>
  <c r="K21" i="1"/>
  <c r="K24" i="1"/>
  <c r="K9" i="1"/>
  <c r="K10" i="1"/>
  <c r="M11" i="1" l="1"/>
  <c r="L12" i="1"/>
  <c r="L14" i="1"/>
  <c r="L17" i="1"/>
  <c r="L21" i="1"/>
  <c r="L24" i="1"/>
  <c r="L26" i="1"/>
  <c r="L9" i="1"/>
  <c r="L10" i="1"/>
  <c r="N11" i="1" l="1"/>
  <c r="M12" i="1"/>
  <c r="M14" i="1"/>
  <c r="M17" i="1"/>
  <c r="M26" i="1"/>
  <c r="M21" i="1"/>
  <c r="M24" i="1"/>
  <c r="M9" i="1"/>
  <c r="M10" i="1"/>
  <c r="O11" i="1" l="1"/>
  <c r="N12" i="1"/>
  <c r="N14" i="1"/>
  <c r="N17" i="1"/>
  <c r="N21" i="1"/>
  <c r="N24" i="1"/>
  <c r="N26" i="1"/>
  <c r="N9" i="1"/>
  <c r="N10" i="1"/>
  <c r="P11" i="1" l="1"/>
  <c r="O12" i="1"/>
  <c r="O14" i="1"/>
  <c r="O17" i="1"/>
  <c r="O21" i="1"/>
  <c r="O24" i="1"/>
  <c r="O26" i="1"/>
  <c r="O9" i="1"/>
  <c r="O10" i="1"/>
  <c r="Q11" i="1" l="1"/>
  <c r="P12" i="1"/>
  <c r="P26" i="1" s="1"/>
  <c r="P14" i="1"/>
  <c r="P17" i="1"/>
  <c r="P21" i="1"/>
  <c r="P24" i="1"/>
  <c r="P9" i="1"/>
  <c r="P10" i="1"/>
  <c r="R11" i="1" l="1"/>
  <c r="Q10" i="1"/>
  <c r="Q12" i="1"/>
  <c r="Q14" i="1"/>
  <c r="Q24" i="1"/>
  <c r="Q9" i="1"/>
  <c r="S11" i="1" l="1"/>
  <c r="R12" i="1"/>
  <c r="R14" i="1"/>
  <c r="R17" i="1"/>
  <c r="R21" i="1"/>
  <c r="R26" i="1"/>
  <c r="R24" i="1"/>
  <c r="R9" i="1"/>
  <c r="R10" i="1"/>
  <c r="Q17" i="1"/>
  <c r="Q21" i="1"/>
  <c r="Q26" i="1"/>
  <c r="T11" i="1" l="1"/>
  <c r="S10" i="1"/>
  <c r="S12" i="1"/>
  <c r="S14" i="1"/>
  <c r="S17" i="1"/>
  <c r="S26" i="1"/>
  <c r="S9" i="1"/>
  <c r="U11" i="1" l="1"/>
  <c r="T12" i="1"/>
  <c r="T21" i="1" s="1"/>
  <c r="T14" i="1"/>
  <c r="T17" i="1"/>
  <c r="T24" i="1"/>
  <c r="T26" i="1"/>
  <c r="T9" i="1"/>
  <c r="T10" i="1"/>
  <c r="S21" i="1"/>
  <c r="S24" i="1"/>
  <c r="V11" i="1" l="1"/>
  <c r="U10" i="1"/>
  <c r="U12" i="1"/>
  <c r="U14" i="1"/>
  <c r="U17" i="1"/>
  <c r="U21" i="1"/>
  <c r="U9" i="1"/>
  <c r="W11" i="1" l="1"/>
  <c r="V12" i="1"/>
  <c r="V14" i="1"/>
  <c r="V17" i="1"/>
  <c r="V21" i="1"/>
  <c r="V24" i="1"/>
  <c r="V26" i="1"/>
  <c r="V9" i="1"/>
  <c r="V10" i="1"/>
  <c r="U26" i="1"/>
  <c r="U24" i="1"/>
  <c r="X11" i="1" l="1"/>
  <c r="W10" i="1"/>
  <c r="W12" i="1"/>
  <c r="W14" i="1"/>
  <c r="W17" i="1"/>
  <c r="W21" i="1"/>
  <c r="W24" i="1"/>
  <c r="W26" i="1"/>
  <c r="W9" i="1"/>
  <c r="Y11" i="1" l="1"/>
  <c r="X12" i="1"/>
  <c r="X17" i="1"/>
  <c r="X9" i="1"/>
  <c r="X10" i="1"/>
  <c r="Z11" i="1" l="1"/>
  <c r="Y10" i="1"/>
  <c r="Y12" i="1"/>
  <c r="Y26" i="1"/>
  <c r="Y9" i="1"/>
  <c r="X14" i="1"/>
  <c r="X21" i="1"/>
  <c r="X26" i="1"/>
  <c r="X24" i="1"/>
  <c r="AA11" i="1" l="1"/>
  <c r="Z10" i="1"/>
  <c r="Z12" i="1"/>
  <c r="Z26" i="1" s="1"/>
  <c r="Z14" i="1"/>
  <c r="Z17" i="1"/>
  <c r="Z21" i="1"/>
  <c r="Z24" i="1"/>
  <c r="Z9" i="1"/>
  <c r="Y17" i="1"/>
  <c r="Y14" i="1"/>
  <c r="Y21" i="1"/>
  <c r="Y24" i="1"/>
  <c r="AB11" i="1" l="1"/>
  <c r="AA12" i="1"/>
  <c r="AA21" i="1"/>
  <c r="AA17" i="1"/>
  <c r="AA26" i="1"/>
  <c r="AA24" i="1"/>
  <c r="AA14" i="1"/>
  <c r="AA9" i="1"/>
  <c r="AA10" i="1"/>
  <c r="AC11" i="1" l="1"/>
  <c r="AB10" i="1"/>
  <c r="AB12" i="1"/>
  <c r="AB17" i="1"/>
  <c r="AB21" i="1"/>
  <c r="AB26" i="1"/>
  <c r="AB14" i="1"/>
  <c r="AB24" i="1"/>
  <c r="AB9" i="1"/>
  <c r="AD11" i="1" l="1"/>
  <c r="AC12" i="1"/>
  <c r="AC14" i="1"/>
  <c r="AC21" i="1"/>
  <c r="AC17" i="1"/>
  <c r="AC24" i="1"/>
  <c r="AC26" i="1"/>
  <c r="AC9" i="1"/>
  <c r="AC10" i="1"/>
  <c r="AE11" i="1" l="1"/>
  <c r="AD10" i="1"/>
  <c r="AD12" i="1"/>
  <c r="AD17" i="1"/>
  <c r="AD21" i="1"/>
  <c r="AD14" i="1"/>
  <c r="AD24" i="1"/>
  <c r="AD26" i="1"/>
  <c r="AD9" i="1"/>
  <c r="AE12" i="1" l="1"/>
  <c r="AE14" i="1" s="1"/>
  <c r="AE17" i="1"/>
  <c r="AE21" i="1"/>
  <c r="AE24" i="1"/>
  <c r="AE26" i="1"/>
  <c r="AE9" i="1"/>
  <c r="AE10" i="1"/>
</calcChain>
</file>

<file path=xl/sharedStrings.xml><?xml version="1.0" encoding="utf-8"?>
<sst xmlns="http://schemas.openxmlformats.org/spreadsheetml/2006/main" count="77" uniqueCount="61">
  <si>
    <t>Gantt-Diagramm mit Meilensteinen – Excel-Vorlage</t>
  </si>
  <si>
    <t>Planungsvorlage mit automatischer Statusbewertung, Meilenstein-Markierung und Wochen-Zeitachse. Beispielwerte können direkt überschrieben werden.</t>
  </si>
  <si>
    <t>Projektname</t>
  </si>
  <si>
    <t>Einführung digitales Kundenportal</t>
  </si>
  <si>
    <t>Projektende</t>
  </si>
  <si>
    <t>Heute</t>
  </si>
  <si>
    <t>Gesamtfortschritt</t>
  </si>
  <si>
    <t>Legende</t>
  </si>
  <si>
    <t>Geplant</t>
  </si>
  <si>
    <t>In Arbeit</t>
  </si>
  <si>
    <t>Abgeschlossen</t>
  </si>
  <si>
    <t>Verzögert/Fällig</t>
  </si>
  <si>
    <t>◆ Meilenstein</t>
  </si>
  <si>
    <t>Projektstart</t>
  </si>
  <si>
    <t>Anzahl Aufgaben</t>
  </si>
  <si>
    <t>Anzahl Meilensteine</t>
  </si>
  <si>
    <t>Überfällige Punkte</t>
  </si>
  <si>
    <t>Meilensteine erscheinen als ◆ in der Kalenderwoche ihres Datums. Aufgabenbalken werden automatisch über Start- und Enddatum erzeugt.</t>
  </si>
  <si>
    <t>Verantwortlicher</t>
  </si>
  <si>
    <t>Projektteam Nord</t>
  </si>
  <si>
    <t>Erledigte Punkte</t>
  </si>
  <si>
    <t>Offene Meilensteine</t>
  </si>
  <si>
    <t>Hinweis</t>
  </si>
  <si>
    <t>Daten in den weißen Zellen ändern</t>
  </si>
  <si>
    <t>Nr.</t>
  </si>
  <si>
    <t>Vorgang</t>
  </si>
  <si>
    <t>Typ</t>
  </si>
  <si>
    <t>Zuständig</t>
  </si>
  <si>
    <t>Start</t>
  </si>
  <si>
    <t>Ende</t>
  </si>
  <si>
    <t>Dauer</t>
  </si>
  <si>
    <t>Fortschritt</t>
  </si>
  <si>
    <t>Status</t>
  </si>
  <si>
    <t>Gantt-Diagramm nach Kalenderwochen</t>
  </si>
  <si>
    <t>Projektauftrag freigeben</t>
  </si>
  <si>
    <t>Meilenstein</t>
  </si>
  <si>
    <t>Leitung</t>
  </si>
  <si>
    <t>Anforderungen aufnehmen</t>
  </si>
  <si>
    <t>Aufgabe</t>
  </si>
  <si>
    <t>Fachbereich</t>
  </si>
  <si>
    <t>Prozesse und Nutzerrollen klären</t>
  </si>
  <si>
    <t>Analyse</t>
  </si>
  <si>
    <t>Pflichtenheft bestätigen</t>
  </si>
  <si>
    <t>Projektteam</t>
  </si>
  <si>
    <t>Oberflächen-Prototyp erstellen</t>
  </si>
  <si>
    <t>UX</t>
  </si>
  <si>
    <t>Schnittstellen vorbereiten</t>
  </si>
  <si>
    <t>IT</t>
  </si>
  <si>
    <t>Testdaten und Prüffälle anlegen</t>
  </si>
  <si>
    <t>Qualität</t>
  </si>
  <si>
    <t>Pilotumgebung bereitstellen</t>
  </si>
  <si>
    <t>Pilotphase mit Schlüsselanwendern</t>
  </si>
  <si>
    <t>Rückmeldungen einarbeiten</t>
  </si>
  <si>
    <t>Entwicklung</t>
  </si>
  <si>
    <t>Fachliche Abnahme</t>
  </si>
  <si>
    <t>Schulung und Übergabe vorbereiten</t>
  </si>
  <si>
    <t>Training</t>
  </si>
  <si>
    <t>Produktivstart</t>
  </si>
  <si>
    <t>Nachbetreuung und Optimierung</t>
  </si>
  <si>
    <t>Support</t>
  </si>
  <si>
    <t>Tipp: Neue Vorgänge unterhalb der Beispieldaten ergänzen. Für längere Projekte die letzte Kalenderwochen-Spalte nach rechts kopieren.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</si>
</sst>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mmm\ yyyy"/>
    <numFmt numFmtId="165" formatCode="[$-407]dd\.mm\.yyyy"/>
    <numFmt numFmtId="166" formatCode="[$-407]dd\.mm\."/>
  </numFmts>
  <fonts count="15" x14ac:knownFonts="1">
    <font>
      <sz val="11"/>
      <name val="Carlito"/>
    </font>
    <font>
      <b/>
      <sz val="18"/>
      <color rgb="FFFFFFFF"/>
      <name val="Carlito"/>
    </font>
    <font>
      <i/>
      <sz val="10"/>
      <color rgb="FF4B5563"/>
      <name val="Carlito"/>
    </font>
    <font>
      <b/>
      <sz val="8"/>
      <name val="Carlito"/>
    </font>
    <font>
      <b/>
      <sz val="11"/>
      <color rgb="FFFFFFFF"/>
      <name val="Carlito"/>
    </font>
    <font>
      <sz val="10"/>
      <name val="Carlito"/>
    </font>
    <font>
      <b/>
      <sz val="11"/>
      <name val="Carlito"/>
    </font>
    <font>
      <i/>
      <sz val="9"/>
      <color rgb="FF6B7280"/>
      <name val="Carlito"/>
    </font>
    <font>
      <sz val="11"/>
      <name val="Carlito"/>
    </font>
    <font>
      <b/>
      <sz val="10"/>
      <color rgb="FF1F2937"/>
      <name val="Carlito"/>
      <family val="2"/>
    </font>
    <font>
      <sz val="9"/>
      <name val="Carlito"/>
      <family val="2"/>
    </font>
    <font>
      <b/>
      <sz val="10"/>
      <color rgb="FF1F4E78"/>
      <name val="Carlito"/>
      <family val="2"/>
    </font>
    <font>
      <sz val="10"/>
      <color rgb="FF1F2937"/>
      <name val="Carlito"/>
      <family val="2"/>
    </font>
    <font>
      <sz val="10"/>
      <color rgb="FF4B5563"/>
      <name val="Carlito"/>
      <family val="2"/>
    </font>
    <font>
      <sz val="10"/>
      <name val="Carlito"/>
      <family val="2"/>
    </font>
  </fonts>
  <fills count="1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2F8"/>
      </patternFill>
    </fill>
    <fill>
      <patternFill patternType="solid">
        <fgColor rgb="FFD9EAF7"/>
      </patternFill>
    </fill>
    <fill>
      <patternFill patternType="solid">
        <fgColor rgb="FFD9E2F3"/>
      </patternFill>
    </fill>
    <fill>
      <patternFill patternType="solid">
        <fgColor rgb="FF9DC3E6"/>
      </patternFill>
    </fill>
    <fill>
      <patternFill patternType="solid">
        <fgColor rgb="FFA9D18E"/>
      </patternFill>
    </fill>
    <fill>
      <patternFill patternType="solid">
        <fgColor rgb="FFF4B183"/>
      </patternFill>
    </fill>
    <fill>
      <patternFill patternType="solid">
        <fgColor rgb="FFD9EAD3"/>
      </patternFill>
    </fill>
    <fill>
      <patternFill patternType="solid">
        <fgColor rgb="FFF8FAFC"/>
      </patternFill>
    </fill>
    <fill>
      <patternFill patternType="solid">
        <fgColor rgb="FFDDEBF7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3" fillId="1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9" fontId="5" fillId="0" borderId="0" xfId="1" applyNumberFormat="1" applyFont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65" fontId="5" fillId="0" borderId="0" xfId="1" applyNumberFormat="1" applyFont="1" applyAlignment="1">
      <alignment vertical="center" wrapText="1"/>
    </xf>
    <xf numFmtId="166" fontId="3" fillId="12" borderId="0" xfId="1" applyNumberFormat="1" applyFont="1" applyFill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1" fontId="10" fillId="0" borderId="0" xfId="1" applyNumberFormat="1" applyFont="1" applyAlignment="1">
      <alignment horizontal="center" vertical="center" wrapText="1"/>
    </xf>
    <xf numFmtId="9" fontId="10" fillId="0" borderId="0" xfId="1" applyNumberFormat="1" applyFont="1" applyAlignment="1">
      <alignment horizontal="center" vertical="center" wrapText="1"/>
    </xf>
    <xf numFmtId="0" fontId="11" fillId="4" borderId="0" xfId="1" applyFont="1" applyFill="1" applyAlignment="1">
      <alignment vertical="center" wrapText="1"/>
    </xf>
    <xf numFmtId="0" fontId="12" fillId="3" borderId="0" xfId="1" applyFont="1" applyFill="1" applyAlignment="1">
      <alignment vertical="center" wrapText="1"/>
    </xf>
    <xf numFmtId="165" fontId="12" fillId="3" borderId="0" xfId="1" applyNumberFormat="1" applyFont="1" applyFill="1" applyAlignment="1">
      <alignment vertical="center" wrapText="1"/>
    </xf>
    <xf numFmtId="9" fontId="12" fillId="3" borderId="0" xfId="1" applyNumberFormat="1" applyFont="1" applyFill="1" applyAlignment="1">
      <alignment vertical="center" wrapText="1"/>
    </xf>
    <xf numFmtId="0" fontId="9" fillId="0" borderId="0" xfId="1" applyFont="1" applyAlignment="1">
      <alignment horizontal="center" vertical="center"/>
    </xf>
    <xf numFmtId="165" fontId="12" fillId="3" borderId="0" xfId="1" applyNumberFormat="1" applyFont="1" applyFill="1" applyAlignment="1">
      <alignment horizontal="left" vertical="center" wrapText="1"/>
    </xf>
    <xf numFmtId="164" fontId="11" fillId="11" borderId="0" xfId="1" applyNumberFormat="1" applyFont="1" applyFill="1" applyAlignment="1">
      <alignment horizontal="center"/>
    </xf>
    <xf numFmtId="0" fontId="1" fillId="2" borderId="0" xfId="1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1" applyFont="1" applyAlignment="1">
      <alignment horizontal="left" vertical="center"/>
    </xf>
    <xf numFmtId="0" fontId="0" fillId="0" borderId="0" xfId="0"/>
    <xf numFmtId="0" fontId="13" fillId="10" borderId="0" xfId="1" applyFont="1" applyFill="1" applyAlignment="1">
      <alignment vertical="center" wrapText="1"/>
    </xf>
    <xf numFmtId="0" fontId="14" fillId="0" borderId="0" xfId="0" applyFont="1"/>
    <xf numFmtId="0" fontId="4" fillId="2" borderId="0" xfId="1" applyFont="1" applyFill="1" applyAlignment="1">
      <alignment horizontal="center"/>
    </xf>
    <xf numFmtId="0" fontId="7" fillId="10" borderId="0" xfId="1" applyFont="1" applyFill="1" applyAlignment="1">
      <alignment wrapText="1"/>
    </xf>
    <xf numFmtId="0" fontId="9" fillId="5" borderId="0" xfId="1" applyFont="1" applyFill="1" applyAlignment="1">
      <alignment horizontal="center" vertical="center"/>
    </xf>
    <xf numFmtId="0" fontId="9" fillId="6" borderId="0" xfId="1" applyFont="1" applyFill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0" fontId="9" fillId="8" borderId="0" xfId="1" applyFont="1" applyFill="1" applyAlignment="1">
      <alignment horizontal="center" vertical="center"/>
    </xf>
    <xf numFmtId="0" fontId="9" fillId="9" borderId="0" xfId="1" applyFont="1" applyFill="1" applyAlignment="1">
      <alignment horizontal="center" vertical="center"/>
    </xf>
    <xf numFmtId="0" fontId="0" fillId="13" borderId="0" xfId="0" applyFill="1"/>
    <xf numFmtId="0" fontId="0" fillId="14" borderId="0" xfId="0" applyFill="1"/>
  </cellXfs>
  <cellStyles count="2">
    <cellStyle name="Normal" xfId="1" xr:uid="{00000000-0005-0000-0000-000000000000}"/>
    <cellStyle name="Standard" xfId="0" builtinId="0"/>
  </cellStyles>
  <dxfs count="19">
    <dxf>
      <fill>
        <patternFill patternType="solid">
          <bgColor rgb="FFF4B183"/>
        </patternFill>
      </fill>
    </dxf>
    <dxf>
      <fill>
        <patternFill patternType="solid">
          <bgColor rgb="FFD9E2F3"/>
        </patternFill>
      </fill>
    </dxf>
    <dxf>
      <fill>
        <patternFill patternType="solid">
          <bgColor rgb="FF9DC3E6"/>
        </patternFill>
      </fill>
    </dxf>
    <dxf>
      <fill>
        <patternFill patternType="solid">
          <bgColor rgb="FFA9D18E"/>
        </patternFill>
      </fill>
    </dxf>
    <dxf>
      <font>
        <b/>
        <color rgb="FFC00000"/>
      </font>
    </dxf>
    <dxf>
      <font>
        <b/>
        <color rgb="FF1F4E78"/>
      </font>
    </dxf>
    <dxf>
      <font>
        <b/>
        <color rgb="FF548235"/>
      </font>
    </dxf>
    <dxf>
      <fill>
        <patternFill patternType="solid">
          <bgColor rgb="FFF4B183"/>
        </patternFill>
      </fill>
    </dxf>
    <dxf>
      <fill>
        <patternFill patternType="solid">
          <bgColor rgb="FFD9E2F3"/>
        </patternFill>
      </fill>
    </dxf>
    <dxf>
      <fill>
        <patternFill patternType="solid">
          <bgColor rgb="FF9DC3E6"/>
        </patternFill>
      </fill>
    </dxf>
    <dxf>
      <fill>
        <patternFill patternType="solid">
          <bgColor rgb="FFA9D18E"/>
        </patternFill>
      </fill>
    </dxf>
    <dxf>
      <fill>
        <patternFill patternType="solid">
          <bgColor rgb="FFFFF2CC"/>
        </patternFill>
      </fill>
    </dxf>
    <dxf>
      <font>
        <b/>
        <color rgb="FF7F1D1D"/>
      </font>
      <fill>
        <patternFill patternType="solid">
          <bgColor rgb="FFF4B183"/>
        </patternFill>
      </fill>
    </dxf>
    <dxf>
      <font>
        <b/>
        <color rgb="FF1F2937"/>
      </font>
      <fill>
        <patternFill patternType="solid">
          <bgColor rgb="FFD9E2F3"/>
        </patternFill>
      </fill>
    </dxf>
    <dxf>
      <font>
        <b/>
        <color rgb="FF1F2937"/>
      </font>
      <fill>
        <patternFill patternType="solid">
          <bgColor rgb="FFD9E2F3"/>
        </patternFill>
      </fill>
    </dxf>
    <dxf>
      <font>
        <b/>
        <color rgb="FF1F2937"/>
      </font>
      <fill>
        <patternFill patternType="solid">
          <bgColor rgb="FF9DC3E6"/>
        </patternFill>
      </fill>
    </dxf>
    <dxf>
      <font>
        <b/>
        <color rgb="FF1F2937"/>
      </font>
      <fill>
        <patternFill patternType="solid">
          <bgColor rgb="FFA9D18E"/>
        </patternFill>
      </fill>
    </dxf>
    <dxf>
      <font>
        <b/>
        <color rgb="FF1F2937"/>
      </font>
      <fill>
        <patternFill patternType="solid">
          <bgColor rgb="FFA9D18E"/>
        </patternFill>
      </fill>
    </dxf>
    <dxf>
      <font>
        <b/>
      </font>
      <fill>
        <patternFill patternType="solid">
          <bgColor rgb="FFF8FA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anttVorgaenge" displayName="GanttVorgaenge" ref="A13:I40">
  <tableColumns count="9">
    <tableColumn id="1" xr3:uid="{00000000-0010-0000-0000-000001000000}" name="Nr."/>
    <tableColumn id="2" xr3:uid="{00000000-0010-0000-0000-000002000000}" name="Vorgang"/>
    <tableColumn id="3" xr3:uid="{00000000-0010-0000-0000-000003000000}" name="Typ"/>
    <tableColumn id="4" xr3:uid="{00000000-0010-0000-0000-000004000000}" name="Zuständig"/>
    <tableColumn id="5" xr3:uid="{00000000-0010-0000-0000-000005000000}" name="Start"/>
    <tableColumn id="6" xr3:uid="{00000000-0010-0000-0000-000006000000}" name="Ende"/>
    <tableColumn id="7" xr3:uid="{00000000-0010-0000-0000-000007000000}" name="Dauer"/>
    <tableColumn id="8" xr3:uid="{00000000-0010-0000-0000-000008000000}" name="Fortschritt"/>
    <tableColumn id="9" xr3:uid="{00000000-0010-0000-0000-000009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tabSelected="1" topLeftCell="A5" workbookViewId="0">
      <selection activeCell="K7" sqref="K7"/>
    </sheetView>
  </sheetViews>
  <sheetFormatPr baseColWidth="10" defaultColWidth="9" defaultRowHeight="15" x14ac:dyDescent="0.25"/>
  <cols>
    <col min="1" max="1" width="12.75" bestFit="1" customWidth="1"/>
    <col min="2" max="2" width="22.75" customWidth="1"/>
    <col min="3" max="3" width="9" bestFit="1" customWidth="1"/>
    <col min="4" max="4" width="12.25" bestFit="1" customWidth="1"/>
    <col min="5" max="5" width="7.875" customWidth="1"/>
    <col min="6" max="6" width="15" bestFit="1" customWidth="1"/>
    <col min="7" max="7" width="8.625" bestFit="1" customWidth="1"/>
    <col min="8" max="8" width="13.5" bestFit="1" customWidth="1"/>
    <col min="9" max="9" width="11" customWidth="1"/>
    <col min="10" max="31" width="7.5" customWidth="1"/>
  </cols>
  <sheetData>
    <row r="1" spans="1:31" ht="30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ht="20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4" spans="1:31" ht="26.1" customHeight="1" x14ac:dyDescent="0.25">
      <c r="A4" s="15" t="s">
        <v>2</v>
      </c>
      <c r="B4" s="16" t="s">
        <v>3</v>
      </c>
      <c r="C4" s="16"/>
      <c r="D4" s="15" t="s">
        <v>4</v>
      </c>
      <c r="E4" s="17">
        <f>MAX($F$14:$F$40)</f>
        <v>46276</v>
      </c>
      <c r="F4" s="15" t="s">
        <v>5</v>
      </c>
      <c r="G4" s="17">
        <f ca="1">TODAY()</f>
        <v>46163</v>
      </c>
      <c r="H4" s="15" t="s">
        <v>6</v>
      </c>
      <c r="I4" s="18">
        <f>IFERROR(SUMIF($C$14:$C$40,"Aufgabe",$H$14:$H$40)/COUNTIF($C$14:$C$40,"Aufgabe"),0)</f>
        <v>0.19444444444444445</v>
      </c>
      <c r="J4" s="19" t="s">
        <v>7</v>
      </c>
      <c r="K4" s="30" t="s">
        <v>8</v>
      </c>
      <c r="L4" s="30"/>
      <c r="M4" s="31" t="s">
        <v>9</v>
      </c>
      <c r="N4" s="31"/>
      <c r="O4" s="32" t="s">
        <v>10</v>
      </c>
      <c r="P4" s="32"/>
      <c r="Q4" s="33" t="s">
        <v>11</v>
      </c>
      <c r="R4" s="33"/>
      <c r="S4" s="34" t="s">
        <v>12</v>
      </c>
      <c r="T4" s="34"/>
    </row>
    <row r="5" spans="1:31" ht="26.1" customHeight="1" x14ac:dyDescent="0.25">
      <c r="A5" s="15" t="s">
        <v>13</v>
      </c>
      <c r="B5" s="20">
        <f>MIN($E$14:$E$40)</f>
        <v>46147</v>
      </c>
      <c r="C5" s="16"/>
      <c r="D5" s="15" t="s">
        <v>14</v>
      </c>
      <c r="E5" s="16">
        <f>COUNTIF($C$14:$C$40,"Aufgabe")</f>
        <v>9</v>
      </c>
      <c r="F5" s="15" t="s">
        <v>15</v>
      </c>
      <c r="G5" s="16">
        <f>COUNTIF($C$14:$C$40,"Meilenstein")</f>
        <v>5</v>
      </c>
      <c r="H5" s="15" t="s">
        <v>16</v>
      </c>
      <c r="I5" s="16">
        <f ca="1">COUNTIF($I$14:$I$40,"Verzögert")+COUNTIF($I$14:$I$40,"Fällig")</f>
        <v>0</v>
      </c>
      <c r="J5" s="26" t="s">
        <v>17</v>
      </c>
      <c r="K5" s="27"/>
      <c r="L5" s="27"/>
      <c r="M5" s="27"/>
      <c r="N5" s="27"/>
      <c r="O5" s="27"/>
    </row>
    <row r="6" spans="1:31" ht="26.1" customHeight="1" x14ac:dyDescent="0.25">
      <c r="A6" s="15" t="s">
        <v>18</v>
      </c>
      <c r="B6" s="16" t="s">
        <v>19</v>
      </c>
      <c r="C6" s="16"/>
      <c r="D6" s="15" t="s">
        <v>20</v>
      </c>
      <c r="E6" s="16">
        <f ca="1">COUNTIF($I$14:$I$40,"Abgeschlossen")+COUNTIF($I$14:$I$40,"Erreicht")</f>
        <v>2</v>
      </c>
      <c r="F6" s="15" t="s">
        <v>21</v>
      </c>
      <c r="G6" s="16">
        <f>COUNTIFS($C$14:$C$40,"Meilenstein",$H$14:$H$40,"&lt;1")</f>
        <v>4</v>
      </c>
      <c r="H6" s="15" t="s">
        <v>22</v>
      </c>
      <c r="I6" s="16" t="s">
        <v>23</v>
      </c>
      <c r="J6" s="27"/>
      <c r="K6" s="27"/>
      <c r="L6" s="27"/>
      <c r="M6" s="27"/>
      <c r="N6" s="27"/>
      <c r="O6" s="27"/>
    </row>
    <row r="9" spans="1:31" ht="20.100000000000001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21">
        <f t="shared" ref="J9:AE9" si="0">J11</f>
        <v>46146</v>
      </c>
      <c r="K9" s="21">
        <f t="shared" si="0"/>
        <v>46153</v>
      </c>
      <c r="L9" s="21">
        <f t="shared" si="0"/>
        <v>46160</v>
      </c>
      <c r="M9" s="21">
        <f t="shared" si="0"/>
        <v>46167</v>
      </c>
      <c r="N9" s="21">
        <f t="shared" si="0"/>
        <v>46174</v>
      </c>
      <c r="O9" s="21">
        <f t="shared" si="0"/>
        <v>46181</v>
      </c>
      <c r="P9" s="21">
        <f t="shared" si="0"/>
        <v>46188</v>
      </c>
      <c r="Q9" s="21">
        <f t="shared" si="0"/>
        <v>46195</v>
      </c>
      <c r="R9" s="21">
        <f t="shared" si="0"/>
        <v>46202</v>
      </c>
      <c r="S9" s="21">
        <f t="shared" si="0"/>
        <v>46209</v>
      </c>
      <c r="T9" s="21">
        <f t="shared" si="0"/>
        <v>46216</v>
      </c>
      <c r="U9" s="21">
        <f t="shared" si="0"/>
        <v>46223</v>
      </c>
      <c r="V9" s="21">
        <f t="shared" si="0"/>
        <v>46230</v>
      </c>
      <c r="W9" s="21">
        <f t="shared" si="0"/>
        <v>46237</v>
      </c>
      <c r="X9" s="21">
        <f t="shared" si="0"/>
        <v>46244</v>
      </c>
      <c r="Y9" s="21">
        <f t="shared" si="0"/>
        <v>46251</v>
      </c>
      <c r="Z9" s="21">
        <f t="shared" si="0"/>
        <v>46258</v>
      </c>
      <c r="AA9" s="21">
        <f t="shared" si="0"/>
        <v>46265</v>
      </c>
      <c r="AB9" s="21">
        <f t="shared" si="0"/>
        <v>46272</v>
      </c>
      <c r="AC9" s="21">
        <f t="shared" si="0"/>
        <v>46279</v>
      </c>
      <c r="AD9" s="21">
        <f t="shared" si="0"/>
        <v>46286</v>
      </c>
      <c r="AE9" s="21">
        <f t="shared" si="0"/>
        <v>46293</v>
      </c>
    </row>
    <row r="10" spans="1:31" ht="20.100000000000001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1" t="str">
        <f t="shared" ref="J10:AE10" si="1">"KW "&amp;INT((J$11-DATE(YEAR(J$11-WEEKDAY(J$11,2)+4),1,1)+WEEKDAY(DATE(YEAR(J$11-WEEKDAY(J$11,2)+4),1,1),2)+6)/7)</f>
        <v>KW 19</v>
      </c>
      <c r="K10" s="1" t="str">
        <f t="shared" si="1"/>
        <v>KW 20</v>
      </c>
      <c r="L10" s="1" t="str">
        <f t="shared" si="1"/>
        <v>KW 21</v>
      </c>
      <c r="M10" s="1" t="str">
        <f t="shared" si="1"/>
        <v>KW 22</v>
      </c>
      <c r="N10" s="1" t="str">
        <f t="shared" si="1"/>
        <v>KW 23</v>
      </c>
      <c r="O10" s="1" t="str">
        <f t="shared" si="1"/>
        <v>KW 24</v>
      </c>
      <c r="P10" s="1" t="str">
        <f t="shared" si="1"/>
        <v>KW 25</v>
      </c>
      <c r="Q10" s="1" t="str">
        <f t="shared" si="1"/>
        <v>KW 26</v>
      </c>
      <c r="R10" s="1" t="str">
        <f t="shared" si="1"/>
        <v>KW 27</v>
      </c>
      <c r="S10" s="1" t="str">
        <f t="shared" si="1"/>
        <v>KW 28</v>
      </c>
      <c r="T10" s="1" t="str">
        <f t="shared" si="1"/>
        <v>KW 29</v>
      </c>
      <c r="U10" s="1" t="str">
        <f t="shared" si="1"/>
        <v>KW 30</v>
      </c>
      <c r="V10" s="1" t="str">
        <f t="shared" si="1"/>
        <v>KW 31</v>
      </c>
      <c r="W10" s="1" t="str">
        <f t="shared" si="1"/>
        <v>KW 32</v>
      </c>
      <c r="X10" s="1" t="str">
        <f t="shared" si="1"/>
        <v>KW 33</v>
      </c>
      <c r="Y10" s="1" t="str">
        <f t="shared" si="1"/>
        <v>KW 34</v>
      </c>
      <c r="Z10" s="1" t="str">
        <f t="shared" si="1"/>
        <v>KW 35</v>
      </c>
      <c r="AA10" s="1" t="str">
        <f t="shared" si="1"/>
        <v>KW 36</v>
      </c>
      <c r="AB10" s="1" t="str">
        <f t="shared" si="1"/>
        <v>KW 37</v>
      </c>
      <c r="AC10" s="1" t="str">
        <f t="shared" si="1"/>
        <v>KW 38</v>
      </c>
      <c r="AD10" s="1" t="str">
        <f t="shared" si="1"/>
        <v>KW 39</v>
      </c>
      <c r="AE10" s="1" t="str">
        <f t="shared" si="1"/>
        <v>KW 40</v>
      </c>
    </row>
    <row r="11" spans="1:31" ht="20.100000000000001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9">
        <f>$B$5-WEEKDAY($B$5,2)+1</f>
        <v>46146</v>
      </c>
      <c r="K11" s="9">
        <f t="shared" ref="K11:AE11" si="2">J11+7</f>
        <v>46153</v>
      </c>
      <c r="L11" s="9">
        <f t="shared" si="2"/>
        <v>46160</v>
      </c>
      <c r="M11" s="9">
        <f t="shared" si="2"/>
        <v>46167</v>
      </c>
      <c r="N11" s="9">
        <f t="shared" si="2"/>
        <v>46174</v>
      </c>
      <c r="O11" s="9">
        <f t="shared" si="2"/>
        <v>46181</v>
      </c>
      <c r="P11" s="9">
        <f t="shared" si="2"/>
        <v>46188</v>
      </c>
      <c r="Q11" s="9">
        <f t="shared" si="2"/>
        <v>46195</v>
      </c>
      <c r="R11" s="9">
        <f t="shared" si="2"/>
        <v>46202</v>
      </c>
      <c r="S11" s="9">
        <f t="shared" si="2"/>
        <v>46209</v>
      </c>
      <c r="T11" s="9">
        <f t="shared" si="2"/>
        <v>46216</v>
      </c>
      <c r="U11" s="9">
        <f t="shared" si="2"/>
        <v>46223</v>
      </c>
      <c r="V11" s="9">
        <f t="shared" si="2"/>
        <v>46230</v>
      </c>
      <c r="W11" s="9">
        <f t="shared" si="2"/>
        <v>46237</v>
      </c>
      <c r="X11" s="9">
        <f t="shared" si="2"/>
        <v>46244</v>
      </c>
      <c r="Y11" s="9">
        <f t="shared" si="2"/>
        <v>46251</v>
      </c>
      <c r="Z11" s="9">
        <f t="shared" si="2"/>
        <v>46258</v>
      </c>
      <c r="AA11" s="9">
        <f t="shared" si="2"/>
        <v>46265</v>
      </c>
      <c r="AB11" s="9">
        <f t="shared" si="2"/>
        <v>46272</v>
      </c>
      <c r="AC11" s="9">
        <f t="shared" si="2"/>
        <v>46279</v>
      </c>
      <c r="AD11" s="9">
        <f t="shared" si="2"/>
        <v>46286</v>
      </c>
      <c r="AE11" s="9">
        <f t="shared" si="2"/>
        <v>46293</v>
      </c>
    </row>
    <row r="12" spans="1:31" ht="20.100000000000001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9">
        <f t="shared" ref="J12:AE12" si="3">J11+6</f>
        <v>46152</v>
      </c>
      <c r="K12" s="9">
        <f t="shared" si="3"/>
        <v>46159</v>
      </c>
      <c r="L12" s="9">
        <f t="shared" si="3"/>
        <v>46166</v>
      </c>
      <c r="M12" s="9">
        <f t="shared" si="3"/>
        <v>46173</v>
      </c>
      <c r="N12" s="9">
        <f t="shared" si="3"/>
        <v>46180</v>
      </c>
      <c r="O12" s="9">
        <f t="shared" si="3"/>
        <v>46187</v>
      </c>
      <c r="P12" s="9">
        <f t="shared" si="3"/>
        <v>46194</v>
      </c>
      <c r="Q12" s="9">
        <f t="shared" si="3"/>
        <v>46201</v>
      </c>
      <c r="R12" s="9">
        <f t="shared" si="3"/>
        <v>46208</v>
      </c>
      <c r="S12" s="9">
        <f t="shared" si="3"/>
        <v>46215</v>
      </c>
      <c r="T12" s="9">
        <f t="shared" si="3"/>
        <v>46222</v>
      </c>
      <c r="U12" s="9">
        <f t="shared" si="3"/>
        <v>46229</v>
      </c>
      <c r="V12" s="9">
        <f t="shared" si="3"/>
        <v>46236</v>
      </c>
      <c r="W12" s="9">
        <f t="shared" si="3"/>
        <v>46243</v>
      </c>
      <c r="X12" s="9">
        <f t="shared" si="3"/>
        <v>46250</v>
      </c>
      <c r="Y12" s="9">
        <f t="shared" si="3"/>
        <v>46257</v>
      </c>
      <c r="Z12" s="9">
        <f t="shared" si="3"/>
        <v>46264</v>
      </c>
      <c r="AA12" s="9">
        <f t="shared" si="3"/>
        <v>46271</v>
      </c>
      <c r="AB12" s="9">
        <f t="shared" si="3"/>
        <v>46278</v>
      </c>
      <c r="AC12" s="9">
        <f t="shared" si="3"/>
        <v>46285</v>
      </c>
      <c r="AD12" s="9">
        <f t="shared" si="3"/>
        <v>46292</v>
      </c>
      <c r="AE12" s="9">
        <f t="shared" si="3"/>
        <v>46299</v>
      </c>
    </row>
    <row r="13" spans="1:31" ht="20.100000000000001" customHeight="1" x14ac:dyDescent="0.25">
      <c r="A13" s="2" t="s">
        <v>24</v>
      </c>
      <c r="B13" s="2" t="s">
        <v>25</v>
      </c>
      <c r="C13" s="2" t="s">
        <v>26</v>
      </c>
      <c r="D13" s="2" t="s">
        <v>27</v>
      </c>
      <c r="E13" s="2" t="s">
        <v>28</v>
      </c>
      <c r="F13" s="2" t="s">
        <v>29</v>
      </c>
      <c r="G13" s="2" t="s">
        <v>30</v>
      </c>
      <c r="H13" s="2" t="s">
        <v>31</v>
      </c>
      <c r="I13" s="2" t="s">
        <v>32</v>
      </c>
      <c r="J13" s="28" t="s">
        <v>33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 ht="23.1" customHeight="1" x14ac:dyDescent="0.25">
      <c r="A14" s="10">
        <v>1</v>
      </c>
      <c r="B14" s="11" t="s">
        <v>34</v>
      </c>
      <c r="C14" s="10" t="s">
        <v>35</v>
      </c>
      <c r="D14" s="11" t="s">
        <v>36</v>
      </c>
      <c r="E14" s="12">
        <v>46147</v>
      </c>
      <c r="F14" s="12">
        <v>46147</v>
      </c>
      <c r="G14" s="13">
        <f t="shared" ref="G14:G40" si="4">IF(OR($E14="",$F14=""),"",IF($C14="Meilenstein",0,MAX(1,$F14-$E14+1)))</f>
        <v>0</v>
      </c>
      <c r="H14" s="14">
        <v>1</v>
      </c>
      <c r="I14" s="10" t="str">
        <f t="shared" ref="I14:I40" ca="1" si="5">IF(OR($C14="",$E14="",$F14=""),"",IF($C14="Meilenstein",IF($H14&gt;=1,"Erreicht",IF($E14&lt;TODAY(),"Fällig","Offen")),IF($H14&gt;=1,"Abgeschlossen",IF($F14&lt;TODAY(),"Verzögert",IF($E14&gt;TODAY(),"Geplant","In Arbeit")))))</f>
        <v>Erreicht</v>
      </c>
      <c r="J14" s="7" t="str">
        <f t="shared" ref="J14:S23" si="6">IF($C14="Meilenstein",IF(AND($E14&gt;=J$11,$E14&lt;=J$12),"◆",""),"")</f>
        <v>◆</v>
      </c>
      <c r="K14" s="7" t="str">
        <f t="shared" si="6"/>
        <v/>
      </c>
      <c r="L14" s="7" t="str">
        <f t="shared" si="6"/>
        <v/>
      </c>
      <c r="M14" s="7" t="str">
        <f t="shared" si="6"/>
        <v/>
      </c>
      <c r="N14" s="7" t="str">
        <f t="shared" si="6"/>
        <v/>
      </c>
      <c r="O14" s="7" t="str">
        <f t="shared" si="6"/>
        <v/>
      </c>
      <c r="P14" s="7" t="str">
        <f t="shared" si="6"/>
        <v/>
      </c>
      <c r="Q14" s="7" t="str">
        <f t="shared" si="6"/>
        <v/>
      </c>
      <c r="R14" s="7" t="str">
        <f t="shared" si="6"/>
        <v/>
      </c>
      <c r="S14" s="7" t="str">
        <f t="shared" si="6"/>
        <v/>
      </c>
      <c r="T14" s="7" t="str">
        <f t="shared" ref="T14:AE23" si="7">IF($C14="Meilenstein",IF(AND($E14&gt;=T$11,$E14&lt;=T$12),"◆",""),"")</f>
        <v/>
      </c>
      <c r="U14" s="7" t="str">
        <f t="shared" si="7"/>
        <v/>
      </c>
      <c r="V14" s="7" t="str">
        <f t="shared" si="7"/>
        <v/>
      </c>
      <c r="W14" s="7" t="str">
        <f t="shared" si="7"/>
        <v/>
      </c>
      <c r="X14" s="7" t="str">
        <f t="shared" si="7"/>
        <v/>
      </c>
      <c r="Y14" s="7" t="str">
        <f t="shared" si="7"/>
        <v/>
      </c>
      <c r="Z14" s="7" t="str">
        <f t="shared" si="7"/>
        <v/>
      </c>
      <c r="AA14" s="7" t="str">
        <f t="shared" si="7"/>
        <v/>
      </c>
      <c r="AB14" s="7" t="str">
        <f t="shared" si="7"/>
        <v/>
      </c>
      <c r="AC14" s="7" t="str">
        <f t="shared" si="7"/>
        <v/>
      </c>
      <c r="AD14" s="7" t="str">
        <f t="shared" si="7"/>
        <v/>
      </c>
      <c r="AE14" s="7" t="str">
        <f t="shared" si="7"/>
        <v/>
      </c>
    </row>
    <row r="15" spans="1:31" ht="23.1" customHeight="1" x14ac:dyDescent="0.25">
      <c r="A15" s="10">
        <v>2</v>
      </c>
      <c r="B15" s="11" t="s">
        <v>37</v>
      </c>
      <c r="C15" s="10" t="s">
        <v>38</v>
      </c>
      <c r="D15" s="11" t="s">
        <v>39</v>
      </c>
      <c r="E15" s="12">
        <v>46148</v>
      </c>
      <c r="F15" s="12">
        <v>46157</v>
      </c>
      <c r="G15" s="13">
        <f t="shared" si="4"/>
        <v>10</v>
      </c>
      <c r="H15" s="14">
        <v>1</v>
      </c>
      <c r="I15" s="10" t="str">
        <f t="shared" ca="1" si="5"/>
        <v>Abgeschlossen</v>
      </c>
      <c r="J15" s="7" t="str">
        <f t="shared" si="6"/>
        <v/>
      </c>
      <c r="K15" s="7" t="str">
        <f t="shared" si="6"/>
        <v/>
      </c>
      <c r="L15" s="7" t="str">
        <f t="shared" si="6"/>
        <v/>
      </c>
      <c r="M15" s="7" t="str">
        <f t="shared" si="6"/>
        <v/>
      </c>
      <c r="N15" s="7" t="str">
        <f t="shared" si="6"/>
        <v/>
      </c>
      <c r="O15" s="7" t="str">
        <f t="shared" si="6"/>
        <v/>
      </c>
      <c r="P15" s="7" t="str">
        <f t="shared" si="6"/>
        <v/>
      </c>
      <c r="Q15" s="7" t="str">
        <f t="shared" si="6"/>
        <v/>
      </c>
      <c r="R15" s="7" t="str">
        <f t="shared" si="6"/>
        <v/>
      </c>
      <c r="S15" s="7" t="str">
        <f t="shared" si="6"/>
        <v/>
      </c>
      <c r="T15" s="7" t="str">
        <f t="shared" si="7"/>
        <v/>
      </c>
      <c r="U15" s="7" t="str">
        <f t="shared" si="7"/>
        <v/>
      </c>
      <c r="V15" s="7" t="str">
        <f t="shared" si="7"/>
        <v/>
      </c>
      <c r="W15" s="7" t="str">
        <f t="shared" si="7"/>
        <v/>
      </c>
      <c r="X15" s="7" t="str">
        <f t="shared" si="7"/>
        <v/>
      </c>
      <c r="Y15" s="7" t="str">
        <f t="shared" si="7"/>
        <v/>
      </c>
      <c r="Z15" s="7" t="str">
        <f t="shared" si="7"/>
        <v/>
      </c>
      <c r="AA15" s="7" t="str">
        <f t="shared" si="7"/>
        <v/>
      </c>
      <c r="AB15" s="7" t="str">
        <f t="shared" si="7"/>
        <v/>
      </c>
      <c r="AC15" s="7" t="str">
        <f t="shared" si="7"/>
        <v/>
      </c>
      <c r="AD15" s="7" t="str">
        <f t="shared" si="7"/>
        <v/>
      </c>
      <c r="AE15" s="7" t="str">
        <f t="shared" si="7"/>
        <v/>
      </c>
    </row>
    <row r="16" spans="1:31" ht="23.1" customHeight="1" x14ac:dyDescent="0.25">
      <c r="A16" s="10">
        <v>3</v>
      </c>
      <c r="B16" s="11" t="s">
        <v>40</v>
      </c>
      <c r="C16" s="10" t="s">
        <v>38</v>
      </c>
      <c r="D16" s="11" t="s">
        <v>41</v>
      </c>
      <c r="E16" s="12">
        <v>46154</v>
      </c>
      <c r="F16" s="12">
        <v>46169</v>
      </c>
      <c r="G16" s="13">
        <f t="shared" si="4"/>
        <v>16</v>
      </c>
      <c r="H16" s="14">
        <v>0.55000000000000004</v>
      </c>
      <c r="I16" s="10" t="str">
        <f t="shared" ca="1" si="5"/>
        <v>In Arbeit</v>
      </c>
      <c r="J16" s="7" t="str">
        <f t="shared" si="6"/>
        <v/>
      </c>
      <c r="K16" s="7" t="str">
        <f t="shared" si="6"/>
        <v/>
      </c>
      <c r="L16" s="7" t="str">
        <f t="shared" si="6"/>
        <v/>
      </c>
      <c r="M16" s="7" t="str">
        <f t="shared" si="6"/>
        <v/>
      </c>
      <c r="N16" s="7" t="str">
        <f t="shared" si="6"/>
        <v/>
      </c>
      <c r="O16" s="7" t="str">
        <f t="shared" si="6"/>
        <v/>
      </c>
      <c r="P16" s="7" t="str">
        <f t="shared" si="6"/>
        <v/>
      </c>
      <c r="Q16" s="7" t="str">
        <f t="shared" si="6"/>
        <v/>
      </c>
      <c r="R16" s="7" t="str">
        <f t="shared" si="6"/>
        <v/>
      </c>
      <c r="S16" s="7" t="str">
        <f t="shared" si="6"/>
        <v/>
      </c>
      <c r="T16" s="7" t="str">
        <f t="shared" si="7"/>
        <v/>
      </c>
      <c r="U16" s="7" t="str">
        <f t="shared" si="7"/>
        <v/>
      </c>
      <c r="V16" s="7" t="str">
        <f t="shared" si="7"/>
        <v/>
      </c>
      <c r="W16" s="7" t="str">
        <f t="shared" si="7"/>
        <v/>
      </c>
      <c r="X16" s="7" t="str">
        <f t="shared" si="7"/>
        <v/>
      </c>
      <c r="Y16" s="7" t="str">
        <f t="shared" si="7"/>
        <v/>
      </c>
      <c r="Z16" s="7" t="str">
        <f t="shared" si="7"/>
        <v/>
      </c>
      <c r="AA16" s="7" t="str">
        <f t="shared" si="7"/>
        <v/>
      </c>
      <c r="AB16" s="7" t="str">
        <f t="shared" si="7"/>
        <v/>
      </c>
      <c r="AC16" s="7" t="str">
        <f t="shared" si="7"/>
        <v/>
      </c>
      <c r="AD16" s="7" t="str">
        <f t="shared" si="7"/>
        <v/>
      </c>
      <c r="AE16" s="7" t="str">
        <f t="shared" si="7"/>
        <v/>
      </c>
    </row>
    <row r="17" spans="1:31" ht="23.1" customHeight="1" x14ac:dyDescent="0.25">
      <c r="A17" s="10">
        <v>4</v>
      </c>
      <c r="B17" s="11" t="s">
        <v>42</v>
      </c>
      <c r="C17" s="10" t="s">
        <v>35</v>
      </c>
      <c r="D17" s="11" t="s">
        <v>43</v>
      </c>
      <c r="E17" s="12">
        <v>46170</v>
      </c>
      <c r="F17" s="12">
        <v>46170</v>
      </c>
      <c r="G17" s="13">
        <f t="shared" si="4"/>
        <v>0</v>
      </c>
      <c r="H17" s="14">
        <v>0</v>
      </c>
      <c r="I17" s="10" t="str">
        <f t="shared" ca="1" si="5"/>
        <v>Offen</v>
      </c>
      <c r="J17" s="7" t="str">
        <f t="shared" si="6"/>
        <v/>
      </c>
      <c r="K17" s="7" t="str">
        <f t="shared" si="6"/>
        <v/>
      </c>
      <c r="L17" s="7" t="str">
        <f t="shared" si="6"/>
        <v/>
      </c>
      <c r="M17" s="7" t="str">
        <f t="shared" si="6"/>
        <v>◆</v>
      </c>
      <c r="N17" s="7" t="str">
        <f t="shared" si="6"/>
        <v/>
      </c>
      <c r="O17" s="7" t="str">
        <f t="shared" si="6"/>
        <v/>
      </c>
      <c r="P17" s="7" t="str">
        <f t="shared" si="6"/>
        <v/>
      </c>
      <c r="Q17" s="7" t="str">
        <f t="shared" si="6"/>
        <v/>
      </c>
      <c r="R17" s="7" t="str">
        <f t="shared" si="6"/>
        <v/>
      </c>
      <c r="S17" s="7" t="str">
        <f t="shared" si="6"/>
        <v/>
      </c>
      <c r="T17" s="7" t="str">
        <f t="shared" si="7"/>
        <v/>
      </c>
      <c r="U17" s="7" t="str">
        <f t="shared" si="7"/>
        <v/>
      </c>
      <c r="V17" s="7" t="str">
        <f t="shared" si="7"/>
        <v/>
      </c>
      <c r="W17" s="7" t="str">
        <f t="shared" si="7"/>
        <v/>
      </c>
      <c r="X17" s="7" t="str">
        <f t="shared" si="7"/>
        <v/>
      </c>
      <c r="Y17" s="7" t="str">
        <f t="shared" si="7"/>
        <v/>
      </c>
      <c r="Z17" s="7" t="str">
        <f t="shared" si="7"/>
        <v/>
      </c>
      <c r="AA17" s="7" t="str">
        <f t="shared" si="7"/>
        <v/>
      </c>
      <c r="AB17" s="7" t="str">
        <f t="shared" si="7"/>
        <v/>
      </c>
      <c r="AC17" s="7" t="str">
        <f t="shared" si="7"/>
        <v/>
      </c>
      <c r="AD17" s="7" t="str">
        <f t="shared" si="7"/>
        <v/>
      </c>
      <c r="AE17" s="7" t="str">
        <f t="shared" si="7"/>
        <v/>
      </c>
    </row>
    <row r="18" spans="1:31" ht="23.1" customHeight="1" x14ac:dyDescent="0.25">
      <c r="A18" s="10">
        <v>5</v>
      </c>
      <c r="B18" s="11" t="s">
        <v>44</v>
      </c>
      <c r="C18" s="10" t="s">
        <v>38</v>
      </c>
      <c r="D18" s="11" t="s">
        <v>45</v>
      </c>
      <c r="E18" s="12">
        <v>46171</v>
      </c>
      <c r="F18" s="12">
        <v>46190</v>
      </c>
      <c r="G18" s="13">
        <f t="shared" si="4"/>
        <v>20</v>
      </c>
      <c r="H18" s="14">
        <v>0.2</v>
      </c>
      <c r="I18" s="10" t="str">
        <f t="shared" ca="1" si="5"/>
        <v>Geplant</v>
      </c>
      <c r="J18" s="7" t="str">
        <f t="shared" si="6"/>
        <v/>
      </c>
      <c r="K18" s="7" t="str">
        <f t="shared" si="6"/>
        <v/>
      </c>
      <c r="L18" s="7" t="str">
        <f t="shared" si="6"/>
        <v/>
      </c>
      <c r="M18" s="7" t="str">
        <f t="shared" si="6"/>
        <v/>
      </c>
      <c r="N18" s="7" t="str">
        <f t="shared" si="6"/>
        <v/>
      </c>
      <c r="O18" s="7" t="str">
        <f t="shared" si="6"/>
        <v/>
      </c>
      <c r="P18" s="7" t="str">
        <f t="shared" si="6"/>
        <v/>
      </c>
      <c r="Q18" s="7" t="str">
        <f t="shared" si="6"/>
        <v/>
      </c>
      <c r="R18" s="7" t="str">
        <f t="shared" si="6"/>
        <v/>
      </c>
      <c r="S18" s="7" t="str">
        <f t="shared" si="6"/>
        <v/>
      </c>
      <c r="T18" s="7" t="str">
        <f t="shared" si="7"/>
        <v/>
      </c>
      <c r="U18" s="7" t="str">
        <f t="shared" si="7"/>
        <v/>
      </c>
      <c r="V18" s="7" t="str">
        <f t="shared" si="7"/>
        <v/>
      </c>
      <c r="W18" s="7" t="str">
        <f t="shared" si="7"/>
        <v/>
      </c>
      <c r="X18" s="7" t="str">
        <f t="shared" si="7"/>
        <v/>
      </c>
      <c r="Y18" s="7" t="str">
        <f t="shared" si="7"/>
        <v/>
      </c>
      <c r="Z18" s="7" t="str">
        <f t="shared" si="7"/>
        <v/>
      </c>
      <c r="AA18" s="7" t="str">
        <f t="shared" si="7"/>
        <v/>
      </c>
      <c r="AB18" s="7" t="str">
        <f t="shared" si="7"/>
        <v/>
      </c>
      <c r="AC18" s="7" t="str">
        <f t="shared" si="7"/>
        <v/>
      </c>
      <c r="AD18" s="7" t="str">
        <f t="shared" si="7"/>
        <v/>
      </c>
      <c r="AE18" s="7" t="str">
        <f t="shared" si="7"/>
        <v/>
      </c>
    </row>
    <row r="19" spans="1:31" ht="23.1" customHeight="1" x14ac:dyDescent="0.25">
      <c r="A19" s="10">
        <v>6</v>
      </c>
      <c r="B19" s="11" t="s">
        <v>46</v>
      </c>
      <c r="C19" s="10" t="s">
        <v>38</v>
      </c>
      <c r="D19" s="11" t="s">
        <v>47</v>
      </c>
      <c r="E19" s="12">
        <v>46181</v>
      </c>
      <c r="F19" s="12">
        <v>46199</v>
      </c>
      <c r="G19" s="13">
        <f t="shared" si="4"/>
        <v>19</v>
      </c>
      <c r="H19" s="14">
        <v>0</v>
      </c>
      <c r="I19" s="10" t="str">
        <f t="shared" ca="1" si="5"/>
        <v>Geplant</v>
      </c>
      <c r="J19" s="7" t="str">
        <f t="shared" si="6"/>
        <v/>
      </c>
      <c r="K19" s="7" t="str">
        <f t="shared" si="6"/>
        <v/>
      </c>
      <c r="L19" s="7" t="str">
        <f t="shared" si="6"/>
        <v/>
      </c>
      <c r="M19" s="7" t="str">
        <f t="shared" si="6"/>
        <v/>
      </c>
      <c r="N19" s="7" t="str">
        <f t="shared" si="6"/>
        <v/>
      </c>
      <c r="O19" s="7" t="str">
        <f t="shared" si="6"/>
        <v/>
      </c>
      <c r="P19" s="7" t="str">
        <f t="shared" si="6"/>
        <v/>
      </c>
      <c r="Q19" s="7" t="str">
        <f t="shared" si="6"/>
        <v/>
      </c>
      <c r="R19" s="7" t="str">
        <f t="shared" si="6"/>
        <v/>
      </c>
      <c r="S19" s="7" t="str">
        <f t="shared" si="6"/>
        <v/>
      </c>
      <c r="T19" s="7" t="str">
        <f t="shared" si="7"/>
        <v/>
      </c>
      <c r="U19" s="7" t="str">
        <f t="shared" si="7"/>
        <v/>
      </c>
      <c r="V19" s="7" t="str">
        <f t="shared" si="7"/>
        <v/>
      </c>
      <c r="W19" s="7" t="str">
        <f t="shared" si="7"/>
        <v/>
      </c>
      <c r="X19" s="7" t="str">
        <f t="shared" si="7"/>
        <v/>
      </c>
      <c r="Y19" s="7" t="str">
        <f t="shared" si="7"/>
        <v/>
      </c>
      <c r="Z19" s="7" t="str">
        <f t="shared" si="7"/>
        <v/>
      </c>
      <c r="AA19" s="7" t="str">
        <f t="shared" si="7"/>
        <v/>
      </c>
      <c r="AB19" s="7" t="str">
        <f t="shared" si="7"/>
        <v/>
      </c>
      <c r="AC19" s="7" t="str">
        <f t="shared" si="7"/>
        <v/>
      </c>
      <c r="AD19" s="7" t="str">
        <f t="shared" si="7"/>
        <v/>
      </c>
      <c r="AE19" s="7" t="str">
        <f t="shared" si="7"/>
        <v/>
      </c>
    </row>
    <row r="20" spans="1:31" ht="23.1" customHeight="1" x14ac:dyDescent="0.25">
      <c r="A20" s="10">
        <v>7</v>
      </c>
      <c r="B20" s="11" t="s">
        <v>48</v>
      </c>
      <c r="C20" s="10" t="s">
        <v>38</v>
      </c>
      <c r="D20" s="11" t="s">
        <v>49</v>
      </c>
      <c r="E20" s="12">
        <v>46195</v>
      </c>
      <c r="F20" s="12">
        <v>46206</v>
      </c>
      <c r="G20" s="13">
        <f t="shared" si="4"/>
        <v>12</v>
      </c>
      <c r="H20" s="14">
        <v>0</v>
      </c>
      <c r="I20" s="10" t="str">
        <f t="shared" ca="1" si="5"/>
        <v>Geplant</v>
      </c>
      <c r="J20" s="7" t="str">
        <f t="shared" si="6"/>
        <v/>
      </c>
      <c r="K20" s="7" t="str">
        <f t="shared" si="6"/>
        <v/>
      </c>
      <c r="L20" s="7" t="str">
        <f t="shared" si="6"/>
        <v/>
      </c>
      <c r="M20" s="7" t="str">
        <f t="shared" si="6"/>
        <v/>
      </c>
      <c r="N20" s="7" t="str">
        <f t="shared" si="6"/>
        <v/>
      </c>
      <c r="O20" s="7" t="str">
        <f t="shared" si="6"/>
        <v/>
      </c>
      <c r="P20" s="7" t="str">
        <f t="shared" si="6"/>
        <v/>
      </c>
      <c r="Q20" s="7" t="str">
        <f t="shared" si="6"/>
        <v/>
      </c>
      <c r="R20" s="7" t="str">
        <f t="shared" si="6"/>
        <v/>
      </c>
      <c r="S20" s="7" t="str">
        <f t="shared" si="6"/>
        <v/>
      </c>
      <c r="T20" s="7" t="str">
        <f t="shared" si="7"/>
        <v/>
      </c>
      <c r="U20" s="7" t="str">
        <f t="shared" si="7"/>
        <v/>
      </c>
      <c r="V20" s="7" t="str">
        <f t="shared" si="7"/>
        <v/>
      </c>
      <c r="W20" s="7" t="str">
        <f t="shared" si="7"/>
        <v/>
      </c>
      <c r="X20" s="7" t="str">
        <f t="shared" si="7"/>
        <v/>
      </c>
      <c r="Y20" s="7" t="str">
        <f t="shared" si="7"/>
        <v/>
      </c>
      <c r="Z20" s="7" t="str">
        <f t="shared" si="7"/>
        <v/>
      </c>
      <c r="AA20" s="7" t="str">
        <f t="shared" si="7"/>
        <v/>
      </c>
      <c r="AB20" s="7" t="str">
        <f t="shared" si="7"/>
        <v/>
      </c>
      <c r="AC20" s="7" t="str">
        <f t="shared" si="7"/>
        <v/>
      </c>
      <c r="AD20" s="7" t="str">
        <f t="shared" si="7"/>
        <v/>
      </c>
      <c r="AE20" s="7" t="str">
        <f t="shared" si="7"/>
        <v/>
      </c>
    </row>
    <row r="21" spans="1:31" ht="23.1" customHeight="1" x14ac:dyDescent="0.25">
      <c r="A21" s="10">
        <v>8</v>
      </c>
      <c r="B21" s="11" t="s">
        <v>50</v>
      </c>
      <c r="C21" s="10" t="s">
        <v>35</v>
      </c>
      <c r="D21" s="11" t="s">
        <v>47</v>
      </c>
      <c r="E21" s="12">
        <v>46209</v>
      </c>
      <c r="F21" s="12">
        <v>46209</v>
      </c>
      <c r="G21" s="13">
        <f t="shared" si="4"/>
        <v>0</v>
      </c>
      <c r="H21" s="14">
        <v>0</v>
      </c>
      <c r="I21" s="10" t="str">
        <f t="shared" ca="1" si="5"/>
        <v>Offen</v>
      </c>
      <c r="J21" s="7" t="str">
        <f t="shared" si="6"/>
        <v/>
      </c>
      <c r="K21" s="7" t="str">
        <f t="shared" si="6"/>
        <v/>
      </c>
      <c r="L21" s="7" t="str">
        <f t="shared" si="6"/>
        <v/>
      </c>
      <c r="M21" s="7" t="str">
        <f t="shared" si="6"/>
        <v/>
      </c>
      <c r="N21" s="7" t="str">
        <f t="shared" si="6"/>
        <v/>
      </c>
      <c r="O21" s="7" t="str">
        <f t="shared" si="6"/>
        <v/>
      </c>
      <c r="P21" s="7" t="str">
        <f t="shared" si="6"/>
        <v/>
      </c>
      <c r="Q21" s="7" t="str">
        <f t="shared" si="6"/>
        <v/>
      </c>
      <c r="R21" s="7" t="str">
        <f t="shared" si="6"/>
        <v/>
      </c>
      <c r="S21" s="7" t="str">
        <f t="shared" si="6"/>
        <v>◆</v>
      </c>
      <c r="T21" s="7" t="str">
        <f t="shared" si="7"/>
        <v/>
      </c>
      <c r="U21" s="7" t="str">
        <f t="shared" si="7"/>
        <v/>
      </c>
      <c r="V21" s="7" t="str">
        <f t="shared" si="7"/>
        <v/>
      </c>
      <c r="W21" s="7" t="str">
        <f t="shared" si="7"/>
        <v/>
      </c>
      <c r="X21" s="7" t="str">
        <f t="shared" si="7"/>
        <v/>
      </c>
      <c r="Y21" s="7" t="str">
        <f t="shared" si="7"/>
        <v/>
      </c>
      <c r="Z21" s="7" t="str">
        <f t="shared" si="7"/>
        <v/>
      </c>
      <c r="AA21" s="7" t="str">
        <f t="shared" si="7"/>
        <v/>
      </c>
      <c r="AB21" s="7" t="str">
        <f t="shared" si="7"/>
        <v/>
      </c>
      <c r="AC21" s="7" t="str">
        <f t="shared" si="7"/>
        <v/>
      </c>
      <c r="AD21" s="7" t="str">
        <f t="shared" si="7"/>
        <v/>
      </c>
      <c r="AE21" s="7" t="str">
        <f t="shared" si="7"/>
        <v/>
      </c>
    </row>
    <row r="22" spans="1:31" ht="23.1" customHeight="1" x14ac:dyDescent="0.25">
      <c r="A22" s="10">
        <v>9</v>
      </c>
      <c r="B22" s="11" t="s">
        <v>51</v>
      </c>
      <c r="C22" s="10" t="s">
        <v>38</v>
      </c>
      <c r="D22" s="11" t="s">
        <v>43</v>
      </c>
      <c r="E22" s="12">
        <v>46210</v>
      </c>
      <c r="F22" s="12">
        <v>46227</v>
      </c>
      <c r="G22" s="13">
        <f t="shared" si="4"/>
        <v>18</v>
      </c>
      <c r="H22" s="14">
        <v>0</v>
      </c>
      <c r="I22" s="10" t="str">
        <f t="shared" ca="1" si="5"/>
        <v>Geplant</v>
      </c>
      <c r="J22" s="7" t="str">
        <f t="shared" si="6"/>
        <v/>
      </c>
      <c r="K22" s="7" t="str">
        <f t="shared" si="6"/>
        <v/>
      </c>
      <c r="L22" s="7" t="str">
        <f t="shared" si="6"/>
        <v/>
      </c>
      <c r="M22" s="7" t="str">
        <f t="shared" si="6"/>
        <v/>
      </c>
      <c r="N22" s="7" t="str">
        <f t="shared" si="6"/>
        <v/>
      </c>
      <c r="O22" s="7" t="str">
        <f t="shared" si="6"/>
        <v/>
      </c>
      <c r="P22" s="7" t="str">
        <f t="shared" si="6"/>
        <v/>
      </c>
      <c r="Q22" s="7" t="str">
        <f t="shared" si="6"/>
        <v/>
      </c>
      <c r="R22" s="7" t="str">
        <f t="shared" si="6"/>
        <v/>
      </c>
      <c r="S22" s="7" t="str">
        <f t="shared" si="6"/>
        <v/>
      </c>
      <c r="T22" s="7" t="str">
        <f t="shared" si="7"/>
        <v/>
      </c>
      <c r="U22" s="7" t="str">
        <f t="shared" si="7"/>
        <v/>
      </c>
      <c r="V22" s="7" t="str">
        <f t="shared" si="7"/>
        <v/>
      </c>
      <c r="W22" s="7" t="str">
        <f t="shared" si="7"/>
        <v/>
      </c>
      <c r="X22" s="7" t="str">
        <f t="shared" si="7"/>
        <v/>
      </c>
      <c r="Y22" s="7" t="str">
        <f t="shared" si="7"/>
        <v/>
      </c>
      <c r="Z22" s="7" t="str">
        <f t="shared" si="7"/>
        <v/>
      </c>
      <c r="AA22" s="7" t="str">
        <f t="shared" si="7"/>
        <v/>
      </c>
      <c r="AB22" s="7" t="str">
        <f t="shared" si="7"/>
        <v/>
      </c>
      <c r="AC22" s="7" t="str">
        <f t="shared" si="7"/>
        <v/>
      </c>
      <c r="AD22" s="7" t="str">
        <f t="shared" si="7"/>
        <v/>
      </c>
      <c r="AE22" s="7" t="str">
        <f t="shared" si="7"/>
        <v/>
      </c>
    </row>
    <row r="23" spans="1:31" ht="23.1" customHeight="1" x14ac:dyDescent="0.25">
      <c r="A23" s="10">
        <v>10</v>
      </c>
      <c r="B23" s="11" t="s">
        <v>52</v>
      </c>
      <c r="C23" s="10" t="s">
        <v>38</v>
      </c>
      <c r="D23" s="11" t="s">
        <v>53</v>
      </c>
      <c r="E23" s="12">
        <v>46223</v>
      </c>
      <c r="F23" s="12">
        <v>46241</v>
      </c>
      <c r="G23" s="13">
        <f t="shared" si="4"/>
        <v>19</v>
      </c>
      <c r="H23" s="14">
        <v>0</v>
      </c>
      <c r="I23" s="10" t="str">
        <f t="shared" ca="1" si="5"/>
        <v>Geplant</v>
      </c>
      <c r="J23" s="7" t="str">
        <f t="shared" si="6"/>
        <v/>
      </c>
      <c r="K23" s="7" t="str">
        <f t="shared" si="6"/>
        <v/>
      </c>
      <c r="L23" s="7" t="str">
        <f t="shared" si="6"/>
        <v/>
      </c>
      <c r="M23" s="7" t="str">
        <f t="shared" si="6"/>
        <v/>
      </c>
      <c r="N23" s="7" t="str">
        <f t="shared" si="6"/>
        <v/>
      </c>
      <c r="O23" s="7" t="str">
        <f t="shared" si="6"/>
        <v/>
      </c>
      <c r="P23" s="7" t="str">
        <f t="shared" si="6"/>
        <v/>
      </c>
      <c r="Q23" s="7" t="str">
        <f t="shared" si="6"/>
        <v/>
      </c>
      <c r="R23" s="7" t="str">
        <f t="shared" si="6"/>
        <v/>
      </c>
      <c r="S23" s="7" t="str">
        <f t="shared" si="6"/>
        <v/>
      </c>
      <c r="T23" s="7" t="str">
        <f t="shared" si="7"/>
        <v/>
      </c>
      <c r="U23" s="7" t="str">
        <f t="shared" si="7"/>
        <v/>
      </c>
      <c r="V23" s="7" t="str">
        <f t="shared" si="7"/>
        <v/>
      </c>
      <c r="W23" s="7" t="str">
        <f t="shared" si="7"/>
        <v/>
      </c>
      <c r="X23" s="7" t="str">
        <f t="shared" si="7"/>
        <v/>
      </c>
      <c r="Y23" s="7" t="str">
        <f t="shared" si="7"/>
        <v/>
      </c>
      <c r="Z23" s="7" t="str">
        <f t="shared" si="7"/>
        <v/>
      </c>
      <c r="AA23" s="7" t="str">
        <f t="shared" si="7"/>
        <v/>
      </c>
      <c r="AB23" s="7" t="str">
        <f t="shared" si="7"/>
        <v/>
      </c>
      <c r="AC23" s="7" t="str">
        <f t="shared" si="7"/>
        <v/>
      </c>
      <c r="AD23" s="7" t="str">
        <f t="shared" si="7"/>
        <v/>
      </c>
      <c r="AE23" s="7" t="str">
        <f t="shared" si="7"/>
        <v/>
      </c>
    </row>
    <row r="24" spans="1:31" ht="23.1" customHeight="1" x14ac:dyDescent="0.25">
      <c r="A24" s="10">
        <v>11</v>
      </c>
      <c r="B24" s="11" t="s">
        <v>54</v>
      </c>
      <c r="C24" s="10" t="s">
        <v>35</v>
      </c>
      <c r="D24" s="11" t="s">
        <v>39</v>
      </c>
      <c r="E24" s="12">
        <v>46244</v>
      </c>
      <c r="F24" s="12">
        <v>46244</v>
      </c>
      <c r="G24" s="13">
        <f t="shared" si="4"/>
        <v>0</v>
      </c>
      <c r="H24" s="14">
        <v>0</v>
      </c>
      <c r="I24" s="10" t="str">
        <f t="shared" ca="1" si="5"/>
        <v>Offen</v>
      </c>
      <c r="J24" s="7" t="str">
        <f t="shared" ref="J24:S33" si="8">IF($C24="Meilenstein",IF(AND($E24&gt;=J$11,$E24&lt;=J$12),"◆",""),"")</f>
        <v/>
      </c>
      <c r="K24" s="7" t="str">
        <f t="shared" si="8"/>
        <v/>
      </c>
      <c r="L24" s="7" t="str">
        <f t="shared" si="8"/>
        <v/>
      </c>
      <c r="M24" s="7" t="str">
        <f t="shared" si="8"/>
        <v/>
      </c>
      <c r="N24" s="7" t="str">
        <f t="shared" si="8"/>
        <v/>
      </c>
      <c r="O24" s="7" t="str">
        <f t="shared" si="8"/>
        <v/>
      </c>
      <c r="P24" s="7" t="str">
        <f t="shared" si="8"/>
        <v/>
      </c>
      <c r="Q24" s="7" t="str">
        <f t="shared" si="8"/>
        <v/>
      </c>
      <c r="R24" s="7" t="str">
        <f t="shared" si="8"/>
        <v/>
      </c>
      <c r="S24" s="7" t="str">
        <f t="shared" si="8"/>
        <v/>
      </c>
      <c r="T24" s="7" t="str">
        <f t="shared" ref="T24:AE33" si="9">IF($C24="Meilenstein",IF(AND($E24&gt;=T$11,$E24&lt;=T$12),"◆",""),"")</f>
        <v/>
      </c>
      <c r="U24" s="7" t="str">
        <f t="shared" si="9"/>
        <v/>
      </c>
      <c r="V24" s="7" t="str">
        <f t="shared" si="9"/>
        <v/>
      </c>
      <c r="W24" s="7" t="str">
        <f t="shared" si="9"/>
        <v/>
      </c>
      <c r="X24" s="7" t="str">
        <f t="shared" si="9"/>
        <v>◆</v>
      </c>
      <c r="Y24" s="7" t="str">
        <f t="shared" si="9"/>
        <v/>
      </c>
      <c r="Z24" s="7" t="str">
        <f t="shared" si="9"/>
        <v/>
      </c>
      <c r="AA24" s="7" t="str">
        <f t="shared" si="9"/>
        <v/>
      </c>
      <c r="AB24" s="7" t="str">
        <f t="shared" si="9"/>
        <v/>
      </c>
      <c r="AC24" s="7" t="str">
        <f t="shared" si="9"/>
        <v/>
      </c>
      <c r="AD24" s="7" t="str">
        <f t="shared" si="9"/>
        <v/>
      </c>
      <c r="AE24" s="7" t="str">
        <f t="shared" si="9"/>
        <v/>
      </c>
    </row>
    <row r="25" spans="1:31" ht="23.1" customHeight="1" x14ac:dyDescent="0.25">
      <c r="A25" s="10">
        <v>12</v>
      </c>
      <c r="B25" s="11" t="s">
        <v>55</v>
      </c>
      <c r="C25" s="10" t="s">
        <v>38</v>
      </c>
      <c r="D25" s="11" t="s">
        <v>56</v>
      </c>
      <c r="E25" s="12">
        <v>46245</v>
      </c>
      <c r="F25" s="12">
        <v>46255</v>
      </c>
      <c r="G25" s="13">
        <f t="shared" si="4"/>
        <v>11</v>
      </c>
      <c r="H25" s="14">
        <v>0</v>
      </c>
      <c r="I25" s="10" t="str">
        <f t="shared" ca="1" si="5"/>
        <v>Geplant</v>
      </c>
      <c r="J25" s="7" t="str">
        <f t="shared" si="8"/>
        <v/>
      </c>
      <c r="K25" s="7" t="str">
        <f t="shared" si="8"/>
        <v/>
      </c>
      <c r="L25" s="7" t="str">
        <f t="shared" si="8"/>
        <v/>
      </c>
      <c r="M25" s="7" t="str">
        <f t="shared" si="8"/>
        <v/>
      </c>
      <c r="N25" s="7" t="str">
        <f t="shared" si="8"/>
        <v/>
      </c>
      <c r="O25" s="7" t="str">
        <f t="shared" si="8"/>
        <v/>
      </c>
      <c r="P25" s="7" t="str">
        <f t="shared" si="8"/>
        <v/>
      </c>
      <c r="Q25" s="7" t="str">
        <f t="shared" si="8"/>
        <v/>
      </c>
      <c r="R25" s="7" t="str">
        <f t="shared" si="8"/>
        <v/>
      </c>
      <c r="S25" s="7" t="str">
        <f t="shared" si="8"/>
        <v/>
      </c>
      <c r="T25" s="7" t="str">
        <f t="shared" si="9"/>
        <v/>
      </c>
      <c r="U25" s="7" t="str">
        <f t="shared" si="9"/>
        <v/>
      </c>
      <c r="V25" s="7" t="str">
        <f t="shared" si="9"/>
        <v/>
      </c>
      <c r="W25" s="7" t="str">
        <f t="shared" si="9"/>
        <v/>
      </c>
      <c r="X25" s="7" t="str">
        <f t="shared" si="9"/>
        <v/>
      </c>
      <c r="Y25" s="7" t="str">
        <f t="shared" si="9"/>
        <v/>
      </c>
      <c r="Z25" s="7" t="str">
        <f t="shared" si="9"/>
        <v/>
      </c>
      <c r="AA25" s="7" t="str">
        <f t="shared" si="9"/>
        <v/>
      </c>
      <c r="AB25" s="7" t="str">
        <f t="shared" si="9"/>
        <v/>
      </c>
      <c r="AC25" s="7" t="str">
        <f t="shared" si="9"/>
        <v/>
      </c>
      <c r="AD25" s="7" t="str">
        <f t="shared" si="9"/>
        <v/>
      </c>
      <c r="AE25" s="7" t="str">
        <f t="shared" si="9"/>
        <v/>
      </c>
    </row>
    <row r="26" spans="1:31" ht="23.1" customHeight="1" x14ac:dyDescent="0.25">
      <c r="A26" s="10">
        <v>13</v>
      </c>
      <c r="B26" s="11" t="s">
        <v>57</v>
      </c>
      <c r="C26" s="10" t="s">
        <v>35</v>
      </c>
      <c r="D26" s="11" t="s">
        <v>36</v>
      </c>
      <c r="E26" s="12">
        <v>46258</v>
      </c>
      <c r="F26" s="12">
        <v>46258</v>
      </c>
      <c r="G26" s="13">
        <f t="shared" si="4"/>
        <v>0</v>
      </c>
      <c r="H26" s="14">
        <v>0</v>
      </c>
      <c r="I26" s="10" t="str">
        <f t="shared" ca="1" si="5"/>
        <v>Offen</v>
      </c>
      <c r="J26" s="7" t="str">
        <f t="shared" si="8"/>
        <v/>
      </c>
      <c r="K26" s="7" t="str">
        <f t="shared" si="8"/>
        <v/>
      </c>
      <c r="L26" s="7" t="str">
        <f t="shared" si="8"/>
        <v/>
      </c>
      <c r="M26" s="7" t="str">
        <f t="shared" si="8"/>
        <v/>
      </c>
      <c r="N26" s="7" t="str">
        <f t="shared" si="8"/>
        <v/>
      </c>
      <c r="O26" s="7" t="str">
        <f t="shared" si="8"/>
        <v/>
      </c>
      <c r="P26" s="7" t="str">
        <f t="shared" si="8"/>
        <v/>
      </c>
      <c r="Q26" s="7" t="str">
        <f t="shared" si="8"/>
        <v/>
      </c>
      <c r="R26" s="7" t="str">
        <f t="shared" si="8"/>
        <v/>
      </c>
      <c r="S26" s="7" t="str">
        <f t="shared" si="8"/>
        <v/>
      </c>
      <c r="T26" s="7" t="str">
        <f t="shared" si="9"/>
        <v/>
      </c>
      <c r="U26" s="7" t="str">
        <f t="shared" si="9"/>
        <v/>
      </c>
      <c r="V26" s="7" t="str">
        <f t="shared" si="9"/>
        <v/>
      </c>
      <c r="W26" s="7" t="str">
        <f t="shared" si="9"/>
        <v/>
      </c>
      <c r="X26" s="7" t="str">
        <f t="shared" si="9"/>
        <v/>
      </c>
      <c r="Y26" s="7" t="str">
        <f t="shared" si="9"/>
        <v/>
      </c>
      <c r="Z26" s="7" t="str">
        <f t="shared" si="9"/>
        <v>◆</v>
      </c>
      <c r="AA26" s="7" t="str">
        <f t="shared" si="9"/>
        <v/>
      </c>
      <c r="AB26" s="7" t="str">
        <f t="shared" si="9"/>
        <v/>
      </c>
      <c r="AC26" s="7" t="str">
        <f t="shared" si="9"/>
        <v/>
      </c>
      <c r="AD26" s="7" t="str">
        <f t="shared" si="9"/>
        <v/>
      </c>
      <c r="AE26" s="7" t="str">
        <f t="shared" si="9"/>
        <v/>
      </c>
    </row>
    <row r="27" spans="1:31" ht="23.1" customHeight="1" x14ac:dyDescent="0.25">
      <c r="A27" s="10">
        <v>14</v>
      </c>
      <c r="B27" s="11" t="s">
        <v>58</v>
      </c>
      <c r="C27" s="10" t="s">
        <v>38</v>
      </c>
      <c r="D27" s="11" t="s">
        <v>59</v>
      </c>
      <c r="E27" s="12">
        <v>46259</v>
      </c>
      <c r="F27" s="12">
        <v>46276</v>
      </c>
      <c r="G27" s="13">
        <f t="shared" si="4"/>
        <v>18</v>
      </c>
      <c r="H27" s="14">
        <v>0</v>
      </c>
      <c r="I27" s="10" t="str">
        <f t="shared" ca="1" si="5"/>
        <v>Geplant</v>
      </c>
      <c r="J27" s="7" t="str">
        <f t="shared" si="8"/>
        <v/>
      </c>
      <c r="K27" s="7" t="str">
        <f t="shared" si="8"/>
        <v/>
      </c>
      <c r="L27" s="7" t="str">
        <f t="shared" si="8"/>
        <v/>
      </c>
      <c r="M27" s="7" t="str">
        <f t="shared" si="8"/>
        <v/>
      </c>
      <c r="N27" s="7" t="str">
        <f t="shared" si="8"/>
        <v/>
      </c>
      <c r="O27" s="7" t="str">
        <f t="shared" si="8"/>
        <v/>
      </c>
      <c r="P27" s="7" t="str">
        <f t="shared" si="8"/>
        <v/>
      </c>
      <c r="Q27" s="7" t="str">
        <f t="shared" si="8"/>
        <v/>
      </c>
      <c r="R27" s="7" t="str">
        <f t="shared" si="8"/>
        <v/>
      </c>
      <c r="S27" s="7" t="str">
        <f t="shared" si="8"/>
        <v/>
      </c>
      <c r="T27" s="7" t="str">
        <f t="shared" si="9"/>
        <v/>
      </c>
      <c r="U27" s="7" t="str">
        <f t="shared" si="9"/>
        <v/>
      </c>
      <c r="V27" s="7" t="str">
        <f t="shared" si="9"/>
        <v/>
      </c>
      <c r="W27" s="7" t="str">
        <f t="shared" si="9"/>
        <v/>
      </c>
      <c r="X27" s="7" t="str">
        <f t="shared" si="9"/>
        <v/>
      </c>
      <c r="Y27" s="7" t="str">
        <f t="shared" si="9"/>
        <v/>
      </c>
      <c r="Z27" s="7" t="str">
        <f t="shared" si="9"/>
        <v/>
      </c>
      <c r="AA27" s="7" t="str">
        <f t="shared" si="9"/>
        <v/>
      </c>
      <c r="AB27" s="7" t="str">
        <f t="shared" si="9"/>
        <v/>
      </c>
      <c r="AC27" s="7" t="str">
        <f t="shared" si="9"/>
        <v/>
      </c>
      <c r="AD27" s="7" t="str">
        <f t="shared" si="9"/>
        <v/>
      </c>
      <c r="AE27" s="7" t="str">
        <f t="shared" si="9"/>
        <v/>
      </c>
    </row>
    <row r="28" spans="1:31" ht="23.1" customHeight="1" x14ac:dyDescent="0.25">
      <c r="A28" s="10"/>
      <c r="B28" s="11"/>
      <c r="C28" s="10"/>
      <c r="D28" s="11"/>
      <c r="E28" s="12"/>
      <c r="F28" s="12"/>
      <c r="G28" s="13" t="str">
        <f t="shared" si="4"/>
        <v/>
      </c>
      <c r="H28" s="14"/>
      <c r="I28" s="10" t="str">
        <f t="shared" ca="1" si="5"/>
        <v/>
      </c>
      <c r="J28" s="7" t="str">
        <f t="shared" si="8"/>
        <v/>
      </c>
      <c r="K28" s="7" t="str">
        <f t="shared" si="8"/>
        <v/>
      </c>
      <c r="L28" s="7" t="str">
        <f t="shared" si="8"/>
        <v/>
      </c>
      <c r="M28" s="7" t="str">
        <f t="shared" si="8"/>
        <v/>
      </c>
      <c r="N28" s="7" t="str">
        <f t="shared" si="8"/>
        <v/>
      </c>
      <c r="O28" s="7" t="str">
        <f t="shared" si="8"/>
        <v/>
      </c>
      <c r="P28" s="7" t="str">
        <f t="shared" si="8"/>
        <v/>
      </c>
      <c r="Q28" s="7" t="str">
        <f t="shared" si="8"/>
        <v/>
      </c>
      <c r="R28" s="7" t="str">
        <f t="shared" si="8"/>
        <v/>
      </c>
      <c r="S28" s="7" t="str">
        <f t="shared" si="8"/>
        <v/>
      </c>
      <c r="T28" s="7" t="str">
        <f t="shared" si="9"/>
        <v/>
      </c>
      <c r="U28" s="7" t="str">
        <f t="shared" si="9"/>
        <v/>
      </c>
      <c r="V28" s="7" t="str">
        <f t="shared" si="9"/>
        <v/>
      </c>
      <c r="W28" s="7" t="str">
        <f t="shared" si="9"/>
        <v/>
      </c>
      <c r="X28" s="7" t="str">
        <f t="shared" si="9"/>
        <v/>
      </c>
      <c r="Y28" s="7" t="str">
        <f t="shared" si="9"/>
        <v/>
      </c>
      <c r="Z28" s="7" t="str">
        <f t="shared" si="9"/>
        <v/>
      </c>
      <c r="AA28" s="7" t="str">
        <f t="shared" si="9"/>
        <v/>
      </c>
      <c r="AB28" s="7" t="str">
        <f t="shared" si="9"/>
        <v/>
      </c>
      <c r="AC28" s="7" t="str">
        <f t="shared" si="9"/>
        <v/>
      </c>
      <c r="AD28" s="7" t="str">
        <f t="shared" si="9"/>
        <v/>
      </c>
      <c r="AE28" s="7" t="str">
        <f t="shared" si="9"/>
        <v/>
      </c>
    </row>
    <row r="29" spans="1:31" ht="23.1" customHeight="1" x14ac:dyDescent="0.25">
      <c r="A29" s="10"/>
      <c r="B29" s="11"/>
      <c r="C29" s="10"/>
      <c r="D29" s="11"/>
      <c r="E29" s="12"/>
      <c r="F29" s="12"/>
      <c r="G29" s="13" t="str">
        <f t="shared" si="4"/>
        <v/>
      </c>
      <c r="H29" s="14"/>
      <c r="I29" s="10" t="str">
        <f t="shared" ca="1" si="5"/>
        <v/>
      </c>
      <c r="J29" s="7" t="str">
        <f t="shared" si="8"/>
        <v/>
      </c>
      <c r="K29" s="7" t="str">
        <f t="shared" si="8"/>
        <v/>
      </c>
      <c r="L29" s="7" t="str">
        <f t="shared" si="8"/>
        <v/>
      </c>
      <c r="M29" s="7" t="str">
        <f t="shared" si="8"/>
        <v/>
      </c>
      <c r="N29" s="7" t="str">
        <f t="shared" si="8"/>
        <v/>
      </c>
      <c r="O29" s="7" t="str">
        <f t="shared" si="8"/>
        <v/>
      </c>
      <c r="P29" s="7" t="str">
        <f t="shared" si="8"/>
        <v/>
      </c>
      <c r="Q29" s="7" t="str">
        <f t="shared" si="8"/>
        <v/>
      </c>
      <c r="R29" s="7" t="str">
        <f t="shared" si="8"/>
        <v/>
      </c>
      <c r="S29" s="7" t="str">
        <f t="shared" si="8"/>
        <v/>
      </c>
      <c r="T29" s="7" t="str">
        <f t="shared" si="9"/>
        <v/>
      </c>
      <c r="U29" s="7" t="str">
        <f t="shared" si="9"/>
        <v/>
      </c>
      <c r="V29" s="7" t="str">
        <f t="shared" si="9"/>
        <v/>
      </c>
      <c r="W29" s="7" t="str">
        <f t="shared" si="9"/>
        <v/>
      </c>
      <c r="X29" s="7" t="str">
        <f t="shared" si="9"/>
        <v/>
      </c>
      <c r="Y29" s="7" t="str">
        <f t="shared" si="9"/>
        <v/>
      </c>
      <c r="Z29" s="7" t="str">
        <f t="shared" si="9"/>
        <v/>
      </c>
      <c r="AA29" s="7" t="str">
        <f t="shared" si="9"/>
        <v/>
      </c>
      <c r="AB29" s="7" t="str">
        <f t="shared" si="9"/>
        <v/>
      </c>
      <c r="AC29" s="7" t="str">
        <f t="shared" si="9"/>
        <v/>
      </c>
      <c r="AD29" s="7" t="str">
        <f t="shared" si="9"/>
        <v/>
      </c>
      <c r="AE29" s="7" t="str">
        <f t="shared" si="9"/>
        <v/>
      </c>
    </row>
    <row r="30" spans="1:31" ht="23.1" customHeight="1" x14ac:dyDescent="0.25">
      <c r="A30" s="10"/>
      <c r="B30" s="11"/>
      <c r="C30" s="10"/>
      <c r="D30" s="11"/>
      <c r="E30" s="12"/>
      <c r="F30" s="12"/>
      <c r="G30" s="13" t="str">
        <f t="shared" si="4"/>
        <v/>
      </c>
      <c r="H30" s="14"/>
      <c r="I30" s="10" t="str">
        <f t="shared" ca="1" si="5"/>
        <v/>
      </c>
      <c r="J30" s="7" t="str">
        <f t="shared" si="8"/>
        <v/>
      </c>
      <c r="K30" s="7" t="str">
        <f t="shared" si="8"/>
        <v/>
      </c>
      <c r="L30" s="7" t="str">
        <f t="shared" si="8"/>
        <v/>
      </c>
      <c r="M30" s="7" t="str">
        <f t="shared" si="8"/>
        <v/>
      </c>
      <c r="N30" s="7" t="str">
        <f t="shared" si="8"/>
        <v/>
      </c>
      <c r="O30" s="7" t="str">
        <f t="shared" si="8"/>
        <v/>
      </c>
      <c r="P30" s="7" t="str">
        <f t="shared" si="8"/>
        <v/>
      </c>
      <c r="Q30" s="7" t="str">
        <f t="shared" si="8"/>
        <v/>
      </c>
      <c r="R30" s="7" t="str">
        <f t="shared" si="8"/>
        <v/>
      </c>
      <c r="S30" s="7" t="str">
        <f t="shared" si="8"/>
        <v/>
      </c>
      <c r="T30" s="7" t="str">
        <f t="shared" si="9"/>
        <v/>
      </c>
      <c r="U30" s="7" t="str">
        <f t="shared" si="9"/>
        <v/>
      </c>
      <c r="V30" s="7" t="str">
        <f t="shared" si="9"/>
        <v/>
      </c>
      <c r="W30" s="7" t="str">
        <f t="shared" si="9"/>
        <v/>
      </c>
      <c r="X30" s="7" t="str">
        <f t="shared" si="9"/>
        <v/>
      </c>
      <c r="Y30" s="7" t="str">
        <f t="shared" si="9"/>
        <v/>
      </c>
      <c r="Z30" s="7" t="str">
        <f t="shared" si="9"/>
        <v/>
      </c>
      <c r="AA30" s="7" t="str">
        <f t="shared" si="9"/>
        <v/>
      </c>
      <c r="AB30" s="7" t="str">
        <f t="shared" si="9"/>
        <v/>
      </c>
      <c r="AC30" s="7" t="str">
        <f t="shared" si="9"/>
        <v/>
      </c>
      <c r="AD30" s="7" t="str">
        <f t="shared" si="9"/>
        <v/>
      </c>
      <c r="AE30" s="7" t="str">
        <f t="shared" si="9"/>
        <v/>
      </c>
    </row>
    <row r="31" spans="1:31" ht="23.1" customHeight="1" x14ac:dyDescent="0.25">
      <c r="A31" s="10"/>
      <c r="B31" s="11"/>
      <c r="C31" s="10"/>
      <c r="D31" s="11"/>
      <c r="E31" s="12"/>
      <c r="F31" s="12"/>
      <c r="G31" s="13" t="str">
        <f t="shared" si="4"/>
        <v/>
      </c>
      <c r="H31" s="14"/>
      <c r="I31" s="10" t="str">
        <f t="shared" ca="1" si="5"/>
        <v/>
      </c>
      <c r="J31" s="7" t="str">
        <f t="shared" si="8"/>
        <v/>
      </c>
      <c r="K31" s="7" t="str">
        <f t="shared" si="8"/>
        <v/>
      </c>
      <c r="L31" s="7" t="str">
        <f t="shared" si="8"/>
        <v/>
      </c>
      <c r="M31" s="7" t="str">
        <f t="shared" si="8"/>
        <v/>
      </c>
      <c r="N31" s="7" t="str">
        <f t="shared" si="8"/>
        <v/>
      </c>
      <c r="O31" s="7" t="str">
        <f t="shared" si="8"/>
        <v/>
      </c>
      <c r="P31" s="7" t="str">
        <f t="shared" si="8"/>
        <v/>
      </c>
      <c r="Q31" s="7" t="str">
        <f t="shared" si="8"/>
        <v/>
      </c>
      <c r="R31" s="7" t="str">
        <f t="shared" si="8"/>
        <v/>
      </c>
      <c r="S31" s="7" t="str">
        <f t="shared" si="8"/>
        <v/>
      </c>
      <c r="T31" s="7" t="str">
        <f t="shared" si="9"/>
        <v/>
      </c>
      <c r="U31" s="7" t="str">
        <f t="shared" si="9"/>
        <v/>
      </c>
      <c r="V31" s="7" t="str">
        <f t="shared" si="9"/>
        <v/>
      </c>
      <c r="W31" s="7" t="str">
        <f t="shared" si="9"/>
        <v/>
      </c>
      <c r="X31" s="7" t="str">
        <f t="shared" si="9"/>
        <v/>
      </c>
      <c r="Y31" s="7" t="str">
        <f t="shared" si="9"/>
        <v/>
      </c>
      <c r="Z31" s="7" t="str">
        <f t="shared" si="9"/>
        <v/>
      </c>
      <c r="AA31" s="7" t="str">
        <f t="shared" si="9"/>
        <v/>
      </c>
      <c r="AB31" s="7" t="str">
        <f t="shared" si="9"/>
        <v/>
      </c>
      <c r="AC31" s="7" t="str">
        <f t="shared" si="9"/>
        <v/>
      </c>
      <c r="AD31" s="7" t="str">
        <f t="shared" si="9"/>
        <v/>
      </c>
      <c r="AE31" s="7" t="str">
        <f t="shared" si="9"/>
        <v/>
      </c>
    </row>
    <row r="32" spans="1:31" ht="23.1" customHeight="1" x14ac:dyDescent="0.25">
      <c r="A32" s="10"/>
      <c r="B32" s="11"/>
      <c r="C32" s="10"/>
      <c r="D32" s="11"/>
      <c r="E32" s="12"/>
      <c r="F32" s="12"/>
      <c r="G32" s="13" t="str">
        <f t="shared" si="4"/>
        <v/>
      </c>
      <c r="H32" s="14"/>
      <c r="I32" s="10" t="str">
        <f t="shared" ca="1" si="5"/>
        <v/>
      </c>
      <c r="J32" s="7" t="str">
        <f t="shared" si="8"/>
        <v/>
      </c>
      <c r="K32" s="7" t="str">
        <f t="shared" si="8"/>
        <v/>
      </c>
      <c r="L32" s="7" t="str">
        <f t="shared" si="8"/>
        <v/>
      </c>
      <c r="M32" s="7" t="str">
        <f t="shared" si="8"/>
        <v/>
      </c>
      <c r="N32" s="7" t="str">
        <f t="shared" si="8"/>
        <v/>
      </c>
      <c r="O32" s="7" t="str">
        <f t="shared" si="8"/>
        <v/>
      </c>
      <c r="P32" s="7" t="str">
        <f t="shared" si="8"/>
        <v/>
      </c>
      <c r="Q32" s="7" t="str">
        <f t="shared" si="8"/>
        <v/>
      </c>
      <c r="R32" s="7" t="str">
        <f t="shared" si="8"/>
        <v/>
      </c>
      <c r="S32" s="7" t="str">
        <f t="shared" si="8"/>
        <v/>
      </c>
      <c r="T32" s="7" t="str">
        <f t="shared" si="9"/>
        <v/>
      </c>
      <c r="U32" s="7" t="str">
        <f t="shared" si="9"/>
        <v/>
      </c>
      <c r="V32" s="7" t="str">
        <f t="shared" si="9"/>
        <v/>
      </c>
      <c r="W32" s="7" t="str">
        <f t="shared" si="9"/>
        <v/>
      </c>
      <c r="X32" s="7" t="str">
        <f t="shared" si="9"/>
        <v/>
      </c>
      <c r="Y32" s="7" t="str">
        <f t="shared" si="9"/>
        <v/>
      </c>
      <c r="Z32" s="7" t="str">
        <f t="shared" si="9"/>
        <v/>
      </c>
      <c r="AA32" s="7" t="str">
        <f t="shared" si="9"/>
        <v/>
      </c>
      <c r="AB32" s="7" t="str">
        <f t="shared" si="9"/>
        <v/>
      </c>
      <c r="AC32" s="7" t="str">
        <f t="shared" si="9"/>
        <v/>
      </c>
      <c r="AD32" s="7" t="str">
        <f t="shared" si="9"/>
        <v/>
      </c>
      <c r="AE32" s="7" t="str">
        <f t="shared" si="9"/>
        <v/>
      </c>
    </row>
    <row r="33" spans="1:31" ht="23.1" customHeight="1" x14ac:dyDescent="0.25">
      <c r="A33" s="10"/>
      <c r="B33" s="11"/>
      <c r="C33" s="10"/>
      <c r="D33" s="11"/>
      <c r="E33" s="12"/>
      <c r="F33" s="12"/>
      <c r="G33" s="13" t="str">
        <f t="shared" si="4"/>
        <v/>
      </c>
      <c r="H33" s="14"/>
      <c r="I33" s="10" t="str">
        <f t="shared" ca="1" si="5"/>
        <v/>
      </c>
      <c r="J33" s="7" t="str">
        <f t="shared" si="8"/>
        <v/>
      </c>
      <c r="K33" s="7" t="str">
        <f t="shared" si="8"/>
        <v/>
      </c>
      <c r="L33" s="7" t="str">
        <f t="shared" si="8"/>
        <v/>
      </c>
      <c r="M33" s="7" t="str">
        <f t="shared" si="8"/>
        <v/>
      </c>
      <c r="N33" s="7" t="str">
        <f t="shared" si="8"/>
        <v/>
      </c>
      <c r="O33" s="7" t="str">
        <f t="shared" si="8"/>
        <v/>
      </c>
      <c r="P33" s="7" t="str">
        <f t="shared" si="8"/>
        <v/>
      </c>
      <c r="Q33" s="7" t="str">
        <f t="shared" si="8"/>
        <v/>
      </c>
      <c r="R33" s="7" t="str">
        <f t="shared" si="8"/>
        <v/>
      </c>
      <c r="S33" s="7" t="str">
        <f t="shared" si="8"/>
        <v/>
      </c>
      <c r="T33" s="7" t="str">
        <f t="shared" si="9"/>
        <v/>
      </c>
      <c r="U33" s="7" t="str">
        <f t="shared" si="9"/>
        <v/>
      </c>
      <c r="V33" s="7" t="str">
        <f t="shared" si="9"/>
        <v/>
      </c>
      <c r="W33" s="7" t="str">
        <f t="shared" si="9"/>
        <v/>
      </c>
      <c r="X33" s="7" t="str">
        <f t="shared" si="9"/>
        <v/>
      </c>
      <c r="Y33" s="7" t="str">
        <f t="shared" si="9"/>
        <v/>
      </c>
      <c r="Z33" s="7" t="str">
        <f t="shared" si="9"/>
        <v/>
      </c>
      <c r="AA33" s="7" t="str">
        <f t="shared" si="9"/>
        <v/>
      </c>
      <c r="AB33" s="7" t="str">
        <f t="shared" si="9"/>
        <v/>
      </c>
      <c r="AC33" s="7" t="str">
        <f t="shared" si="9"/>
        <v/>
      </c>
      <c r="AD33" s="7" t="str">
        <f t="shared" si="9"/>
        <v/>
      </c>
      <c r="AE33" s="7" t="str">
        <f t="shared" si="9"/>
        <v/>
      </c>
    </row>
    <row r="34" spans="1:31" ht="23.1" customHeight="1" x14ac:dyDescent="0.25">
      <c r="A34" s="10"/>
      <c r="B34" s="11"/>
      <c r="C34" s="10"/>
      <c r="D34" s="11"/>
      <c r="E34" s="12"/>
      <c r="F34" s="12"/>
      <c r="G34" s="13" t="str">
        <f t="shared" si="4"/>
        <v/>
      </c>
      <c r="H34" s="14"/>
      <c r="I34" s="10" t="str">
        <f t="shared" ca="1" si="5"/>
        <v/>
      </c>
      <c r="J34" s="7" t="str">
        <f t="shared" ref="J34:S40" si="10">IF($C34="Meilenstein",IF(AND($E34&gt;=J$11,$E34&lt;=J$12),"◆",""),"")</f>
        <v/>
      </c>
      <c r="K34" s="7" t="str">
        <f t="shared" si="10"/>
        <v/>
      </c>
      <c r="L34" s="7" t="str">
        <f t="shared" si="10"/>
        <v/>
      </c>
      <c r="M34" s="7" t="str">
        <f t="shared" si="10"/>
        <v/>
      </c>
      <c r="N34" s="7" t="str">
        <f t="shared" si="10"/>
        <v/>
      </c>
      <c r="O34" s="7" t="str">
        <f t="shared" si="10"/>
        <v/>
      </c>
      <c r="P34" s="7" t="str">
        <f t="shared" si="10"/>
        <v/>
      </c>
      <c r="Q34" s="7" t="str">
        <f t="shared" si="10"/>
        <v/>
      </c>
      <c r="R34" s="7" t="str">
        <f t="shared" si="10"/>
        <v/>
      </c>
      <c r="S34" s="7" t="str">
        <f t="shared" si="10"/>
        <v/>
      </c>
      <c r="T34" s="7" t="str">
        <f t="shared" ref="T34:AE40" si="11">IF($C34="Meilenstein",IF(AND($E34&gt;=T$11,$E34&lt;=T$12),"◆",""),"")</f>
        <v/>
      </c>
      <c r="U34" s="7" t="str">
        <f t="shared" si="11"/>
        <v/>
      </c>
      <c r="V34" s="7" t="str">
        <f t="shared" si="11"/>
        <v/>
      </c>
      <c r="W34" s="7" t="str">
        <f t="shared" si="11"/>
        <v/>
      </c>
      <c r="X34" s="7" t="str">
        <f t="shared" si="11"/>
        <v/>
      </c>
      <c r="Y34" s="7" t="str">
        <f t="shared" si="11"/>
        <v/>
      </c>
      <c r="Z34" s="7" t="str">
        <f t="shared" si="11"/>
        <v/>
      </c>
      <c r="AA34" s="7" t="str">
        <f t="shared" si="11"/>
        <v/>
      </c>
      <c r="AB34" s="7" t="str">
        <f t="shared" si="11"/>
        <v/>
      </c>
      <c r="AC34" s="7" t="str">
        <f t="shared" si="11"/>
        <v/>
      </c>
      <c r="AD34" s="7" t="str">
        <f t="shared" si="11"/>
        <v/>
      </c>
      <c r="AE34" s="7" t="str">
        <f t="shared" si="11"/>
        <v/>
      </c>
    </row>
    <row r="35" spans="1:31" ht="23.1" customHeight="1" x14ac:dyDescent="0.25">
      <c r="A35" s="10"/>
      <c r="B35" s="11"/>
      <c r="C35" s="10"/>
      <c r="D35" s="11"/>
      <c r="E35" s="12"/>
      <c r="F35" s="12"/>
      <c r="G35" s="13" t="str">
        <f t="shared" si="4"/>
        <v/>
      </c>
      <c r="H35" s="14"/>
      <c r="I35" s="10" t="str">
        <f t="shared" ca="1" si="5"/>
        <v/>
      </c>
      <c r="J35" s="7" t="str">
        <f t="shared" si="10"/>
        <v/>
      </c>
      <c r="K35" s="7" t="str">
        <f t="shared" si="10"/>
        <v/>
      </c>
      <c r="L35" s="7" t="str">
        <f t="shared" si="10"/>
        <v/>
      </c>
      <c r="M35" s="7" t="str">
        <f t="shared" si="10"/>
        <v/>
      </c>
      <c r="N35" s="7" t="str">
        <f t="shared" si="10"/>
        <v/>
      </c>
      <c r="O35" s="7" t="str">
        <f t="shared" si="10"/>
        <v/>
      </c>
      <c r="P35" s="7" t="str">
        <f t="shared" si="10"/>
        <v/>
      </c>
      <c r="Q35" s="7" t="str">
        <f t="shared" si="10"/>
        <v/>
      </c>
      <c r="R35" s="7" t="str">
        <f t="shared" si="10"/>
        <v/>
      </c>
      <c r="S35" s="7" t="str">
        <f t="shared" si="10"/>
        <v/>
      </c>
      <c r="T35" s="7" t="str">
        <f t="shared" si="11"/>
        <v/>
      </c>
      <c r="U35" s="7" t="str">
        <f t="shared" si="11"/>
        <v/>
      </c>
      <c r="V35" s="7" t="str">
        <f t="shared" si="11"/>
        <v/>
      </c>
      <c r="W35" s="7" t="str">
        <f t="shared" si="11"/>
        <v/>
      </c>
      <c r="X35" s="7" t="str">
        <f t="shared" si="11"/>
        <v/>
      </c>
      <c r="Y35" s="7" t="str">
        <f t="shared" si="11"/>
        <v/>
      </c>
      <c r="Z35" s="7" t="str">
        <f t="shared" si="11"/>
        <v/>
      </c>
      <c r="AA35" s="7" t="str">
        <f t="shared" si="11"/>
        <v/>
      </c>
      <c r="AB35" s="7" t="str">
        <f t="shared" si="11"/>
        <v/>
      </c>
      <c r="AC35" s="7" t="str">
        <f t="shared" si="11"/>
        <v/>
      </c>
      <c r="AD35" s="7" t="str">
        <f t="shared" si="11"/>
        <v/>
      </c>
      <c r="AE35" s="7" t="str">
        <f t="shared" si="11"/>
        <v/>
      </c>
    </row>
    <row r="36" spans="1:31" ht="23.1" customHeight="1" x14ac:dyDescent="0.25">
      <c r="A36" s="10"/>
      <c r="B36" s="11"/>
      <c r="C36" s="10"/>
      <c r="D36" s="11"/>
      <c r="E36" s="12"/>
      <c r="F36" s="12"/>
      <c r="G36" s="13" t="str">
        <f t="shared" si="4"/>
        <v/>
      </c>
      <c r="H36" s="14"/>
      <c r="I36" s="10" t="str">
        <f t="shared" ca="1" si="5"/>
        <v/>
      </c>
      <c r="J36" s="7" t="str">
        <f t="shared" si="10"/>
        <v/>
      </c>
      <c r="K36" s="7" t="str">
        <f t="shared" si="10"/>
        <v/>
      </c>
      <c r="L36" s="7" t="str">
        <f t="shared" si="10"/>
        <v/>
      </c>
      <c r="M36" s="7" t="str">
        <f t="shared" si="10"/>
        <v/>
      </c>
      <c r="N36" s="7" t="str">
        <f t="shared" si="10"/>
        <v/>
      </c>
      <c r="O36" s="7" t="str">
        <f t="shared" si="10"/>
        <v/>
      </c>
      <c r="P36" s="7" t="str">
        <f t="shared" si="10"/>
        <v/>
      </c>
      <c r="Q36" s="7" t="str">
        <f t="shared" si="10"/>
        <v/>
      </c>
      <c r="R36" s="7" t="str">
        <f t="shared" si="10"/>
        <v/>
      </c>
      <c r="S36" s="7" t="str">
        <f t="shared" si="10"/>
        <v/>
      </c>
      <c r="T36" s="7" t="str">
        <f t="shared" si="11"/>
        <v/>
      </c>
      <c r="U36" s="7" t="str">
        <f t="shared" si="11"/>
        <v/>
      </c>
      <c r="V36" s="7" t="str">
        <f t="shared" si="11"/>
        <v/>
      </c>
      <c r="W36" s="7" t="str">
        <f t="shared" si="11"/>
        <v/>
      </c>
      <c r="X36" s="7" t="str">
        <f t="shared" si="11"/>
        <v/>
      </c>
      <c r="Y36" s="7" t="str">
        <f t="shared" si="11"/>
        <v/>
      </c>
      <c r="Z36" s="7" t="str">
        <f t="shared" si="11"/>
        <v/>
      </c>
      <c r="AA36" s="7" t="str">
        <f t="shared" si="11"/>
        <v/>
      </c>
      <c r="AB36" s="7" t="str">
        <f t="shared" si="11"/>
        <v/>
      </c>
      <c r="AC36" s="7" t="str">
        <f t="shared" si="11"/>
        <v/>
      </c>
      <c r="AD36" s="7" t="str">
        <f t="shared" si="11"/>
        <v/>
      </c>
      <c r="AE36" s="7" t="str">
        <f t="shared" si="11"/>
        <v/>
      </c>
    </row>
    <row r="37" spans="1:31" ht="23.1" customHeight="1" x14ac:dyDescent="0.25">
      <c r="A37" s="10"/>
      <c r="B37" s="11"/>
      <c r="C37" s="10"/>
      <c r="D37" s="11"/>
      <c r="E37" s="12"/>
      <c r="F37" s="12"/>
      <c r="G37" s="13" t="str">
        <f t="shared" si="4"/>
        <v/>
      </c>
      <c r="H37" s="14"/>
      <c r="I37" s="10" t="str">
        <f t="shared" ca="1" si="5"/>
        <v/>
      </c>
      <c r="J37" s="7" t="str">
        <f t="shared" si="10"/>
        <v/>
      </c>
      <c r="K37" s="7" t="str">
        <f t="shared" si="10"/>
        <v/>
      </c>
      <c r="L37" s="7" t="str">
        <f t="shared" si="10"/>
        <v/>
      </c>
      <c r="M37" s="7" t="str">
        <f t="shared" si="10"/>
        <v/>
      </c>
      <c r="N37" s="7" t="str">
        <f t="shared" si="10"/>
        <v/>
      </c>
      <c r="O37" s="7" t="str">
        <f t="shared" si="10"/>
        <v/>
      </c>
      <c r="P37" s="7" t="str">
        <f t="shared" si="10"/>
        <v/>
      </c>
      <c r="Q37" s="7" t="str">
        <f t="shared" si="10"/>
        <v/>
      </c>
      <c r="R37" s="7" t="str">
        <f t="shared" si="10"/>
        <v/>
      </c>
      <c r="S37" s="7" t="str">
        <f t="shared" si="10"/>
        <v/>
      </c>
      <c r="T37" s="7" t="str">
        <f t="shared" si="11"/>
        <v/>
      </c>
      <c r="U37" s="7" t="str">
        <f t="shared" si="11"/>
        <v/>
      </c>
      <c r="V37" s="7" t="str">
        <f t="shared" si="11"/>
        <v/>
      </c>
      <c r="W37" s="7" t="str">
        <f t="shared" si="11"/>
        <v/>
      </c>
      <c r="X37" s="7" t="str">
        <f t="shared" si="11"/>
        <v/>
      </c>
      <c r="Y37" s="7" t="str">
        <f t="shared" si="11"/>
        <v/>
      </c>
      <c r="Z37" s="7" t="str">
        <f t="shared" si="11"/>
        <v/>
      </c>
      <c r="AA37" s="7" t="str">
        <f t="shared" si="11"/>
        <v/>
      </c>
      <c r="AB37" s="7" t="str">
        <f t="shared" si="11"/>
        <v/>
      </c>
      <c r="AC37" s="7" t="str">
        <f t="shared" si="11"/>
        <v/>
      </c>
      <c r="AD37" s="7" t="str">
        <f t="shared" si="11"/>
        <v/>
      </c>
      <c r="AE37" s="7" t="str">
        <f t="shared" si="11"/>
        <v/>
      </c>
    </row>
    <row r="38" spans="1:31" ht="23.1" customHeight="1" x14ac:dyDescent="0.25">
      <c r="A38" s="4"/>
      <c r="B38" s="3"/>
      <c r="C38" s="4"/>
      <c r="D38" s="3"/>
      <c r="E38" s="8"/>
      <c r="F38" s="8"/>
      <c r="G38" s="6" t="str">
        <f t="shared" si="4"/>
        <v/>
      </c>
      <c r="H38" s="5"/>
      <c r="I38" s="4" t="str">
        <f t="shared" ca="1" si="5"/>
        <v/>
      </c>
      <c r="J38" s="7" t="str">
        <f t="shared" si="10"/>
        <v/>
      </c>
      <c r="K38" s="7" t="str">
        <f t="shared" si="10"/>
        <v/>
      </c>
      <c r="L38" s="7" t="str">
        <f t="shared" si="10"/>
        <v/>
      </c>
      <c r="M38" s="7" t="str">
        <f t="shared" si="10"/>
        <v/>
      </c>
      <c r="N38" s="7" t="str">
        <f t="shared" si="10"/>
        <v/>
      </c>
      <c r="O38" s="7" t="str">
        <f t="shared" si="10"/>
        <v/>
      </c>
      <c r="P38" s="7" t="str">
        <f t="shared" si="10"/>
        <v/>
      </c>
      <c r="Q38" s="7" t="str">
        <f t="shared" si="10"/>
        <v/>
      </c>
      <c r="R38" s="7" t="str">
        <f t="shared" si="10"/>
        <v/>
      </c>
      <c r="S38" s="7" t="str">
        <f t="shared" si="10"/>
        <v/>
      </c>
      <c r="T38" s="7" t="str">
        <f t="shared" si="11"/>
        <v/>
      </c>
      <c r="U38" s="7" t="str">
        <f t="shared" si="11"/>
        <v/>
      </c>
      <c r="V38" s="7" t="str">
        <f t="shared" si="11"/>
        <v/>
      </c>
      <c r="W38" s="7" t="str">
        <f t="shared" si="11"/>
        <v/>
      </c>
      <c r="X38" s="7" t="str">
        <f t="shared" si="11"/>
        <v/>
      </c>
      <c r="Y38" s="7" t="str">
        <f t="shared" si="11"/>
        <v/>
      </c>
      <c r="Z38" s="7" t="str">
        <f t="shared" si="11"/>
        <v/>
      </c>
      <c r="AA38" s="7" t="str">
        <f t="shared" si="11"/>
        <v/>
      </c>
      <c r="AB38" s="7" t="str">
        <f t="shared" si="11"/>
        <v/>
      </c>
      <c r="AC38" s="7" t="str">
        <f t="shared" si="11"/>
        <v/>
      </c>
      <c r="AD38" s="7" t="str">
        <f t="shared" si="11"/>
        <v/>
      </c>
      <c r="AE38" s="7" t="str">
        <f t="shared" si="11"/>
        <v/>
      </c>
    </row>
    <row r="39" spans="1:31" ht="23.1" customHeight="1" x14ac:dyDescent="0.25">
      <c r="A39" s="4"/>
      <c r="B39" s="3"/>
      <c r="C39" s="4"/>
      <c r="D39" s="3"/>
      <c r="E39" s="8"/>
      <c r="F39" s="8"/>
      <c r="G39" s="6" t="str">
        <f t="shared" si="4"/>
        <v/>
      </c>
      <c r="H39" s="5"/>
      <c r="I39" s="4" t="str">
        <f t="shared" ca="1" si="5"/>
        <v/>
      </c>
      <c r="J39" s="7" t="str">
        <f t="shared" si="10"/>
        <v/>
      </c>
      <c r="K39" s="7" t="str">
        <f t="shared" si="10"/>
        <v/>
      </c>
      <c r="L39" s="7" t="str">
        <f t="shared" si="10"/>
        <v/>
      </c>
      <c r="M39" s="7" t="str">
        <f t="shared" si="10"/>
        <v/>
      </c>
      <c r="N39" s="7" t="str">
        <f t="shared" si="10"/>
        <v/>
      </c>
      <c r="O39" s="7" t="str">
        <f t="shared" si="10"/>
        <v/>
      </c>
      <c r="P39" s="7" t="str">
        <f t="shared" si="10"/>
        <v/>
      </c>
      <c r="Q39" s="7" t="str">
        <f t="shared" si="10"/>
        <v/>
      </c>
      <c r="R39" s="7" t="str">
        <f t="shared" si="10"/>
        <v/>
      </c>
      <c r="S39" s="7" t="str">
        <f t="shared" si="10"/>
        <v/>
      </c>
      <c r="T39" s="7" t="str">
        <f t="shared" si="11"/>
        <v/>
      </c>
      <c r="U39" s="7" t="str">
        <f t="shared" si="11"/>
        <v/>
      </c>
      <c r="V39" s="7" t="str">
        <f t="shared" si="11"/>
        <v/>
      </c>
      <c r="W39" s="7" t="str">
        <f t="shared" si="11"/>
        <v/>
      </c>
      <c r="X39" s="7" t="str">
        <f t="shared" si="11"/>
        <v/>
      </c>
      <c r="Y39" s="7" t="str">
        <f t="shared" si="11"/>
        <v/>
      </c>
      <c r="Z39" s="7" t="str">
        <f t="shared" si="11"/>
        <v/>
      </c>
      <c r="AA39" s="7" t="str">
        <f t="shared" si="11"/>
        <v/>
      </c>
      <c r="AB39" s="7" t="str">
        <f t="shared" si="11"/>
        <v/>
      </c>
      <c r="AC39" s="7" t="str">
        <f t="shared" si="11"/>
        <v/>
      </c>
      <c r="AD39" s="7" t="str">
        <f t="shared" si="11"/>
        <v/>
      </c>
      <c r="AE39" s="7" t="str">
        <f t="shared" si="11"/>
        <v/>
      </c>
    </row>
    <row r="40" spans="1:31" ht="23.1" customHeight="1" x14ac:dyDescent="0.25">
      <c r="A40" s="4"/>
      <c r="B40" s="3"/>
      <c r="C40" s="4"/>
      <c r="D40" s="3"/>
      <c r="E40" s="8"/>
      <c r="F40" s="8"/>
      <c r="G40" s="6" t="str">
        <f t="shared" si="4"/>
        <v/>
      </c>
      <c r="H40" s="5"/>
      <c r="I40" s="4" t="str">
        <f t="shared" ca="1" si="5"/>
        <v/>
      </c>
      <c r="J40" s="7" t="str">
        <f t="shared" si="10"/>
        <v/>
      </c>
      <c r="K40" s="7" t="str">
        <f t="shared" si="10"/>
        <v/>
      </c>
      <c r="L40" s="7" t="str">
        <f t="shared" si="10"/>
        <v/>
      </c>
      <c r="M40" s="7" t="str">
        <f t="shared" si="10"/>
        <v/>
      </c>
      <c r="N40" s="7" t="str">
        <f t="shared" si="10"/>
        <v/>
      </c>
      <c r="O40" s="7" t="str">
        <f t="shared" si="10"/>
        <v/>
      </c>
      <c r="P40" s="7" t="str">
        <f t="shared" si="10"/>
        <v/>
      </c>
      <c r="Q40" s="7" t="str">
        <f t="shared" si="10"/>
        <v/>
      </c>
      <c r="R40" s="7" t="str">
        <f t="shared" si="10"/>
        <v/>
      </c>
      <c r="S40" s="7" t="str">
        <f t="shared" si="10"/>
        <v/>
      </c>
      <c r="T40" s="7" t="str">
        <f t="shared" si="11"/>
        <v/>
      </c>
      <c r="U40" s="7" t="str">
        <f t="shared" si="11"/>
        <v/>
      </c>
      <c r="V40" s="7" t="str">
        <f t="shared" si="11"/>
        <v/>
      </c>
      <c r="W40" s="7" t="str">
        <f t="shared" si="11"/>
        <v/>
      </c>
      <c r="X40" s="7" t="str">
        <f t="shared" si="11"/>
        <v/>
      </c>
      <c r="Y40" s="7" t="str">
        <f t="shared" si="11"/>
        <v/>
      </c>
      <c r="Z40" s="7" t="str">
        <f t="shared" si="11"/>
        <v/>
      </c>
      <c r="AA40" s="7" t="str">
        <f t="shared" si="11"/>
        <v/>
      </c>
      <c r="AB40" s="7" t="str">
        <f t="shared" si="11"/>
        <v/>
      </c>
      <c r="AC40" s="7" t="str">
        <f t="shared" si="11"/>
        <v/>
      </c>
      <c r="AD40" s="7" t="str">
        <f t="shared" si="11"/>
        <v/>
      </c>
      <c r="AE40" s="7" t="str">
        <f t="shared" si="11"/>
        <v/>
      </c>
    </row>
    <row r="42" spans="1:31" x14ac:dyDescent="0.25">
      <c r="A42" s="29" t="s">
        <v>60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</sheetData>
  <mergeCells count="10">
    <mergeCell ref="A1:AE1"/>
    <mergeCell ref="A2:AE2"/>
    <mergeCell ref="J5:O6"/>
    <mergeCell ref="J13:AE13"/>
    <mergeCell ref="A42:AE42"/>
    <mergeCell ref="K4:L4"/>
    <mergeCell ref="M4:N4"/>
    <mergeCell ref="O4:P4"/>
    <mergeCell ref="Q4:R4"/>
    <mergeCell ref="S4:T4"/>
  </mergeCells>
  <conditionalFormatting sqref="A14:I40">
    <cfRule type="expression" dxfId="18" priority="17">
      <formula>$C14="Meilenstein"</formula>
    </cfRule>
  </conditionalFormatting>
  <conditionalFormatting sqref="H14:H40">
    <cfRule type="dataBar" priority="7">
      <dataBar>
        <cfvo type="min"/>
        <cfvo type="max"/>
        <color rgb="FF5B9BD5"/>
      </dataBar>
    </cfRule>
    <cfRule type="dataBar" priority="23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{2C1B135B-0F82-D66D-F4A0-043FA29F3999}</x14:id>
        </ext>
      </extLst>
    </cfRule>
  </conditionalFormatting>
  <conditionalFormatting sqref="I4">
    <cfRule type="dataBar" priority="8">
      <dataBar>
        <cfvo type="min"/>
        <cfvo type="max"/>
        <color rgb="FF70AD47"/>
      </dataBar>
    </cfRule>
    <cfRule type="dataBar" priority="24">
      <dataBar>
        <cfvo type="min"/>
        <cfvo type="max"/>
        <color rgb="FF70AD47"/>
      </dataBar>
      <extLst>
        <ext xmlns:x14="http://schemas.microsoft.com/office/spreadsheetml/2009/9/main" uri="{B025F937-C7B1-47D3-B67F-A62EFF666E3E}">
          <x14:id>{E0AF3E23-5E6E-D303-B7A2-A1978D345DC3}</x14:id>
        </ext>
      </extLst>
    </cfRule>
  </conditionalFormatting>
  <conditionalFormatting sqref="I14:I40">
    <cfRule type="expression" dxfId="17" priority="1">
      <formula>I14="Abgeschlossen"</formula>
    </cfRule>
    <cfRule type="expression" dxfId="16" priority="2">
      <formula>I14="Erreicht"</formula>
    </cfRule>
    <cfRule type="expression" dxfId="15" priority="3">
      <formula>I14="In Arbeit"</formula>
    </cfRule>
    <cfRule type="expression" dxfId="14" priority="4">
      <formula>I14="Geplant"</formula>
    </cfRule>
    <cfRule type="expression" dxfId="13" priority="5">
      <formula>I14="Offen"</formula>
    </cfRule>
    <cfRule type="expression" dxfId="12" priority="6">
      <formula>OR(I14="Verzögert",I14="Fällig")</formula>
    </cfRule>
  </conditionalFormatting>
  <conditionalFormatting sqref="J9:AE40">
    <cfRule type="expression" dxfId="11" priority="13">
      <formula>AND(J$11&lt;=TODAY(),J$12&gt;=TODAY())</formula>
    </cfRule>
  </conditionalFormatting>
  <conditionalFormatting sqref="J14:AE40">
    <cfRule type="expression" dxfId="10" priority="9">
      <formula>AND($C14="Aufgabe",J$11&lt;=$F14,J$12&gt;=$E14,$I14="Abgeschlossen")</formula>
    </cfRule>
    <cfRule type="expression" dxfId="9" priority="10">
      <formula>AND($C14="Aufgabe",J$11&lt;=$F14,J$12&gt;=$E14,$I14="In Arbeit")</formula>
    </cfRule>
    <cfRule type="expression" dxfId="8" priority="11">
      <formula>AND($C14="Aufgabe",J$11&lt;=$F14,J$12&gt;=$E14,$I14="Geplant")</formula>
    </cfRule>
    <cfRule type="expression" dxfId="7" priority="12">
      <formula>AND($C14="Aufgabe",J$11&lt;=$F14,J$12&gt;=$E14,$I14="Verzögert")</formula>
    </cfRule>
    <cfRule type="expression" dxfId="6" priority="14">
      <formula>AND($C14="Meilenstein",J$11&lt;=$E14,J$12&gt;=$E14,$I14="Erreicht")</formula>
    </cfRule>
    <cfRule type="expression" dxfId="5" priority="15">
      <formula>AND($C14="Meilenstein",J$11&lt;=$E14,J$12&gt;=$E14,$I14="Offen")</formula>
    </cfRule>
    <cfRule type="expression" dxfId="4" priority="16">
      <formula>AND($C14="Meilenstein",J$11&lt;=$E14,J$12&gt;=$E14,$I14="Fällig")</formula>
    </cfRule>
    <cfRule type="expression" dxfId="3" priority="18">
      <formula>AND($C14="Aufgabe",J$11&lt;=$F14,J$12&gt;=$E14,$I14="Abgeschlossen")</formula>
    </cfRule>
    <cfRule type="expression" dxfId="2" priority="19">
      <formula>AND($C14="Aufgabe",J$11&lt;=$F14,J$12&gt;=$E14,$I14="In Arbeit")</formula>
    </cfRule>
    <cfRule type="expression" dxfId="1" priority="20">
      <formula>AND($C14="Aufgabe",J$11&lt;=$F14,J$12&gt;=$E14,$I14="Geplant")</formula>
    </cfRule>
    <cfRule type="expression" dxfId="0" priority="21">
      <formula>AND($C14="Aufgabe",J$11&lt;=$F14,J$12&gt;=$E14,$I14="Verzögert")</formula>
    </cfRule>
  </conditionalFormatting>
  <dataValidations count="2">
    <dataValidation type="list" sqref="C14:C40" xr:uid="{00000000-0002-0000-0000-000000000000}">
      <formula1>"Aufgabe,Meilenstein"</formula1>
    </dataValidation>
    <dataValidation type="decimal" sqref="H14:H40" xr:uid="{00000000-0002-0000-0000-000001000000}">
      <formula1>0</formula1>
      <formula2>1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1B135B-0F82-D66D-F4A0-043FA29F3999}">
            <x14:dataBar>
              <x14:cfvo type="min"/>
              <x14:cfvo type="max"/>
              <x14:negativeFillColor auto="1"/>
              <x14:axisColor auto="1"/>
            </x14:dataBar>
          </x14:cfRule>
          <xm:sqref>H14:H40</xm:sqref>
        </x14:conditionalFormatting>
        <x14:conditionalFormatting xmlns:xm="http://schemas.microsoft.com/office/excel/2006/main">
          <x14:cfRule type="dataBar" id="{E0AF3E23-5E6E-D303-B7A2-A1978D345DC3}">
            <x14:dataBar>
              <x14:cfvo type="min"/>
              <x14:cfvo type="max"/>
              <x14:negativeFillColor auto="1"/>
              <x14:axisColor auto="1"/>
            </x14:dataBar>
          </x14:cfRule>
          <xm:sqref>I4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Gantt mit Meilensteinen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2026-05-21T08:58:35Z</dcterms:modified>
</cp:coreProperties>
</file>