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sergi\Documents\SEO\SEO\AA_Webs\Excel Aleman\Generador\"/>
    </mc:Choice>
  </mc:AlternateContent>
  <xr:revisionPtr revIDLastSave="0" documentId="13_ncr:1_{843CF525-B87B-4C06-9F47-01D77B3755AB}" xr6:coauthVersionLast="47" xr6:coauthVersionMax="47" xr10:uidLastSave="{00000000-0000-0000-0000-000000000000}"/>
  <bookViews>
    <workbookView xWindow="-120" yWindow="-120" windowWidth="29040" windowHeight="15720" tabRatio="500" xr2:uid="{00000000-000D-0000-FFFF-FFFF00000000}"/>
  </bookViews>
  <sheets>
    <sheet name="Fragebogen" sheetId="2" r:id="rId1"/>
    <sheet name="Auswertung" sheetId="1" r:id="rId2"/>
    <sheet name="Antworten" sheetId="3" r:id="rId3"/>
  </sheets>
  <definedNames>
    <definedName name="_xlnm.Print_Titles" localSheetId="2">Antworten!$1:$4</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L44" i="1" l="1"/>
  <c r="L43" i="1"/>
  <c r="L42" i="1"/>
  <c r="I37" i="1"/>
  <c r="H37" i="1"/>
  <c r="G37" i="1"/>
  <c r="F37" i="1"/>
  <c r="E37" i="1"/>
  <c r="D37" i="1"/>
  <c r="I36" i="1"/>
  <c r="H36" i="1"/>
  <c r="G36" i="1"/>
  <c r="F36" i="1"/>
  <c r="E36" i="1"/>
  <c r="D36" i="1"/>
  <c r="I35" i="1"/>
  <c r="H35" i="1"/>
  <c r="G35" i="1"/>
  <c r="F35" i="1"/>
  <c r="E35" i="1"/>
  <c r="D35" i="1"/>
  <c r="I34" i="1"/>
  <c r="H34" i="1"/>
  <c r="G34" i="1"/>
  <c r="F34" i="1"/>
  <c r="E34" i="1"/>
  <c r="D34" i="1"/>
  <c r="I33" i="1"/>
  <c r="H33" i="1"/>
  <c r="G33" i="1"/>
  <c r="F33" i="1"/>
  <c r="E33" i="1"/>
  <c r="D33" i="1"/>
  <c r="I32" i="1"/>
  <c r="H32" i="1"/>
  <c r="G32" i="1"/>
  <c r="F32" i="1"/>
  <c r="E32" i="1"/>
  <c r="D32" i="1"/>
  <c r="I31" i="1"/>
  <c r="H31" i="1"/>
  <c r="G31" i="1"/>
  <c r="F31" i="1"/>
  <c r="E31" i="1"/>
  <c r="D31" i="1"/>
  <c r="I30" i="1"/>
  <c r="H30" i="1"/>
  <c r="G30" i="1"/>
  <c r="F30" i="1"/>
  <c r="E30" i="1"/>
  <c r="D30" i="1"/>
  <c r="I25" i="1"/>
  <c r="H25" i="1"/>
  <c r="G25" i="1"/>
  <c r="F25" i="1"/>
  <c r="E25" i="1"/>
  <c r="D25" i="1"/>
  <c r="I24" i="1"/>
  <c r="H24" i="1"/>
  <c r="G24" i="1"/>
  <c r="F24" i="1"/>
  <c r="E24" i="1"/>
  <c r="D24" i="1"/>
  <c r="I23" i="1"/>
  <c r="H23" i="1"/>
  <c r="G23" i="1"/>
  <c r="F23" i="1"/>
  <c r="E23" i="1"/>
  <c r="D23" i="1"/>
  <c r="I22" i="1"/>
  <c r="H22" i="1"/>
  <c r="G22" i="1"/>
  <c r="F22" i="1"/>
  <c r="E22" i="1"/>
  <c r="D22" i="1"/>
  <c r="I21" i="1"/>
  <c r="H21" i="1"/>
  <c r="G21" i="1"/>
  <c r="F21" i="1"/>
  <c r="E21" i="1"/>
  <c r="D21" i="1"/>
  <c r="I20" i="1"/>
  <c r="H20" i="1"/>
  <c r="G20" i="1"/>
  <c r="F20" i="1"/>
  <c r="E20" i="1"/>
  <c r="D20" i="1"/>
  <c r="I19" i="1"/>
  <c r="H19" i="1"/>
  <c r="G19" i="1"/>
  <c r="F19" i="1"/>
  <c r="E19" i="1"/>
  <c r="D19" i="1"/>
  <c r="I18" i="1"/>
  <c r="H18" i="1"/>
  <c r="G18" i="1"/>
  <c r="F18" i="1"/>
  <c r="E18" i="1"/>
  <c r="D18" i="1"/>
  <c r="I17" i="1"/>
  <c r="H17" i="1"/>
  <c r="G17" i="1"/>
  <c r="F17" i="1"/>
  <c r="E17" i="1"/>
  <c r="D17" i="1"/>
  <c r="G13" i="1"/>
  <c r="E13" i="1"/>
  <c r="B13" i="1"/>
  <c r="G12" i="1"/>
  <c r="E12" i="1"/>
  <c r="B12" i="1"/>
  <c r="G8" i="1"/>
  <c r="E8" i="1"/>
  <c r="B8" i="1"/>
  <c r="G7" i="1"/>
  <c r="E7" i="1"/>
  <c r="B7" i="1"/>
  <c r="G6" i="1"/>
  <c r="E6" i="1"/>
  <c r="B6" i="1"/>
  <c r="B3" i="1"/>
</calcChain>
</file>

<file path=xl/sharedStrings.xml><?xml version="1.0" encoding="utf-8"?>
<sst xmlns="http://schemas.openxmlformats.org/spreadsheetml/2006/main" count="249" uniqueCount="125">
  <si>
    <t>AUSWERTUNG KUNDENZUFRIEDENHEIT 2026</t>
  </si>
  <si>
    <t>CSAT — Customer Satisfaction Score</t>
  </si>
  <si>
    <t>NPS — Net Promoter Score</t>
  </si>
  <si>
    <t>CES — Customer Effort Score</t>
  </si>
  <si>
    <t>NPS-VERTEILUNG</t>
  </si>
  <si>
    <t>DETRAKTOREN (0–6)</t>
  </si>
  <si>
    <t>PASSIVE (7–8)</t>
  </si>
  <si>
    <t>PROMOTOREN (9–10)</t>
  </si>
  <si>
    <t>DURCHSCHNITTSWERTE PRO FRAGE</t>
  </si>
  <si>
    <t>Frage</t>
  </si>
  <si>
    <t>Kurzbezeichnung</t>
  </si>
  <si>
    <t>Antworten</t>
  </si>
  <si>
    <t>Mittelwert</t>
  </si>
  <si>
    <t>Min</t>
  </si>
  <si>
    <t>Max</t>
  </si>
  <si>
    <t>% Top-2 (4–5)</t>
  </si>
  <si>
    <t>% Bottom-2 (1–2)</t>
  </si>
  <si>
    <t>Frage 1</t>
  </si>
  <si>
    <t>Produktqualität</t>
  </si>
  <si>
    <t>Frage 2</t>
  </si>
  <si>
    <t>Preis-Leistung</t>
  </si>
  <si>
    <t>Frage 3</t>
  </si>
  <si>
    <t>Beratung &amp; Betreuung</t>
  </si>
  <si>
    <t>Frage 4</t>
  </si>
  <si>
    <t>Lieferzeit</t>
  </si>
  <si>
    <t>Frage 5</t>
  </si>
  <si>
    <t>Erreichbarkeit</t>
  </si>
  <si>
    <t>Frage 6</t>
  </si>
  <si>
    <t>Problemlösung</t>
  </si>
  <si>
    <t>Frage 7</t>
  </si>
  <si>
    <t>Webseite / Digital</t>
  </si>
  <si>
    <t>Frage 8</t>
  </si>
  <si>
    <t>Gesamteindruck</t>
  </si>
  <si>
    <t>GESAMT</t>
  </si>
  <si>
    <t>alle 8 Fragen</t>
  </si>
  <si>
    <t>VERTEILUNG DER ANTWORTEN (Anzahl je Skalenwert)</t>
  </si>
  <si>
    <t>1 (sehr unzufr.)</t>
  </si>
  <si>
    <t>2 (unzufr.)</t>
  </si>
  <si>
    <t>3 (neutral)</t>
  </si>
  <si>
    <t>4 (zufr.)</t>
  </si>
  <si>
    <t>5 (sehr zufr.)</t>
  </si>
  <si>
    <t>Gesamt</t>
  </si>
  <si>
    <t>DIAGRAMME</t>
  </si>
  <si>
    <t>Kategorie</t>
  </si>
  <si>
    <t>Anzahl</t>
  </si>
  <si>
    <t>Detraktoren (0–6)</t>
  </si>
  <si>
    <t>Passive (7–8)</t>
  </si>
  <si>
    <t>Promotoren (9–10)</t>
  </si>
  <si>
    <t>Hinweis: Die Auswertung basiert auf den im Blatt „Antworten“ erfassten Daten. Neue Antworten können in den hellblauen Zellen (ab Zeile 5) eingetragen werden — alle Kennzahlen, Tabellen und Diagramme aktualisieren sich automatisch. Beispieldaten (30 Antworten) sind frei erfunden und dienen nur zur Veranschaulichung.</t>
  </si>
  <si>
    <t>FRAGEBOGEN ZUR KUNDENZUFRIEDENHEIT</t>
  </si>
  <si>
    <t>Befragungszeitraum: 2026   |   Ihre Meinung ist uns wichtig</t>
  </si>
  <si>
    <t>Sehr geehrte Kundin, sehr geehrter Kunde,
vielen Dank, dass Sie sich die Zeit nehmen, an unserer Umfrage teilzunehmen. Ihre Antworten helfen uns, unsere Produkte und Dienstleistungen kontinuierlich zu verbessern. Die Beantwortung dauert nur etwa 5 Minuten. Bitte kreuzen Sie pro Frage genau ein Kästchen an.</t>
  </si>
  <si>
    <t>TEIL 1: ANGABEN ZUR PERSON (optional)</t>
  </si>
  <si>
    <t>Datum:</t>
  </si>
  <si>
    <t>____________________</t>
  </si>
  <si>
    <t>Kundennummer / ID:</t>
  </si>
  <si>
    <t>Branche / Bereich:</t>
  </si>
  <si>
    <t>Kundengruppe:</t>
  </si>
  <si>
    <t>☐ Privat   ☐ Gewerblich</t>
  </si>
  <si>
    <t>TEIL 2: BEWERTUNGSFRAGEN  —  Skala: 1 = sehr unzufrieden, 5 = sehr zufrieden</t>
  </si>
  <si>
    <t>1</t>
  </si>
  <si>
    <t>2</t>
  </si>
  <si>
    <t>3</t>
  </si>
  <si>
    <t>4</t>
  </si>
  <si>
    <t>5</t>
  </si>
  <si>
    <t>sehr
unzufrieden</t>
  </si>
  <si>
    <t>unzufrieden</t>
  </si>
  <si>
    <t>neutral</t>
  </si>
  <si>
    <t>zufrieden</t>
  </si>
  <si>
    <t>sehr
zufrieden</t>
  </si>
  <si>
    <t>1.  Wie zufrieden sind Sie mit der Qualität unseres Produkts / unserer Dienstleistung?</t>
  </si>
  <si>
    <t>☐</t>
  </si>
  <si>
    <t>2.  Wie zufrieden sind Sie mit dem Preis-Leistungs-Verhältnis?</t>
  </si>
  <si>
    <t>3.  Wie zufrieden sind Sie mit der Beratung und Betreuung?</t>
  </si>
  <si>
    <t>4.  Wie zufrieden sind Sie mit der Liefer- bzw. Bearbeitungszeit?</t>
  </si>
  <si>
    <t>5.  Wie zufrieden sind Sie mit der Erreichbarkeit unseres Kundenservices?</t>
  </si>
  <si>
    <t>6.  Wie zufrieden sind Sie mit der Lösung Ihres Anliegens?</t>
  </si>
  <si>
    <t>7.  Wie bewerten Sie unsere Webseite / unsere digitalen Angebote?</t>
  </si>
  <si>
    <t>8.  Wie zufrieden sind Sie mit dem Gesamteindruck Ihrer Erfahrung?</t>
  </si>
  <si>
    <t>TEIL 3: WEITEREMPFEHLUNG  —  Skala: 0 = sehr unwahrscheinlich, 10 = sehr wahrscheinlich</t>
  </si>
  <si>
    <t>9.  Wie wahrscheinlich ist es, dass Sie uns einem Freund oder Kollegen weiterempfehlen?</t>
  </si>
  <si>
    <t>☐ 0    ☐ 1    ☐ 2    ☐ 3    ☐ 4    ☐ 5    ☐ 6    ☐ 7    ☐ 8    ☐ 9    ☐ 10</t>
  </si>
  <si>
    <t>0 = sehr unwahrscheinlich</t>
  </si>
  <si>
    <t>10 = sehr wahrscheinlich</t>
  </si>
  <si>
    <t>TEIL 4: AUFWAND  —  Skala: 1 = sehr schwierig, 4 = sehr einfach</t>
  </si>
  <si>
    <t>10. Wie einfach war es für Sie, Ihr Anliegen bei uns zu erledigen?</t>
  </si>
  <si>
    <t>☐ 1 – Sehr schwierig    ☐ 2 – Schwierig    ☐ 3 – Einfach    ☐ 4 – Sehr einfach</t>
  </si>
  <si>
    <t>TEIL 5: OFFENE FRAGEN</t>
  </si>
  <si>
    <t>11. Was hat Ihnen besonders gut gefallen?</t>
  </si>
  <si>
    <t>12. Wo sehen Sie Verbesserungspotenzial?</t>
  </si>
  <si>
    <t>Vielen Dank für Ihre Teilnahme! Bitte geben Sie den ausgefüllten Fragebogen zurück oder senden Sie ihn an die unten angegebene Adresse.</t>
  </si>
  <si>
    <t>ANTWORTEN — Datenbasis 2026</t>
  </si>
  <si>
    <t>Hier werden alle eingegangenen Fragebogen-Antworten erfasst. Werte werden automatisch in die Auswertung übernommen.</t>
  </si>
  <si>
    <t>ID</t>
  </si>
  <si>
    <t>Datum</t>
  </si>
  <si>
    <t>Kundengruppe</t>
  </si>
  <si>
    <t>Branche</t>
  </si>
  <si>
    <t>F1 Produkt</t>
  </si>
  <si>
    <t>F2 Preis</t>
  </si>
  <si>
    <t>F3 Beratung</t>
  </si>
  <si>
    <t>F4 Lieferzeit</t>
  </si>
  <si>
    <t>F5 Service</t>
  </si>
  <si>
    <t>F6 Lösung</t>
  </si>
  <si>
    <t>F7 Digital</t>
  </si>
  <si>
    <t>F8 Gesamt</t>
  </si>
  <si>
    <t>NPS (0-10)</t>
  </si>
  <si>
    <t>CES (1-4)</t>
  </si>
  <si>
    <t>Bemerkung</t>
  </si>
  <si>
    <t>Gewerblich</t>
  </si>
  <si>
    <t>Einzelhandel</t>
  </si>
  <si>
    <t>Solider Service.</t>
  </si>
  <si>
    <t>Privat</t>
  </si>
  <si>
    <t>Online</t>
  </si>
  <si>
    <t>Schnelle Bearbeitung und top Beratung.</t>
  </si>
  <si>
    <t>Sehr freundliches Team, gerne wieder!</t>
  </si>
  <si>
    <t>Beratung</t>
  </si>
  <si>
    <t>Wartezeit am Telefon zu lang.</t>
  </si>
  <si>
    <t>Bestellung kam beschädigt an.</t>
  </si>
  <si>
    <t>B2B</t>
  </si>
  <si>
    <t>Dienstleistung</t>
  </si>
  <si>
    <t>Schwer erreichbar.</t>
  </si>
  <si>
    <t>Preis ist im Vergleich zu hoch.</t>
  </si>
  <si>
    <t>Empfehle ich gerne weiter.</t>
  </si>
  <si>
    <t>Lieferzeit könnte schneller sein.</t>
  </si>
  <si>
    <t>Alles bestens, weiter 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</si>
</sst>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
    <numFmt numFmtId="166" formatCode="dd\.mm\.yyyy"/>
  </numFmts>
  <fonts count="37" x14ac:knownFonts="1">
    <font>
      <sz val="11"/>
      <color theme="1"/>
      <name val="Calibri"/>
      <family val="2"/>
      <charset val="1"/>
    </font>
    <font>
      <b/>
      <sz val="20"/>
      <color rgb="FFFFFFFF"/>
      <name val="Calibri"/>
      <charset val="1"/>
    </font>
    <font>
      <i/>
      <sz val="11"/>
      <color rgb="FF595959"/>
      <name val="Calibri"/>
      <charset val="1"/>
    </font>
    <font>
      <b/>
      <sz val="11"/>
      <color rgb="FFFFFFFF"/>
      <name val="Calibri"/>
      <charset val="1"/>
    </font>
    <font>
      <b/>
      <sz val="26"/>
      <color rgb="FF222222"/>
      <name val="Calibri"/>
      <charset val="1"/>
    </font>
    <font>
      <b/>
      <sz val="10"/>
      <color rgb="FF595959"/>
      <name val="Calibri"/>
      <charset val="1"/>
    </font>
    <font>
      <i/>
      <sz val="9"/>
      <color rgb="FF808080"/>
      <name val="Calibri"/>
      <charset val="1"/>
    </font>
    <font>
      <b/>
      <sz val="12"/>
      <color rgb="FFFFFFFF"/>
      <name val="Calibri"/>
      <charset val="1"/>
    </font>
    <font>
      <b/>
      <sz val="10"/>
      <color rgb="FFFFFFFF"/>
      <name val="Calibri"/>
      <charset val="1"/>
    </font>
    <font>
      <b/>
      <sz val="22"/>
      <color rgb="FF222222"/>
      <name val="Calibri"/>
      <charset val="1"/>
    </font>
    <font>
      <b/>
      <sz val="12"/>
      <color rgb="FFC00000"/>
      <name val="Calibri"/>
      <charset val="1"/>
    </font>
    <font>
      <b/>
      <sz val="12"/>
      <color rgb="FFFFC000"/>
      <name val="Calibri"/>
      <charset val="1"/>
    </font>
    <font>
      <b/>
      <sz val="12"/>
      <color rgb="FF70AD47"/>
      <name val="Calibri"/>
      <charset val="1"/>
    </font>
    <font>
      <b/>
      <sz val="11"/>
      <color rgb="FF1F4E78"/>
      <name val="Calibri"/>
      <charset val="1"/>
    </font>
    <font>
      <sz val="11"/>
      <color rgb="FF000000"/>
      <name val="Calibri"/>
      <charset val="1"/>
    </font>
    <font>
      <sz val="11"/>
      <color rgb="FF595959"/>
      <name val="Calibri"/>
      <charset val="1"/>
    </font>
    <font>
      <b/>
      <sz val="11"/>
      <color rgb="FF2E75B6"/>
      <name val="Calibri"/>
      <charset val="1"/>
    </font>
    <font>
      <sz val="11"/>
      <color rgb="FFC00000"/>
      <name val="Calibri"/>
      <charset val="1"/>
    </font>
    <font>
      <sz val="11"/>
      <color rgb="FF548235"/>
      <name val="Calibri"/>
      <charset val="1"/>
    </font>
    <font>
      <b/>
      <sz val="11"/>
      <color rgb="FF548235"/>
      <name val="Calibri"/>
      <charset val="1"/>
    </font>
    <font>
      <b/>
      <sz val="11"/>
      <color rgb="FFC00000"/>
      <name val="Calibri"/>
      <charset val="1"/>
    </font>
    <font>
      <b/>
      <i/>
      <sz val="11"/>
      <color rgb="FFFFFFFF"/>
      <name val="Calibri"/>
      <charset val="1"/>
    </font>
    <font>
      <b/>
      <sz val="9"/>
      <color rgb="FFFFFFFF"/>
      <name val="Calibri"/>
      <charset val="1"/>
    </font>
    <font>
      <b/>
      <sz val="11"/>
      <color rgb="FF000000"/>
      <name val="Calibri"/>
      <charset val="1"/>
    </font>
    <font>
      <b/>
      <sz val="9"/>
      <color rgb="FFA6A6A6"/>
      <name val="Calibri"/>
      <charset val="1"/>
    </font>
    <font>
      <sz val="9"/>
      <color rgb="FFA6A6A6"/>
      <name val="Calibri"/>
      <charset val="1"/>
    </font>
    <font>
      <b/>
      <sz val="18"/>
      <color rgb="FFFFFFFF"/>
      <name val="Calibri"/>
      <charset val="1"/>
    </font>
    <font>
      <sz val="10"/>
      <color rgb="FF000000"/>
      <name val="Calibri"/>
      <charset val="1"/>
    </font>
    <font>
      <sz val="11"/>
      <color rgb="FF404040"/>
      <name val="Calibri"/>
      <charset val="1"/>
    </font>
    <font>
      <i/>
      <sz val="8"/>
      <color rgb="FF595959"/>
      <name val="Calibri"/>
      <charset val="1"/>
    </font>
    <font>
      <sz val="14"/>
      <color rgb="FF595959"/>
      <name val="Calibri"/>
      <charset val="1"/>
    </font>
    <font>
      <sz val="12"/>
      <color rgb="FF595959"/>
      <name val="Calibri"/>
      <charset val="1"/>
    </font>
    <font>
      <i/>
      <sz val="10"/>
      <color rgb="FF595959"/>
      <name val="Calibri"/>
      <charset val="1"/>
    </font>
    <font>
      <b/>
      <sz val="16"/>
      <color rgb="FFFFFFFF"/>
      <name val="Calibri"/>
      <charset val="1"/>
    </font>
    <font>
      <sz val="11"/>
      <color rgb="FF0000FF"/>
      <name val="Calibri"/>
      <charset val="1"/>
    </font>
    <font>
      <b/>
      <sz val="11"/>
      <color rgb="FF0000FF"/>
      <name val="Calibri"/>
      <charset val="1"/>
    </font>
    <font>
      <i/>
      <sz val="10"/>
      <color rgb="FF404040"/>
      <name val="Calibri"/>
      <charset val="1"/>
    </font>
  </fonts>
  <fills count="13">
    <fill>
      <patternFill patternType="none"/>
    </fill>
    <fill>
      <patternFill patternType="gray125"/>
    </fill>
    <fill>
      <patternFill patternType="solid">
        <fgColor rgb="FF1F4E78"/>
        <bgColor rgb="FF003366"/>
      </patternFill>
    </fill>
    <fill>
      <patternFill patternType="solid">
        <fgColor rgb="FFF8F8F8"/>
        <bgColor rgb="FFFBFBFB"/>
      </patternFill>
    </fill>
    <fill>
      <patternFill patternType="solid">
        <fgColor rgb="FF2E75B6"/>
        <bgColor rgb="FF4F81BD"/>
      </patternFill>
    </fill>
    <fill>
      <patternFill patternType="solid">
        <fgColor rgb="FF548235"/>
        <bgColor rgb="FF595959"/>
      </patternFill>
    </fill>
    <fill>
      <patternFill patternType="solid">
        <fgColor rgb="FFC65911"/>
        <bgColor rgb="FFC0504D"/>
      </patternFill>
    </fill>
    <fill>
      <patternFill patternType="solid">
        <fgColor rgb="FFFFFFFF"/>
        <bgColor rgb="FFFBFBFB"/>
      </patternFill>
    </fill>
    <fill>
      <patternFill patternType="solid">
        <fgColor rgb="FFC00000"/>
        <bgColor rgb="FF800000"/>
      </patternFill>
    </fill>
    <fill>
      <patternFill patternType="solid">
        <fgColor rgb="FFFFC000"/>
        <bgColor rgb="FFFF9900"/>
      </patternFill>
    </fill>
    <fill>
      <patternFill patternType="solid">
        <fgColor rgb="FF70AD47"/>
        <bgColor rgb="FF9BBB59"/>
      </patternFill>
    </fill>
    <fill>
      <patternFill patternType="solid">
        <fgColor rgb="FFFBFBFB"/>
        <bgColor rgb="FFF8F8F8"/>
      </patternFill>
    </fill>
    <fill>
      <patternFill patternType="solid">
        <fgColor rgb="FFDDEBF7"/>
        <bgColor rgb="FFD9D9D9"/>
      </patternFill>
    </fill>
  </fills>
  <borders count="8">
    <border>
      <left/>
      <right/>
      <top/>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
      <left style="thin">
        <color rgb="FF2E75B6"/>
      </left>
      <right style="thin">
        <color rgb="FF2E75B6"/>
      </right>
      <top style="thin">
        <color rgb="FF2E75B6"/>
      </top>
      <bottom style="thin">
        <color rgb="FF2E75B6"/>
      </bottom>
      <diagonal/>
    </border>
    <border>
      <left style="thin">
        <color rgb="FFBFBFBF"/>
      </left>
      <right style="thin">
        <color rgb="FFBFBFBF"/>
      </right>
      <top style="thin">
        <color rgb="FFBFBFBF"/>
      </top>
      <bottom style="thin">
        <color rgb="FFBFBFBF"/>
      </bottom>
      <diagonal/>
    </border>
    <border>
      <left style="thin">
        <color rgb="FF1F4E78"/>
      </left>
      <right style="thin">
        <color rgb="FF1F4E78"/>
      </right>
      <top style="thin">
        <color rgb="FF1F4E78"/>
      </top>
      <bottom style="thin">
        <color rgb="FF1F4E78"/>
      </bottom>
      <diagonal/>
    </border>
    <border>
      <left style="thin">
        <color rgb="FFBFBFBF"/>
      </left>
      <right/>
      <top style="thin">
        <color rgb="FFBFBFBF"/>
      </top>
      <bottom style="thin">
        <color rgb="FFBFBFBF"/>
      </bottom>
      <diagonal/>
    </border>
  </borders>
  <cellStyleXfs count="1">
    <xf numFmtId="0" fontId="0" fillId="0" borderId="0"/>
  </cellStyleXfs>
  <cellXfs count="75">
    <xf numFmtId="0" fontId="0" fillId="0" borderId="0" xfId="0"/>
    <xf numFmtId="1" fontId="9" fillId="7" borderId="2" xfId="0" applyNumberFormat="1" applyFont="1" applyFill="1" applyBorder="1" applyAlignment="1">
      <alignment horizontal="center" vertical="center" wrapText="1"/>
    </xf>
    <xf numFmtId="0" fontId="8" fillId="10" borderId="1" xfId="0" applyFont="1" applyFill="1" applyBorder="1" applyAlignment="1">
      <alignment horizontal="center" vertical="center" wrapText="1"/>
    </xf>
    <xf numFmtId="0" fontId="8" fillId="9" borderId="1" xfId="0" applyFont="1" applyFill="1" applyBorder="1" applyAlignment="1">
      <alignment horizontal="center" vertical="center" wrapText="1"/>
    </xf>
    <xf numFmtId="0" fontId="8" fillId="8" borderId="1" xfId="0" applyFont="1" applyFill="1" applyBorder="1" applyAlignment="1">
      <alignment horizontal="center" vertical="center" wrapText="1"/>
    </xf>
    <xf numFmtId="0" fontId="7" fillId="2" borderId="0" xfId="0" applyFont="1" applyFill="1" applyAlignment="1">
      <alignment horizontal="left" vertical="center" wrapText="1" indent="1"/>
    </xf>
    <xf numFmtId="0" fontId="6" fillId="7" borderId="3" xfId="0" applyFont="1" applyFill="1" applyBorder="1" applyAlignment="1">
      <alignment horizontal="center" vertical="center" wrapText="1"/>
    </xf>
    <xf numFmtId="0" fontId="5" fillId="7" borderId="2" xfId="0" applyFont="1" applyFill="1" applyBorder="1" applyAlignment="1">
      <alignment horizontal="center" vertical="center" wrapText="1"/>
    </xf>
    <xf numFmtId="164" fontId="4" fillId="7" borderId="2" xfId="0" applyNumberFormat="1" applyFont="1" applyFill="1" applyBorder="1" applyAlignment="1">
      <alignment horizontal="center" vertical="center" wrapText="1"/>
    </xf>
    <xf numFmtId="2" fontId="4" fillId="7" borderId="2" xfId="0" applyNumberFormat="1" applyFont="1" applyFill="1" applyBorder="1" applyAlignment="1">
      <alignment horizontal="center" vertical="center" wrapText="1"/>
    </xf>
    <xf numFmtId="0" fontId="3" fillId="6" borderId="1" xfId="0" applyFont="1" applyFill="1" applyBorder="1" applyAlignment="1">
      <alignment horizontal="left" vertical="center" wrapText="1" indent="1"/>
    </xf>
    <xf numFmtId="0" fontId="3" fillId="5" borderId="1" xfId="0" applyFont="1" applyFill="1" applyBorder="1" applyAlignment="1">
      <alignment horizontal="left" vertical="center" wrapText="1" indent="1"/>
    </xf>
    <xf numFmtId="0" fontId="3" fillId="4" borderId="1" xfId="0" applyFont="1" applyFill="1" applyBorder="1" applyAlignment="1">
      <alignment horizontal="left" vertical="center" wrapText="1" indent="1"/>
    </xf>
    <xf numFmtId="0" fontId="2" fillId="3" borderId="0" xfId="0" applyFont="1" applyFill="1" applyAlignment="1">
      <alignment horizontal="left" vertical="center" wrapText="1" indent="2"/>
    </xf>
    <xf numFmtId="0" fontId="1" fillId="2" borderId="0" xfId="0" applyFont="1" applyFill="1" applyAlignment="1">
      <alignment horizontal="left" vertical="center" wrapText="1" indent="2"/>
    </xf>
    <xf numFmtId="0" fontId="8" fillId="4" borderId="4" xfId="0" applyFont="1" applyFill="1" applyBorder="1" applyAlignment="1">
      <alignment horizontal="center" vertical="center" wrapText="1"/>
    </xf>
    <xf numFmtId="0" fontId="13" fillId="3" borderId="5" xfId="0" applyFont="1" applyFill="1" applyBorder="1" applyAlignment="1">
      <alignment horizontal="left" vertical="center" wrapText="1" indent="1"/>
    </xf>
    <xf numFmtId="0" fontId="14" fillId="3" borderId="5" xfId="0" applyFont="1" applyFill="1" applyBorder="1" applyAlignment="1">
      <alignment horizontal="left" vertical="center" wrapText="1" indent="1"/>
    </xf>
    <xf numFmtId="1" fontId="15" fillId="3" borderId="5" xfId="0" applyNumberFormat="1" applyFont="1" applyFill="1" applyBorder="1" applyAlignment="1">
      <alignment horizontal="center" vertical="center" wrapText="1"/>
    </xf>
    <xf numFmtId="2" fontId="16" fillId="3" borderId="5" xfId="0" applyNumberFormat="1" applyFont="1" applyFill="1" applyBorder="1" applyAlignment="1">
      <alignment horizontal="center" vertical="center" wrapText="1"/>
    </xf>
    <xf numFmtId="1" fontId="17" fillId="3" borderId="5" xfId="0" applyNumberFormat="1" applyFont="1" applyFill="1" applyBorder="1" applyAlignment="1">
      <alignment horizontal="center" vertical="center" wrapText="1"/>
    </xf>
    <xf numFmtId="1" fontId="18" fillId="3" borderId="5" xfId="0" applyNumberFormat="1" applyFont="1" applyFill="1" applyBorder="1" applyAlignment="1">
      <alignment horizontal="center" vertical="center" wrapText="1"/>
    </xf>
    <xf numFmtId="165" fontId="19" fillId="3" borderId="5" xfId="0" applyNumberFormat="1" applyFont="1" applyFill="1" applyBorder="1" applyAlignment="1">
      <alignment horizontal="center" vertical="center" wrapText="1"/>
    </xf>
    <xf numFmtId="165" fontId="20" fillId="3" borderId="5" xfId="0" applyNumberFormat="1" applyFont="1" applyFill="1" applyBorder="1" applyAlignment="1">
      <alignment horizontal="center" vertical="center" wrapText="1"/>
    </xf>
    <xf numFmtId="0" fontId="13" fillId="7" borderId="5" xfId="0" applyFont="1" applyFill="1" applyBorder="1" applyAlignment="1">
      <alignment horizontal="left" vertical="center" wrapText="1" indent="1"/>
    </xf>
    <xf numFmtId="0" fontId="14" fillId="7" borderId="5" xfId="0" applyFont="1" applyFill="1" applyBorder="1" applyAlignment="1">
      <alignment horizontal="left" vertical="center" wrapText="1" indent="1"/>
    </xf>
    <xf numFmtId="1" fontId="15" fillId="7" borderId="5" xfId="0" applyNumberFormat="1" applyFont="1" applyFill="1" applyBorder="1" applyAlignment="1">
      <alignment horizontal="center" vertical="center" wrapText="1"/>
    </xf>
    <xf numFmtId="2" fontId="16" fillId="7" borderId="5" xfId="0" applyNumberFormat="1" applyFont="1" applyFill="1" applyBorder="1" applyAlignment="1">
      <alignment horizontal="center" vertical="center" wrapText="1"/>
    </xf>
    <xf numFmtId="1" fontId="17" fillId="7" borderId="5" xfId="0" applyNumberFormat="1" applyFont="1" applyFill="1" applyBorder="1" applyAlignment="1">
      <alignment horizontal="center" vertical="center" wrapText="1"/>
    </xf>
    <xf numFmtId="1" fontId="18" fillId="7" borderId="5" xfId="0" applyNumberFormat="1" applyFont="1" applyFill="1" applyBorder="1" applyAlignment="1">
      <alignment horizontal="center" vertical="center" wrapText="1"/>
    </xf>
    <xf numFmtId="165" fontId="19" fillId="7" borderId="5" xfId="0" applyNumberFormat="1" applyFont="1" applyFill="1" applyBorder="1" applyAlignment="1">
      <alignment horizontal="center" vertical="center" wrapText="1"/>
    </xf>
    <xf numFmtId="165" fontId="20" fillId="7" borderId="5" xfId="0" applyNumberFormat="1" applyFont="1" applyFill="1" applyBorder="1" applyAlignment="1">
      <alignment horizontal="center" vertical="center" wrapText="1"/>
    </xf>
    <xf numFmtId="0" fontId="3" fillId="2" borderId="6" xfId="0" applyFont="1" applyFill="1" applyBorder="1" applyAlignment="1">
      <alignment horizontal="left" vertical="center" wrapText="1" indent="1"/>
    </xf>
    <xf numFmtId="0" fontId="21" fillId="2" borderId="6" xfId="0" applyFont="1" applyFill="1" applyBorder="1" applyAlignment="1">
      <alignment horizontal="left" vertical="center" wrapText="1" indent="1"/>
    </xf>
    <xf numFmtId="1" fontId="3" fillId="2" borderId="6" xfId="0" applyNumberFormat="1" applyFont="1" applyFill="1" applyBorder="1" applyAlignment="1">
      <alignment horizontal="center" vertical="center" wrapText="1"/>
    </xf>
    <xf numFmtId="2" fontId="3" fillId="2" borderId="6" xfId="0" applyNumberFormat="1" applyFont="1" applyFill="1" applyBorder="1" applyAlignment="1">
      <alignment horizontal="center" vertical="center" wrapText="1"/>
    </xf>
    <xf numFmtId="165" fontId="3" fillId="2" borderId="6" xfId="0" applyNumberFormat="1" applyFont="1" applyFill="1" applyBorder="1" applyAlignment="1">
      <alignment horizontal="center" vertical="center" wrapText="1"/>
    </xf>
    <xf numFmtId="0" fontId="22" fillId="4" borderId="4" xfId="0" applyFont="1" applyFill="1" applyBorder="1" applyAlignment="1">
      <alignment horizontal="center" vertical="center" wrapText="1"/>
    </xf>
    <xf numFmtId="1" fontId="14" fillId="3" borderId="5" xfId="0" applyNumberFormat="1" applyFont="1" applyFill="1" applyBorder="1" applyAlignment="1">
      <alignment horizontal="center" vertical="center" wrapText="1"/>
    </xf>
    <xf numFmtId="1" fontId="23" fillId="3" borderId="5" xfId="0" applyNumberFormat="1" applyFont="1" applyFill="1" applyBorder="1" applyAlignment="1">
      <alignment horizontal="center" vertical="center" wrapText="1"/>
    </xf>
    <xf numFmtId="1" fontId="14" fillId="7" borderId="5" xfId="0" applyNumberFormat="1" applyFont="1" applyFill="1" applyBorder="1" applyAlignment="1">
      <alignment horizontal="center" vertical="center" wrapText="1"/>
    </xf>
    <xf numFmtId="1" fontId="23" fillId="7" borderId="5" xfId="0" applyNumberFormat="1" applyFont="1" applyFill="1" applyBorder="1" applyAlignment="1">
      <alignment horizontal="center" vertical="center" wrapText="1"/>
    </xf>
    <xf numFmtId="0" fontId="24" fillId="0" borderId="0" xfId="0" applyFont="1"/>
    <xf numFmtId="0" fontId="25" fillId="0" borderId="0" xfId="0" applyFont="1"/>
    <xf numFmtId="1" fontId="25" fillId="0" borderId="0" xfId="0" applyNumberFormat="1" applyFont="1"/>
    <xf numFmtId="0" fontId="23" fillId="7" borderId="5" xfId="0" applyFont="1" applyFill="1" applyBorder="1" applyAlignment="1">
      <alignment horizontal="left" vertical="center" wrapText="1" indent="1"/>
    </xf>
    <xf numFmtId="0" fontId="3" fillId="2" borderId="6" xfId="0" applyFont="1" applyFill="1" applyBorder="1" applyAlignment="1">
      <alignment horizontal="center" vertical="center" wrapText="1"/>
    </xf>
    <xf numFmtId="0" fontId="0" fillId="3" borderId="5" xfId="0" applyFill="1" applyBorder="1"/>
    <xf numFmtId="0" fontId="29" fillId="3" borderId="5" xfId="0" applyFont="1" applyFill="1" applyBorder="1" applyAlignment="1">
      <alignment horizontal="center" vertical="center" wrapText="1"/>
    </xf>
    <xf numFmtId="0" fontId="30" fillId="7" borderId="5"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23" fillId="7" borderId="5" xfId="0" applyFont="1" applyFill="1" applyBorder="1" applyAlignment="1">
      <alignment horizontal="center" vertical="center" wrapText="1"/>
    </xf>
    <xf numFmtId="166" fontId="34" fillId="12" borderId="5" xfId="0" applyNumberFormat="1" applyFont="1" applyFill="1" applyBorder="1" applyAlignment="1">
      <alignment horizontal="center" vertical="center" wrapText="1"/>
    </xf>
    <xf numFmtId="0" fontId="34" fillId="12" borderId="5" xfId="0" applyFont="1" applyFill="1" applyBorder="1" applyAlignment="1">
      <alignment horizontal="center" vertical="center" wrapText="1"/>
    </xf>
    <xf numFmtId="0" fontId="35" fillId="12" borderId="5" xfId="0" applyFont="1" applyFill="1" applyBorder="1" applyAlignment="1">
      <alignment horizontal="center" vertical="center" wrapText="1"/>
    </xf>
    <xf numFmtId="0" fontId="36" fillId="12" borderId="5" xfId="0" applyFont="1" applyFill="1" applyBorder="1" applyAlignment="1">
      <alignment horizontal="left" vertical="center" wrapText="1" indent="1"/>
    </xf>
    <xf numFmtId="0" fontId="23" fillId="3" borderId="5" xfId="0" applyFont="1" applyFill="1" applyBorder="1" applyAlignment="1">
      <alignment horizontal="center" vertical="center" wrapText="1"/>
    </xf>
    <xf numFmtId="165" fontId="10" fillId="7" borderId="3" xfId="0" applyNumberFormat="1" applyFont="1" applyFill="1" applyBorder="1" applyAlignment="1">
      <alignment horizontal="center" vertical="center" wrapText="1"/>
    </xf>
    <xf numFmtId="165" fontId="11" fillId="7" borderId="3" xfId="0" applyNumberFormat="1" applyFont="1" applyFill="1" applyBorder="1" applyAlignment="1">
      <alignment horizontal="center" vertical="center" wrapText="1"/>
    </xf>
    <xf numFmtId="165" fontId="12" fillId="7" borderId="3" xfId="0" applyNumberFormat="1" applyFont="1" applyFill="1" applyBorder="1" applyAlignment="1">
      <alignment horizontal="center" vertical="center" wrapText="1"/>
    </xf>
    <xf numFmtId="0" fontId="6" fillId="11" borderId="0" xfId="0" applyFont="1" applyFill="1" applyAlignment="1">
      <alignment horizontal="left" vertical="center" wrapText="1" indent="1"/>
    </xf>
    <xf numFmtId="0" fontId="26" fillId="2" borderId="0" xfId="0" applyFont="1" applyFill="1" applyAlignment="1">
      <alignment horizontal="left" vertical="center" wrapText="1" indent="2"/>
    </xf>
    <xf numFmtId="0" fontId="27" fillId="11" borderId="0" xfId="0" applyFont="1" applyFill="1" applyAlignment="1">
      <alignment horizontal="left" vertical="top" wrapText="1" indent="1"/>
    </xf>
    <xf numFmtId="0" fontId="3" fillId="4" borderId="0" xfId="0" applyFont="1" applyFill="1" applyAlignment="1">
      <alignment horizontal="left" vertical="center" wrapText="1" indent="1"/>
    </xf>
    <xf numFmtId="0" fontId="28" fillId="7" borderId="7" xfId="0" applyFont="1" applyFill="1" applyBorder="1" applyAlignment="1">
      <alignment horizontal="left" vertical="center" wrapText="1" indent="1"/>
    </xf>
    <xf numFmtId="0" fontId="23" fillId="7" borderId="7" xfId="0" applyFont="1" applyFill="1" applyBorder="1" applyAlignment="1">
      <alignment horizontal="left" vertical="center" wrapText="1" indent="1"/>
    </xf>
    <xf numFmtId="0" fontId="30" fillId="7" borderId="7" xfId="0" applyFont="1" applyFill="1" applyBorder="1" applyAlignment="1">
      <alignment horizontal="center" vertical="center" wrapText="1"/>
    </xf>
    <xf numFmtId="0" fontId="29" fillId="0" borderId="0" xfId="0" applyFont="1" applyAlignment="1">
      <alignment horizontal="left" vertical="center" wrapText="1" indent="1"/>
    </xf>
    <xf numFmtId="0" fontId="29" fillId="0" borderId="0" xfId="0" applyFont="1" applyAlignment="1">
      <alignment horizontal="right" vertical="center" indent="1"/>
    </xf>
    <xf numFmtId="0" fontId="31" fillId="7" borderId="7" xfId="0" applyFont="1" applyFill="1" applyBorder="1" applyAlignment="1">
      <alignment horizontal="center" vertical="center" wrapText="1"/>
    </xf>
    <xf numFmtId="0" fontId="0" fillId="7" borderId="7" xfId="0" applyFill="1" applyBorder="1"/>
    <xf numFmtId="0" fontId="32" fillId="11" borderId="0" xfId="0" applyFont="1" applyFill="1" applyAlignment="1">
      <alignment horizontal="left" vertical="center" wrapText="1" indent="1"/>
    </xf>
    <xf numFmtId="0" fontId="33" fillId="2" borderId="0" xfId="0" applyFont="1" applyFill="1" applyAlignment="1">
      <alignment horizontal="left" vertical="center" wrapText="1" indent="2"/>
    </xf>
    <xf numFmtId="0" fontId="32" fillId="3" borderId="0" xfId="0" applyFont="1" applyFill="1" applyAlignment="1">
      <alignment horizontal="left" vertical="center" wrapText="1" indent="2"/>
    </xf>
  </cellXfs>
  <cellStyles count="1">
    <cellStyle name="Standard" xfId="0" builtinId="0"/>
  </cellStyles>
  <dxfs count="0"/>
  <tableStyles count="0" defaultTableStyle="TableStyleMedium2" defaultPivotStyle="PivotStyleLight16"/>
  <colors>
    <indexedColors>
      <rgbColor rgb="FF000000"/>
      <rgbColor rgb="FFFFFFFF"/>
      <rgbColor rgb="FFC00000"/>
      <rgbColor rgb="FF00FF00"/>
      <rgbColor rgb="FF0000FF"/>
      <rgbColor rgb="FFFFFF00"/>
      <rgbColor rgb="FFFF00FF"/>
      <rgbColor rgb="FF00FFFF"/>
      <rgbColor rgb="FF800000"/>
      <rgbColor rgb="FF008000"/>
      <rgbColor rgb="FF000080"/>
      <rgbColor rgb="FF548235"/>
      <rgbColor rgb="FF800080"/>
      <rgbColor rgb="FF008080"/>
      <rgbColor rgb="FFBFBFBF"/>
      <rgbColor rgb="FF808080"/>
      <rgbColor rgb="FFA6A6A6"/>
      <rgbColor rgb="FFC0504D"/>
      <rgbColor rgb="FFF8F8F8"/>
      <rgbColor rgb="FFDDEBF7"/>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FBFBFB"/>
      <rgbColor rgb="FFCCFFCC"/>
      <rgbColor rgb="FFFFFF99"/>
      <rgbColor rgb="FF9BBB59"/>
      <rgbColor rgb="FFFF99CC"/>
      <rgbColor rgb="FFCC99FF"/>
      <rgbColor rgb="FFFFCC99"/>
      <rgbColor rgb="FF2E75B6"/>
      <rgbColor rgb="FF70AD47"/>
      <rgbColor rgb="FF92D050"/>
      <rgbColor rgb="FFFFC000"/>
      <rgbColor rgb="FFFF9900"/>
      <rgbColor rgb="FFE97132"/>
      <rgbColor rgb="FF595959"/>
      <rgbColor rgb="FF878787"/>
      <rgbColor rgb="FF003366"/>
      <rgbColor rgb="FF4F81BD"/>
      <rgbColor rgb="FF003300"/>
      <rgbColor rgb="FF222222"/>
      <rgbColor rgb="FFC65911"/>
      <rgbColor rgb="FF993366"/>
      <rgbColor rgb="FF1F4E78"/>
      <rgbColor rgb="FF404040"/>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c:style val="2"/>
  <c:chart>
    <c:title>
      <c:tx>
        <c:rich>
          <a:bodyPr rot="0"/>
          <a:lstStyle/>
          <a:p>
            <a:pPr>
              <a:defRPr sz="1800" b="1" strike="noStrike" spc="-1">
                <a:solidFill>
                  <a:srgbClr val="000000"/>
                </a:solidFill>
                <a:latin typeface="Calibri"/>
              </a:defRPr>
            </a:pPr>
            <a:r>
              <a:rPr lang="de-DE" sz="1800" b="1" strike="noStrike" spc="-1">
                <a:solidFill>
                  <a:srgbClr val="000000"/>
                </a:solidFill>
                <a:latin typeface="Calibri"/>
              </a:rPr>
              <a:t>Mittelwerte pro Frage (Skala 1–5)</a:t>
            </a:r>
          </a:p>
        </c:rich>
      </c:tx>
      <c:overlay val="0"/>
      <c:spPr>
        <a:noFill/>
        <a:ln w="0">
          <a:noFill/>
        </a:ln>
      </c:spPr>
    </c:title>
    <c:autoTitleDeleted val="0"/>
    <c:plotArea>
      <c:layout/>
      <c:barChart>
        <c:barDir val="bar"/>
        <c:grouping val="clustered"/>
        <c:varyColors val="0"/>
        <c:ser>
          <c:idx val="0"/>
          <c:order val="0"/>
          <c:tx>
            <c:strRef>
              <c:f>Auswertung!$E$16</c:f>
              <c:strCache>
                <c:ptCount val="1"/>
                <c:pt idx="0">
                  <c:v>Mittelwert</c:v>
                </c:pt>
              </c:strCache>
            </c:strRef>
          </c:tx>
          <c:spPr>
            <a:solidFill>
              <a:srgbClr val="2E75B6"/>
            </a:solidFill>
            <a:ln w="0">
              <a:noFill/>
            </a:ln>
          </c:spPr>
          <c:invertIfNegative val="0"/>
          <c:dLbls>
            <c:spPr>
              <a:noFill/>
              <a:ln>
                <a:noFill/>
              </a:ln>
              <a:effectLst/>
            </c:spPr>
            <c:txPr>
              <a:bodyPr wrap="square"/>
              <a:lstStyle/>
              <a:p>
                <a:pPr>
                  <a:defRPr sz="1000" b="0" strike="noStrike" spc="-1">
                    <a:solidFill>
                      <a:srgbClr val="000000"/>
                    </a:solidFill>
                    <a:latin typeface="Calibri"/>
                  </a:defRPr>
                </a:pPr>
                <a:endParaRPr lang="de-DE"/>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Auswertung!$C$17:$C$24</c:f>
              <c:strCache>
                <c:ptCount val="8"/>
                <c:pt idx="0">
                  <c:v>Produktqualität</c:v>
                </c:pt>
                <c:pt idx="1">
                  <c:v>Preis-Leistung</c:v>
                </c:pt>
                <c:pt idx="2">
                  <c:v>Beratung &amp; Betreuung</c:v>
                </c:pt>
                <c:pt idx="3">
                  <c:v>Lieferzeit</c:v>
                </c:pt>
                <c:pt idx="4">
                  <c:v>Erreichbarkeit</c:v>
                </c:pt>
                <c:pt idx="5">
                  <c:v>Problemlösung</c:v>
                </c:pt>
                <c:pt idx="6">
                  <c:v>Webseite / Digital</c:v>
                </c:pt>
                <c:pt idx="7">
                  <c:v>Gesamteindruck</c:v>
                </c:pt>
              </c:strCache>
            </c:strRef>
          </c:cat>
          <c:val>
            <c:numRef>
              <c:f>Auswertung!$E$17:$E$24</c:f>
              <c:numCache>
                <c:formatCode>0.00</c:formatCode>
                <c:ptCount val="8"/>
                <c:pt idx="0">
                  <c:v>3.7666666666666666</c:v>
                </c:pt>
                <c:pt idx="1">
                  <c:v>4.0333333333333332</c:v>
                </c:pt>
                <c:pt idx="2">
                  <c:v>3.7333333333333334</c:v>
                </c:pt>
                <c:pt idx="3">
                  <c:v>3.9</c:v>
                </c:pt>
                <c:pt idx="4">
                  <c:v>3.8</c:v>
                </c:pt>
                <c:pt idx="5">
                  <c:v>3.7</c:v>
                </c:pt>
                <c:pt idx="6">
                  <c:v>3.6333333333333333</c:v>
                </c:pt>
                <c:pt idx="7">
                  <c:v>3.8</c:v>
                </c:pt>
              </c:numCache>
            </c:numRef>
          </c:val>
          <c:extLst>
            <c:ext xmlns:c16="http://schemas.microsoft.com/office/drawing/2014/chart" uri="{C3380CC4-5D6E-409C-BE32-E72D297353CC}">
              <c16:uniqueId val="{00000000-ED57-4C0B-BCF7-238D93A3F3E0}"/>
            </c:ext>
          </c:extLst>
        </c:ser>
        <c:dLbls>
          <c:showLegendKey val="0"/>
          <c:showVal val="0"/>
          <c:showCatName val="0"/>
          <c:showSerName val="0"/>
          <c:showPercent val="0"/>
          <c:showBubbleSize val="0"/>
        </c:dLbls>
        <c:gapWidth val="150"/>
        <c:axId val="91822061"/>
        <c:axId val="21237248"/>
      </c:barChart>
      <c:catAx>
        <c:axId val="91822061"/>
        <c:scaling>
          <c:orientation val="minMax"/>
        </c:scaling>
        <c:delete val="0"/>
        <c:axPos val="l"/>
        <c:numFmt formatCode="General" sourceLinked="1"/>
        <c:majorTickMark val="none"/>
        <c:minorTickMark val="none"/>
        <c:tickLblPos val="nextTo"/>
        <c:spPr>
          <a:ln w="9360">
            <a:solidFill>
              <a:srgbClr val="878787"/>
            </a:solidFill>
            <a:round/>
          </a:ln>
        </c:spPr>
        <c:txPr>
          <a:bodyPr/>
          <a:lstStyle/>
          <a:p>
            <a:pPr>
              <a:defRPr sz="1000" b="0" strike="noStrike" spc="-1">
                <a:solidFill>
                  <a:srgbClr val="000000"/>
                </a:solidFill>
                <a:latin typeface="Calibri"/>
              </a:defRPr>
            </a:pPr>
            <a:endParaRPr lang="de-DE"/>
          </a:p>
        </c:txPr>
        <c:crossAx val="21237248"/>
        <c:crosses val="autoZero"/>
        <c:auto val="1"/>
        <c:lblAlgn val="ctr"/>
        <c:lblOffset val="100"/>
        <c:noMultiLvlLbl val="0"/>
      </c:catAx>
      <c:valAx>
        <c:axId val="21237248"/>
        <c:scaling>
          <c:orientation val="minMax"/>
        </c:scaling>
        <c:delete val="0"/>
        <c:axPos val="b"/>
        <c:majorGridlines>
          <c:spPr>
            <a:ln w="9360">
              <a:solidFill>
                <a:srgbClr val="878787"/>
              </a:solidFill>
              <a:round/>
            </a:ln>
          </c:spPr>
        </c:majorGridlines>
        <c:numFmt formatCode="0.00" sourceLinked="1"/>
        <c:majorTickMark val="none"/>
        <c:minorTickMark val="none"/>
        <c:tickLblPos val="nextTo"/>
        <c:spPr>
          <a:ln w="9360">
            <a:solidFill>
              <a:srgbClr val="878787"/>
            </a:solidFill>
            <a:round/>
          </a:ln>
        </c:spPr>
        <c:txPr>
          <a:bodyPr/>
          <a:lstStyle/>
          <a:p>
            <a:pPr>
              <a:defRPr sz="1000" b="0" strike="noStrike" spc="-1">
                <a:solidFill>
                  <a:srgbClr val="000000"/>
                </a:solidFill>
                <a:latin typeface="Calibri"/>
              </a:defRPr>
            </a:pPr>
            <a:endParaRPr lang="de-DE"/>
          </a:p>
        </c:txPr>
        <c:crossAx val="91822061"/>
        <c:crosses val="autoZero"/>
        <c:crossBetween val="between"/>
      </c:valAx>
      <c:spPr>
        <a:noFill/>
        <a:ln w="0">
          <a:noFill/>
        </a:ln>
      </c:spPr>
    </c:plotArea>
    <c:plotVisOnly val="1"/>
    <c:dispBlanksAs val="gap"/>
    <c:showDLblsOverMax val="1"/>
  </c:chart>
  <c:spPr>
    <a:solidFill>
      <a:srgbClr val="FFFFFF"/>
    </a:solidFill>
    <a:ln w="9360">
      <a:solidFill>
        <a:srgbClr val="D9D9D9"/>
      </a:solidFill>
      <a:round/>
    </a:ln>
  </c:sp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c:style val="2"/>
  <c:chart>
    <c:title>
      <c:tx>
        <c:rich>
          <a:bodyPr rot="0"/>
          <a:lstStyle/>
          <a:p>
            <a:pPr>
              <a:defRPr sz="1800" b="1" strike="noStrike" spc="-1">
                <a:solidFill>
                  <a:srgbClr val="000000"/>
                </a:solidFill>
                <a:latin typeface="Calibri"/>
              </a:defRPr>
            </a:pPr>
            <a:r>
              <a:rPr lang="de-DE" sz="1800" b="1" strike="noStrike" spc="-1">
                <a:solidFill>
                  <a:srgbClr val="000000"/>
                </a:solidFill>
                <a:latin typeface="Calibri"/>
              </a:rPr>
              <a:t>NPS-Verteilung</a:t>
            </a:r>
          </a:p>
        </c:rich>
      </c:tx>
      <c:overlay val="0"/>
      <c:spPr>
        <a:noFill/>
        <a:ln w="0">
          <a:noFill/>
        </a:ln>
      </c:spPr>
    </c:title>
    <c:autoTitleDeleted val="0"/>
    <c:plotArea>
      <c:layout/>
      <c:doughnutChart>
        <c:varyColors val="1"/>
        <c:ser>
          <c:idx val="0"/>
          <c:order val="0"/>
          <c:tx>
            <c:strRef>
              <c:f>Auswertung!$L$41</c:f>
              <c:strCache>
                <c:ptCount val="1"/>
                <c:pt idx="0">
                  <c:v>Anzahl</c:v>
                </c:pt>
              </c:strCache>
            </c:strRef>
          </c:tx>
          <c:spPr>
            <a:solidFill>
              <a:srgbClr val="4F81BD"/>
            </a:solidFill>
            <a:ln w="0">
              <a:noFill/>
            </a:ln>
          </c:spPr>
          <c:dPt>
            <c:idx val="0"/>
            <c:bubble3D val="0"/>
            <c:extLst>
              <c:ext xmlns:c16="http://schemas.microsoft.com/office/drawing/2014/chart" uri="{C3380CC4-5D6E-409C-BE32-E72D297353CC}">
                <c16:uniqueId val="{00000001-D341-4A64-9172-B62508DAB3C2}"/>
              </c:ext>
            </c:extLst>
          </c:dPt>
          <c:dPt>
            <c:idx val="1"/>
            <c:bubble3D val="0"/>
            <c:spPr>
              <a:solidFill>
                <a:srgbClr val="C0504D"/>
              </a:solidFill>
              <a:ln w="0">
                <a:noFill/>
              </a:ln>
            </c:spPr>
            <c:extLst>
              <c:ext xmlns:c16="http://schemas.microsoft.com/office/drawing/2014/chart" uri="{C3380CC4-5D6E-409C-BE32-E72D297353CC}">
                <c16:uniqueId val="{00000003-D341-4A64-9172-B62508DAB3C2}"/>
              </c:ext>
            </c:extLst>
          </c:dPt>
          <c:dPt>
            <c:idx val="2"/>
            <c:bubble3D val="0"/>
            <c:spPr>
              <a:solidFill>
                <a:srgbClr val="9BBB59"/>
              </a:solidFill>
              <a:ln w="0">
                <a:noFill/>
              </a:ln>
            </c:spPr>
            <c:extLst>
              <c:ext xmlns:c16="http://schemas.microsoft.com/office/drawing/2014/chart" uri="{C3380CC4-5D6E-409C-BE32-E72D297353CC}">
                <c16:uniqueId val="{00000005-D341-4A64-9172-B62508DAB3C2}"/>
              </c:ext>
            </c:extLst>
          </c:dPt>
          <c:dLbls>
            <c:dLbl>
              <c:idx val="0"/>
              <c:spPr/>
              <c:txPr>
                <a:bodyPr wrap="square"/>
                <a:lstStyle/>
                <a:p>
                  <a:pPr>
                    <a:defRPr sz="1000" b="0" strike="noStrike" spc="-1">
                      <a:solidFill>
                        <a:srgbClr val="000000"/>
                      </a:solidFill>
                      <a:latin typeface="Calibri"/>
                    </a:defRPr>
                  </a:pPr>
                  <a:endParaRPr lang="de-DE"/>
                </a:p>
              </c:txPr>
              <c:showLegendKey val="0"/>
              <c:showVal val="0"/>
              <c:showCatName val="0"/>
              <c:showSerName val="0"/>
              <c:showPercent val="0"/>
              <c:showBubbleSize val="1"/>
              <c:extLst>
                <c:ext xmlns:c16="http://schemas.microsoft.com/office/drawing/2014/chart" uri="{C3380CC4-5D6E-409C-BE32-E72D297353CC}">
                  <c16:uniqueId val="{00000001-D341-4A64-9172-B62508DAB3C2}"/>
                </c:ext>
              </c:extLst>
            </c:dLbl>
            <c:dLbl>
              <c:idx val="1"/>
              <c:spPr/>
              <c:txPr>
                <a:bodyPr wrap="square"/>
                <a:lstStyle/>
                <a:p>
                  <a:pPr>
                    <a:defRPr sz="1000" b="0" strike="noStrike" spc="-1">
                      <a:solidFill>
                        <a:srgbClr val="000000"/>
                      </a:solidFill>
                      <a:latin typeface="Calibri"/>
                    </a:defRPr>
                  </a:pPr>
                  <a:endParaRPr lang="de-DE"/>
                </a:p>
              </c:txPr>
              <c:showLegendKey val="0"/>
              <c:showVal val="0"/>
              <c:showCatName val="0"/>
              <c:showSerName val="0"/>
              <c:showPercent val="0"/>
              <c:showBubbleSize val="1"/>
              <c:extLst>
                <c:ext xmlns:c16="http://schemas.microsoft.com/office/drawing/2014/chart" uri="{C3380CC4-5D6E-409C-BE32-E72D297353CC}">
                  <c16:uniqueId val="{00000003-D341-4A64-9172-B62508DAB3C2}"/>
                </c:ext>
              </c:extLst>
            </c:dLbl>
            <c:dLbl>
              <c:idx val="2"/>
              <c:spPr/>
              <c:txPr>
                <a:bodyPr wrap="square"/>
                <a:lstStyle/>
                <a:p>
                  <a:pPr>
                    <a:defRPr sz="1000" b="0" strike="noStrike" spc="-1">
                      <a:solidFill>
                        <a:srgbClr val="000000"/>
                      </a:solidFill>
                      <a:latin typeface="Calibri"/>
                    </a:defRPr>
                  </a:pPr>
                  <a:endParaRPr lang="de-DE"/>
                </a:p>
              </c:txPr>
              <c:showLegendKey val="0"/>
              <c:showVal val="0"/>
              <c:showCatName val="0"/>
              <c:showSerName val="0"/>
              <c:showPercent val="0"/>
              <c:showBubbleSize val="1"/>
              <c:extLst>
                <c:ext xmlns:c16="http://schemas.microsoft.com/office/drawing/2014/chart" uri="{C3380CC4-5D6E-409C-BE32-E72D297353CC}">
                  <c16:uniqueId val="{00000005-D341-4A64-9172-B62508DAB3C2}"/>
                </c:ext>
              </c:extLst>
            </c:dLbl>
            <c:spPr>
              <a:noFill/>
              <a:ln>
                <a:noFill/>
              </a:ln>
              <a:effectLst/>
            </c:spPr>
            <c:txPr>
              <a:bodyPr wrap="square"/>
              <a:lstStyle/>
              <a:p>
                <a:pPr>
                  <a:defRPr sz="1000" b="0" strike="noStrike" spc="-1">
                    <a:solidFill>
                      <a:srgbClr val="000000"/>
                    </a:solidFill>
                    <a:latin typeface="Calibri"/>
                  </a:defRPr>
                </a:pPr>
                <a:endParaRPr lang="de-DE"/>
              </a:p>
            </c:txPr>
            <c:showLegendKey val="0"/>
            <c:showVal val="0"/>
            <c:showCatName val="0"/>
            <c:showSerName val="0"/>
            <c:showPercent val="0"/>
            <c:showBubbleSize val="1"/>
            <c:separator>; </c:separator>
            <c:showLeaderLines val="1"/>
            <c:extLst>
              <c:ext xmlns:c15="http://schemas.microsoft.com/office/drawing/2012/chart" uri="{CE6537A1-D6FC-4f65-9D91-7224C49458BB}"/>
            </c:extLst>
          </c:dLbls>
          <c:cat>
            <c:strRef>
              <c:f>Auswertung!$K$42:$K$44</c:f>
              <c:strCache>
                <c:ptCount val="3"/>
                <c:pt idx="0">
                  <c:v>Detraktoren (0–6)</c:v>
                </c:pt>
                <c:pt idx="1">
                  <c:v>Passive (7–8)</c:v>
                </c:pt>
                <c:pt idx="2">
                  <c:v>Promotoren (9–10)</c:v>
                </c:pt>
              </c:strCache>
            </c:strRef>
          </c:cat>
          <c:val>
            <c:numRef>
              <c:f>Auswertung!$L$42:$L$44</c:f>
              <c:numCache>
                <c:formatCode>0</c:formatCode>
                <c:ptCount val="3"/>
                <c:pt idx="0">
                  <c:v>9</c:v>
                </c:pt>
                <c:pt idx="1">
                  <c:v>9</c:v>
                </c:pt>
                <c:pt idx="2">
                  <c:v>12</c:v>
                </c:pt>
              </c:numCache>
            </c:numRef>
          </c:val>
          <c:extLst>
            <c:ext xmlns:c16="http://schemas.microsoft.com/office/drawing/2014/chart" uri="{C3380CC4-5D6E-409C-BE32-E72D297353CC}">
              <c16:uniqueId val="{00000006-D341-4A64-9172-B62508DAB3C2}"/>
            </c:ext>
          </c:extLst>
        </c:ser>
        <c:dLbls>
          <c:showLegendKey val="0"/>
          <c:showVal val="0"/>
          <c:showCatName val="0"/>
          <c:showSerName val="0"/>
          <c:showPercent val="0"/>
          <c:showBubbleSize val="0"/>
          <c:showLeaderLines val="1"/>
        </c:dLbls>
        <c:firstSliceAng val="0"/>
        <c:holeSize val="50"/>
      </c:doughnutChart>
      <c:spPr>
        <a:noFill/>
        <a:ln w="0">
          <a:noFill/>
        </a:ln>
      </c:spPr>
    </c:plotArea>
    <c:legend>
      <c:legendPos val="r"/>
      <c:overlay val="0"/>
      <c:spPr>
        <a:noFill/>
        <a:ln w="0">
          <a:noFill/>
        </a:ln>
      </c:spPr>
      <c:txPr>
        <a:bodyPr/>
        <a:lstStyle/>
        <a:p>
          <a:pPr>
            <a:defRPr sz="1000" b="0" strike="noStrike" spc="-1">
              <a:solidFill>
                <a:srgbClr val="000000"/>
              </a:solidFill>
              <a:latin typeface="Calibri"/>
            </a:defRPr>
          </a:pPr>
          <a:endParaRPr lang="de-DE"/>
        </a:p>
      </c:txPr>
    </c:legend>
    <c:plotVisOnly val="1"/>
    <c:dispBlanksAs val="gap"/>
    <c:showDLblsOverMax val="1"/>
  </c:chart>
  <c:spPr>
    <a:solidFill>
      <a:srgbClr val="FFFFFF"/>
    </a:solidFill>
    <a:ln w="9360">
      <a:solidFill>
        <a:srgbClr val="D9D9D9"/>
      </a:solidFill>
      <a:round/>
    </a:ln>
  </c:sp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c:style val="2"/>
  <c:chart>
    <c:title>
      <c:tx>
        <c:rich>
          <a:bodyPr rot="0"/>
          <a:lstStyle/>
          <a:p>
            <a:pPr>
              <a:defRPr sz="1800" b="1" strike="noStrike" spc="-1">
                <a:solidFill>
                  <a:srgbClr val="000000"/>
                </a:solidFill>
                <a:latin typeface="Calibri"/>
              </a:defRPr>
            </a:pPr>
            <a:r>
              <a:rPr sz="1800" b="1" strike="noStrike" spc="-1">
                <a:solidFill>
                  <a:srgbClr val="000000"/>
                </a:solidFill>
                <a:latin typeface="Calibri"/>
              </a:rPr>
              <a:t>Verteilung pro Frage (in %)</a:t>
            </a:r>
          </a:p>
        </c:rich>
      </c:tx>
      <c:overlay val="0"/>
      <c:spPr>
        <a:noFill/>
        <a:ln w="0">
          <a:noFill/>
        </a:ln>
      </c:spPr>
    </c:title>
    <c:autoTitleDeleted val="0"/>
    <c:plotArea>
      <c:layout/>
      <c:barChart>
        <c:barDir val="bar"/>
        <c:grouping val="percentStacked"/>
        <c:varyColors val="0"/>
        <c:ser>
          <c:idx val="0"/>
          <c:order val="0"/>
          <c:tx>
            <c:strRef>
              <c:f>Auswertung!$D$29</c:f>
              <c:strCache>
                <c:ptCount val="1"/>
                <c:pt idx="0">
                  <c:v>1 (sehr unzufr.)</c:v>
                </c:pt>
              </c:strCache>
            </c:strRef>
          </c:tx>
          <c:spPr>
            <a:solidFill>
              <a:srgbClr val="C00000"/>
            </a:solidFill>
            <a:ln w="0">
              <a:noFill/>
            </a:ln>
          </c:spPr>
          <c:invertIfNegative val="0"/>
          <c:dLbls>
            <c:spPr>
              <a:noFill/>
              <a:ln>
                <a:noFill/>
              </a:ln>
              <a:effectLst/>
            </c:spPr>
            <c:txPr>
              <a:bodyPr wrap="square"/>
              <a:lstStyle/>
              <a:p>
                <a:pPr>
                  <a:defRPr sz="1000" b="0" strike="noStrike" spc="-1">
                    <a:solidFill>
                      <a:srgbClr val="000000"/>
                    </a:solidFill>
                    <a:latin typeface="Calibri"/>
                  </a:defRPr>
                </a:pPr>
                <a:endParaRPr lang="de-DE"/>
              </a:p>
            </c:txPr>
            <c:dLblPos val="ct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Auswertung!$C$30:$C$37</c:f>
              <c:strCache>
                <c:ptCount val="8"/>
                <c:pt idx="0">
                  <c:v>Produktqualität</c:v>
                </c:pt>
                <c:pt idx="1">
                  <c:v>Preis-Leistung</c:v>
                </c:pt>
                <c:pt idx="2">
                  <c:v>Beratung &amp; Betreuung</c:v>
                </c:pt>
                <c:pt idx="3">
                  <c:v>Lieferzeit</c:v>
                </c:pt>
                <c:pt idx="4">
                  <c:v>Erreichbarkeit</c:v>
                </c:pt>
                <c:pt idx="5">
                  <c:v>Problemlösung</c:v>
                </c:pt>
                <c:pt idx="6">
                  <c:v>Webseite / Digital</c:v>
                </c:pt>
                <c:pt idx="7">
                  <c:v>Gesamteindruck</c:v>
                </c:pt>
              </c:strCache>
            </c:strRef>
          </c:cat>
          <c:val>
            <c:numRef>
              <c:f>Auswertung!$D$30:$D$37</c:f>
              <c:numCache>
                <c:formatCode>0</c:formatCode>
                <c:ptCount val="8"/>
                <c:pt idx="0">
                  <c:v>0</c:v>
                </c:pt>
                <c:pt idx="1">
                  <c:v>1</c:v>
                </c:pt>
                <c:pt idx="2">
                  <c:v>1</c:v>
                </c:pt>
                <c:pt idx="3">
                  <c:v>0</c:v>
                </c:pt>
                <c:pt idx="4">
                  <c:v>1</c:v>
                </c:pt>
                <c:pt idx="5">
                  <c:v>1</c:v>
                </c:pt>
                <c:pt idx="6">
                  <c:v>3</c:v>
                </c:pt>
                <c:pt idx="7">
                  <c:v>1</c:v>
                </c:pt>
              </c:numCache>
            </c:numRef>
          </c:val>
          <c:extLst>
            <c:ext xmlns:c16="http://schemas.microsoft.com/office/drawing/2014/chart" uri="{C3380CC4-5D6E-409C-BE32-E72D297353CC}">
              <c16:uniqueId val="{00000000-72EC-4DD8-8F86-5D35B570E04A}"/>
            </c:ext>
          </c:extLst>
        </c:ser>
        <c:ser>
          <c:idx val="1"/>
          <c:order val="1"/>
          <c:tx>
            <c:strRef>
              <c:f>Auswertung!$E$29</c:f>
              <c:strCache>
                <c:ptCount val="1"/>
                <c:pt idx="0">
                  <c:v>2 (unzufr.)</c:v>
                </c:pt>
              </c:strCache>
            </c:strRef>
          </c:tx>
          <c:spPr>
            <a:solidFill>
              <a:srgbClr val="E97132"/>
            </a:solidFill>
            <a:ln w="0">
              <a:noFill/>
            </a:ln>
          </c:spPr>
          <c:invertIfNegative val="0"/>
          <c:dLbls>
            <c:spPr>
              <a:noFill/>
              <a:ln>
                <a:noFill/>
              </a:ln>
              <a:effectLst/>
            </c:spPr>
            <c:txPr>
              <a:bodyPr wrap="square"/>
              <a:lstStyle/>
              <a:p>
                <a:pPr>
                  <a:defRPr sz="1000" b="0" strike="noStrike" spc="-1">
                    <a:solidFill>
                      <a:srgbClr val="000000"/>
                    </a:solidFill>
                    <a:latin typeface="Calibri"/>
                  </a:defRPr>
                </a:pPr>
                <a:endParaRPr lang="de-DE"/>
              </a:p>
            </c:txPr>
            <c:dLblPos val="ct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Auswertung!$C$30:$C$37</c:f>
              <c:strCache>
                <c:ptCount val="8"/>
                <c:pt idx="0">
                  <c:v>Produktqualität</c:v>
                </c:pt>
                <c:pt idx="1">
                  <c:v>Preis-Leistung</c:v>
                </c:pt>
                <c:pt idx="2">
                  <c:v>Beratung &amp; Betreuung</c:v>
                </c:pt>
                <c:pt idx="3">
                  <c:v>Lieferzeit</c:v>
                </c:pt>
                <c:pt idx="4">
                  <c:v>Erreichbarkeit</c:v>
                </c:pt>
                <c:pt idx="5">
                  <c:v>Problemlösung</c:v>
                </c:pt>
                <c:pt idx="6">
                  <c:v>Webseite / Digital</c:v>
                </c:pt>
                <c:pt idx="7">
                  <c:v>Gesamteindruck</c:v>
                </c:pt>
              </c:strCache>
            </c:strRef>
          </c:cat>
          <c:val>
            <c:numRef>
              <c:f>Auswertung!$E$30:$E$37</c:f>
              <c:numCache>
                <c:formatCode>0</c:formatCode>
                <c:ptCount val="8"/>
                <c:pt idx="0">
                  <c:v>4</c:v>
                </c:pt>
                <c:pt idx="1">
                  <c:v>4</c:v>
                </c:pt>
                <c:pt idx="2">
                  <c:v>4</c:v>
                </c:pt>
                <c:pt idx="3">
                  <c:v>4</c:v>
                </c:pt>
                <c:pt idx="4">
                  <c:v>4</c:v>
                </c:pt>
                <c:pt idx="5">
                  <c:v>5</c:v>
                </c:pt>
                <c:pt idx="6">
                  <c:v>1</c:v>
                </c:pt>
                <c:pt idx="7">
                  <c:v>2</c:v>
                </c:pt>
              </c:numCache>
            </c:numRef>
          </c:val>
          <c:extLst>
            <c:ext xmlns:c16="http://schemas.microsoft.com/office/drawing/2014/chart" uri="{C3380CC4-5D6E-409C-BE32-E72D297353CC}">
              <c16:uniqueId val="{00000001-72EC-4DD8-8F86-5D35B570E04A}"/>
            </c:ext>
          </c:extLst>
        </c:ser>
        <c:ser>
          <c:idx val="2"/>
          <c:order val="2"/>
          <c:tx>
            <c:strRef>
              <c:f>Auswertung!$F$29</c:f>
              <c:strCache>
                <c:ptCount val="1"/>
                <c:pt idx="0">
                  <c:v>3 (neutral)</c:v>
                </c:pt>
              </c:strCache>
            </c:strRef>
          </c:tx>
          <c:spPr>
            <a:solidFill>
              <a:srgbClr val="FFC000"/>
            </a:solidFill>
            <a:ln w="0">
              <a:noFill/>
            </a:ln>
          </c:spPr>
          <c:invertIfNegative val="0"/>
          <c:dLbls>
            <c:spPr>
              <a:noFill/>
              <a:ln>
                <a:noFill/>
              </a:ln>
              <a:effectLst/>
            </c:spPr>
            <c:txPr>
              <a:bodyPr wrap="square"/>
              <a:lstStyle/>
              <a:p>
                <a:pPr>
                  <a:defRPr sz="1000" b="0" strike="noStrike" spc="-1">
                    <a:solidFill>
                      <a:srgbClr val="000000"/>
                    </a:solidFill>
                    <a:latin typeface="Calibri"/>
                  </a:defRPr>
                </a:pPr>
                <a:endParaRPr lang="de-DE"/>
              </a:p>
            </c:txPr>
            <c:dLblPos val="ct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Auswertung!$C$30:$C$37</c:f>
              <c:strCache>
                <c:ptCount val="8"/>
                <c:pt idx="0">
                  <c:v>Produktqualität</c:v>
                </c:pt>
                <c:pt idx="1">
                  <c:v>Preis-Leistung</c:v>
                </c:pt>
                <c:pt idx="2">
                  <c:v>Beratung &amp; Betreuung</c:v>
                </c:pt>
                <c:pt idx="3">
                  <c:v>Lieferzeit</c:v>
                </c:pt>
                <c:pt idx="4">
                  <c:v>Erreichbarkeit</c:v>
                </c:pt>
                <c:pt idx="5">
                  <c:v>Problemlösung</c:v>
                </c:pt>
                <c:pt idx="6">
                  <c:v>Webseite / Digital</c:v>
                </c:pt>
                <c:pt idx="7">
                  <c:v>Gesamteindruck</c:v>
                </c:pt>
              </c:strCache>
            </c:strRef>
          </c:cat>
          <c:val>
            <c:numRef>
              <c:f>Auswertung!$F$30:$F$37</c:f>
              <c:numCache>
                <c:formatCode>0</c:formatCode>
                <c:ptCount val="8"/>
                <c:pt idx="0">
                  <c:v>5</c:v>
                </c:pt>
                <c:pt idx="1">
                  <c:v>3</c:v>
                </c:pt>
                <c:pt idx="2">
                  <c:v>5</c:v>
                </c:pt>
                <c:pt idx="3">
                  <c:v>6</c:v>
                </c:pt>
                <c:pt idx="4">
                  <c:v>5</c:v>
                </c:pt>
                <c:pt idx="5">
                  <c:v>5</c:v>
                </c:pt>
                <c:pt idx="6">
                  <c:v>9</c:v>
                </c:pt>
                <c:pt idx="7">
                  <c:v>7</c:v>
                </c:pt>
              </c:numCache>
            </c:numRef>
          </c:val>
          <c:extLst>
            <c:ext xmlns:c16="http://schemas.microsoft.com/office/drawing/2014/chart" uri="{C3380CC4-5D6E-409C-BE32-E72D297353CC}">
              <c16:uniqueId val="{00000002-72EC-4DD8-8F86-5D35B570E04A}"/>
            </c:ext>
          </c:extLst>
        </c:ser>
        <c:ser>
          <c:idx val="3"/>
          <c:order val="3"/>
          <c:tx>
            <c:strRef>
              <c:f>Auswertung!$G$29</c:f>
              <c:strCache>
                <c:ptCount val="1"/>
                <c:pt idx="0">
                  <c:v>4 (zufr.)</c:v>
                </c:pt>
              </c:strCache>
            </c:strRef>
          </c:tx>
          <c:spPr>
            <a:solidFill>
              <a:srgbClr val="92D050"/>
            </a:solidFill>
            <a:ln w="0">
              <a:noFill/>
            </a:ln>
          </c:spPr>
          <c:invertIfNegative val="0"/>
          <c:dLbls>
            <c:spPr>
              <a:noFill/>
              <a:ln>
                <a:noFill/>
              </a:ln>
              <a:effectLst/>
            </c:spPr>
            <c:txPr>
              <a:bodyPr wrap="square"/>
              <a:lstStyle/>
              <a:p>
                <a:pPr>
                  <a:defRPr sz="1000" b="0" strike="noStrike" spc="-1">
                    <a:solidFill>
                      <a:srgbClr val="000000"/>
                    </a:solidFill>
                    <a:latin typeface="Calibri"/>
                  </a:defRPr>
                </a:pPr>
                <a:endParaRPr lang="de-DE"/>
              </a:p>
            </c:txPr>
            <c:dLblPos val="ct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Auswertung!$C$30:$C$37</c:f>
              <c:strCache>
                <c:ptCount val="8"/>
                <c:pt idx="0">
                  <c:v>Produktqualität</c:v>
                </c:pt>
                <c:pt idx="1">
                  <c:v>Preis-Leistung</c:v>
                </c:pt>
                <c:pt idx="2">
                  <c:v>Beratung &amp; Betreuung</c:v>
                </c:pt>
                <c:pt idx="3">
                  <c:v>Lieferzeit</c:v>
                </c:pt>
                <c:pt idx="4">
                  <c:v>Erreichbarkeit</c:v>
                </c:pt>
                <c:pt idx="5">
                  <c:v>Problemlösung</c:v>
                </c:pt>
                <c:pt idx="6">
                  <c:v>Webseite / Digital</c:v>
                </c:pt>
                <c:pt idx="7">
                  <c:v>Gesamteindruck</c:v>
                </c:pt>
              </c:strCache>
            </c:strRef>
          </c:cat>
          <c:val>
            <c:numRef>
              <c:f>Auswertung!$G$30:$G$37</c:f>
              <c:numCache>
                <c:formatCode>0</c:formatCode>
                <c:ptCount val="8"/>
                <c:pt idx="0">
                  <c:v>15</c:v>
                </c:pt>
                <c:pt idx="1">
                  <c:v>7</c:v>
                </c:pt>
                <c:pt idx="2">
                  <c:v>12</c:v>
                </c:pt>
                <c:pt idx="3">
                  <c:v>9</c:v>
                </c:pt>
                <c:pt idx="4">
                  <c:v>10</c:v>
                </c:pt>
                <c:pt idx="5">
                  <c:v>10</c:v>
                </c:pt>
                <c:pt idx="6">
                  <c:v>8</c:v>
                </c:pt>
                <c:pt idx="7">
                  <c:v>12</c:v>
                </c:pt>
              </c:numCache>
            </c:numRef>
          </c:val>
          <c:extLst>
            <c:ext xmlns:c16="http://schemas.microsoft.com/office/drawing/2014/chart" uri="{C3380CC4-5D6E-409C-BE32-E72D297353CC}">
              <c16:uniqueId val="{00000003-72EC-4DD8-8F86-5D35B570E04A}"/>
            </c:ext>
          </c:extLst>
        </c:ser>
        <c:ser>
          <c:idx val="4"/>
          <c:order val="4"/>
          <c:tx>
            <c:strRef>
              <c:f>Auswertung!$H$29</c:f>
              <c:strCache>
                <c:ptCount val="1"/>
                <c:pt idx="0">
                  <c:v>5 (sehr zufr.)</c:v>
                </c:pt>
              </c:strCache>
            </c:strRef>
          </c:tx>
          <c:spPr>
            <a:solidFill>
              <a:srgbClr val="548235"/>
            </a:solidFill>
            <a:ln w="0">
              <a:noFill/>
            </a:ln>
          </c:spPr>
          <c:invertIfNegative val="0"/>
          <c:dLbls>
            <c:spPr>
              <a:noFill/>
              <a:ln>
                <a:noFill/>
              </a:ln>
              <a:effectLst/>
            </c:spPr>
            <c:txPr>
              <a:bodyPr wrap="square"/>
              <a:lstStyle/>
              <a:p>
                <a:pPr>
                  <a:defRPr sz="1000" b="0" strike="noStrike" spc="-1">
                    <a:solidFill>
                      <a:srgbClr val="000000"/>
                    </a:solidFill>
                    <a:latin typeface="Calibri"/>
                  </a:defRPr>
                </a:pPr>
                <a:endParaRPr lang="de-DE"/>
              </a:p>
            </c:txPr>
            <c:dLblPos val="ct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Auswertung!$C$30:$C$37</c:f>
              <c:strCache>
                <c:ptCount val="8"/>
                <c:pt idx="0">
                  <c:v>Produktqualität</c:v>
                </c:pt>
                <c:pt idx="1">
                  <c:v>Preis-Leistung</c:v>
                </c:pt>
                <c:pt idx="2">
                  <c:v>Beratung &amp; Betreuung</c:v>
                </c:pt>
                <c:pt idx="3">
                  <c:v>Lieferzeit</c:v>
                </c:pt>
                <c:pt idx="4">
                  <c:v>Erreichbarkeit</c:v>
                </c:pt>
                <c:pt idx="5">
                  <c:v>Problemlösung</c:v>
                </c:pt>
                <c:pt idx="6">
                  <c:v>Webseite / Digital</c:v>
                </c:pt>
                <c:pt idx="7">
                  <c:v>Gesamteindruck</c:v>
                </c:pt>
              </c:strCache>
            </c:strRef>
          </c:cat>
          <c:val>
            <c:numRef>
              <c:f>Auswertung!$H$30:$H$37</c:f>
              <c:numCache>
                <c:formatCode>0</c:formatCode>
                <c:ptCount val="8"/>
                <c:pt idx="0">
                  <c:v>6</c:v>
                </c:pt>
                <c:pt idx="1">
                  <c:v>15</c:v>
                </c:pt>
                <c:pt idx="2">
                  <c:v>8</c:v>
                </c:pt>
                <c:pt idx="3">
                  <c:v>11</c:v>
                </c:pt>
                <c:pt idx="4">
                  <c:v>10</c:v>
                </c:pt>
                <c:pt idx="5">
                  <c:v>9</c:v>
                </c:pt>
                <c:pt idx="6">
                  <c:v>9</c:v>
                </c:pt>
                <c:pt idx="7">
                  <c:v>8</c:v>
                </c:pt>
              </c:numCache>
            </c:numRef>
          </c:val>
          <c:extLst>
            <c:ext xmlns:c16="http://schemas.microsoft.com/office/drawing/2014/chart" uri="{C3380CC4-5D6E-409C-BE32-E72D297353CC}">
              <c16:uniqueId val="{00000004-72EC-4DD8-8F86-5D35B570E04A}"/>
            </c:ext>
          </c:extLst>
        </c:ser>
        <c:dLbls>
          <c:showLegendKey val="0"/>
          <c:showVal val="0"/>
          <c:showCatName val="0"/>
          <c:showSerName val="0"/>
          <c:showPercent val="0"/>
          <c:showBubbleSize val="0"/>
        </c:dLbls>
        <c:gapWidth val="150"/>
        <c:overlap val="100"/>
        <c:axId val="79086199"/>
        <c:axId val="16635072"/>
      </c:barChart>
      <c:catAx>
        <c:axId val="79086199"/>
        <c:scaling>
          <c:orientation val="minMax"/>
        </c:scaling>
        <c:delete val="0"/>
        <c:axPos val="l"/>
        <c:numFmt formatCode="General" sourceLinked="1"/>
        <c:majorTickMark val="none"/>
        <c:minorTickMark val="none"/>
        <c:tickLblPos val="nextTo"/>
        <c:spPr>
          <a:ln w="9360">
            <a:solidFill>
              <a:srgbClr val="878787"/>
            </a:solidFill>
            <a:round/>
          </a:ln>
        </c:spPr>
        <c:txPr>
          <a:bodyPr/>
          <a:lstStyle/>
          <a:p>
            <a:pPr>
              <a:defRPr sz="1000" b="0" strike="noStrike" spc="-1">
                <a:solidFill>
                  <a:srgbClr val="000000"/>
                </a:solidFill>
                <a:latin typeface="Calibri"/>
              </a:defRPr>
            </a:pPr>
            <a:endParaRPr lang="de-DE"/>
          </a:p>
        </c:txPr>
        <c:crossAx val="16635072"/>
        <c:crosses val="autoZero"/>
        <c:auto val="1"/>
        <c:lblAlgn val="ctr"/>
        <c:lblOffset val="100"/>
        <c:noMultiLvlLbl val="0"/>
      </c:catAx>
      <c:valAx>
        <c:axId val="16635072"/>
        <c:scaling>
          <c:orientation val="minMax"/>
        </c:scaling>
        <c:delete val="0"/>
        <c:axPos val="b"/>
        <c:majorGridlines>
          <c:spPr>
            <a:ln w="9360">
              <a:solidFill>
                <a:srgbClr val="878787"/>
              </a:solidFill>
              <a:round/>
            </a:ln>
          </c:spPr>
        </c:majorGridlines>
        <c:numFmt formatCode="0%" sourceLinked="1"/>
        <c:majorTickMark val="none"/>
        <c:minorTickMark val="none"/>
        <c:tickLblPos val="nextTo"/>
        <c:spPr>
          <a:ln w="9360">
            <a:solidFill>
              <a:srgbClr val="878787"/>
            </a:solidFill>
            <a:round/>
          </a:ln>
        </c:spPr>
        <c:txPr>
          <a:bodyPr/>
          <a:lstStyle/>
          <a:p>
            <a:pPr>
              <a:defRPr sz="1000" b="0" strike="noStrike" spc="-1">
                <a:solidFill>
                  <a:srgbClr val="000000"/>
                </a:solidFill>
                <a:latin typeface="Calibri"/>
              </a:defRPr>
            </a:pPr>
            <a:endParaRPr lang="de-DE"/>
          </a:p>
        </c:txPr>
        <c:crossAx val="79086199"/>
        <c:crosses val="autoZero"/>
        <c:crossBetween val="between"/>
      </c:valAx>
      <c:spPr>
        <a:noFill/>
        <a:ln w="0">
          <a:noFill/>
        </a:ln>
      </c:spPr>
    </c:plotArea>
    <c:legend>
      <c:legendPos val="b"/>
      <c:overlay val="0"/>
      <c:spPr>
        <a:noFill/>
        <a:ln w="0">
          <a:noFill/>
        </a:ln>
      </c:spPr>
      <c:txPr>
        <a:bodyPr/>
        <a:lstStyle/>
        <a:p>
          <a:pPr>
            <a:defRPr sz="1000" b="0" strike="noStrike" spc="-1">
              <a:solidFill>
                <a:srgbClr val="000000"/>
              </a:solidFill>
              <a:latin typeface="Calibri"/>
            </a:defRPr>
          </a:pPr>
          <a:endParaRPr lang="de-DE"/>
        </a:p>
      </c:txPr>
    </c:legend>
    <c:plotVisOnly val="1"/>
    <c:dispBlanksAs val="gap"/>
    <c:showDLblsOverMax val="1"/>
  </c:chart>
  <c:spPr>
    <a:solidFill>
      <a:srgbClr val="FFFFFF"/>
    </a:solidFill>
    <a:ln w="9360">
      <a:solidFill>
        <a:srgbClr val="D9D9D9"/>
      </a:solidFill>
      <a:round/>
    </a:ln>
  </c:spPr>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40</xdr:row>
      <xdr:rowOff>0</xdr:rowOff>
    </xdr:from>
    <xdr:to>
      <xdr:col>6</xdr:col>
      <xdr:colOff>982080</xdr:colOff>
      <xdr:row>58</xdr:row>
      <xdr:rowOff>170640</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0</xdr:colOff>
      <xdr:row>40</xdr:row>
      <xdr:rowOff>0</xdr:rowOff>
    </xdr:from>
    <xdr:to>
      <xdr:col>9</xdr:col>
      <xdr:colOff>12240</xdr:colOff>
      <xdr:row>57</xdr:row>
      <xdr:rowOff>1440</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61</xdr:row>
      <xdr:rowOff>0</xdr:rowOff>
    </xdr:from>
    <xdr:to>
      <xdr:col>8</xdr:col>
      <xdr:colOff>448200</xdr:colOff>
      <xdr:row>79</xdr:row>
      <xdr:rowOff>170640</xdr:rowOff>
    </xdr:to>
    <xdr:graphicFrame macro="">
      <xdr:nvGraphicFramePr>
        <xdr:cNvPr id="4" name="Chart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G47"/>
  <sheetViews>
    <sheetView showGridLines="0" tabSelected="1" zoomScaleNormal="100" workbookViewId="0">
      <selection activeCell="L15" sqref="L15"/>
    </sheetView>
  </sheetViews>
  <sheetFormatPr baseColWidth="10" defaultColWidth="8.7109375" defaultRowHeight="15" x14ac:dyDescent="0.25"/>
  <cols>
    <col min="1" max="1" width="0.7109375" customWidth="1"/>
    <col min="2" max="2" width="50" customWidth="1"/>
    <col min="3" max="7" width="8.7109375" customWidth="1"/>
    <col min="8" max="8" width="2" customWidth="1"/>
  </cols>
  <sheetData>
    <row r="2" spans="2:7" ht="39.75" customHeight="1" x14ac:dyDescent="0.25">
      <c r="B2" s="62" t="s">
        <v>49</v>
      </c>
      <c r="C2" s="62"/>
      <c r="D2" s="62"/>
      <c r="E2" s="62"/>
      <c r="F2" s="62"/>
      <c r="G2" s="62"/>
    </row>
    <row r="3" spans="2:7" ht="21.75" customHeight="1" x14ac:dyDescent="0.25">
      <c r="B3" s="13" t="s">
        <v>50</v>
      </c>
      <c r="C3" s="13"/>
      <c r="D3" s="13"/>
      <c r="E3" s="13"/>
      <c r="F3" s="13"/>
      <c r="G3" s="13"/>
    </row>
    <row r="5" spans="2:7" ht="18" customHeight="1" x14ac:dyDescent="0.25">
      <c r="B5" s="63" t="s">
        <v>51</v>
      </c>
      <c r="C5" s="63"/>
      <c r="D5" s="63"/>
      <c r="E5" s="63"/>
      <c r="F5" s="63"/>
      <c r="G5" s="63"/>
    </row>
    <row r="6" spans="2:7" ht="18" customHeight="1" x14ac:dyDescent="0.25">
      <c r="B6" s="63"/>
      <c r="C6" s="63"/>
      <c r="D6" s="63"/>
      <c r="E6" s="63"/>
      <c r="F6" s="63"/>
      <c r="G6" s="63"/>
    </row>
    <row r="7" spans="2:7" ht="18" customHeight="1" x14ac:dyDescent="0.25">
      <c r="B7" s="63"/>
      <c r="C7" s="63"/>
      <c r="D7" s="63"/>
      <c r="E7" s="63"/>
      <c r="F7" s="63"/>
      <c r="G7" s="63"/>
    </row>
    <row r="9" spans="2:7" ht="21.75" customHeight="1" x14ac:dyDescent="0.25">
      <c r="B9" s="64" t="s">
        <v>52</v>
      </c>
      <c r="C9" s="64"/>
      <c r="D9" s="64"/>
      <c r="E9" s="64"/>
      <c r="F9" s="64"/>
      <c r="G9" s="64"/>
    </row>
    <row r="10" spans="2:7" ht="21.75" customHeight="1" x14ac:dyDescent="0.25">
      <c r="B10" s="45" t="s">
        <v>53</v>
      </c>
      <c r="C10" s="65" t="s">
        <v>54</v>
      </c>
      <c r="D10" s="65"/>
      <c r="E10" s="65"/>
      <c r="F10" s="65"/>
      <c r="G10" s="65"/>
    </row>
    <row r="11" spans="2:7" ht="21.75" customHeight="1" x14ac:dyDescent="0.25">
      <c r="B11" s="45" t="s">
        <v>55</v>
      </c>
      <c r="C11" s="65" t="s">
        <v>54</v>
      </c>
      <c r="D11" s="65"/>
      <c r="E11" s="65"/>
      <c r="F11" s="65"/>
      <c r="G11" s="65"/>
    </row>
    <row r="12" spans="2:7" ht="21.75" customHeight="1" x14ac:dyDescent="0.25">
      <c r="B12" s="45" t="s">
        <v>56</v>
      </c>
      <c r="C12" s="65" t="s">
        <v>54</v>
      </c>
      <c r="D12" s="65"/>
      <c r="E12" s="65"/>
      <c r="F12" s="65"/>
      <c r="G12" s="65"/>
    </row>
    <row r="13" spans="2:7" ht="21.75" customHeight="1" x14ac:dyDescent="0.25">
      <c r="B13" s="45" t="s">
        <v>57</v>
      </c>
      <c r="C13" s="65" t="s">
        <v>58</v>
      </c>
      <c r="D13" s="65"/>
      <c r="E13" s="65"/>
      <c r="F13" s="65"/>
      <c r="G13" s="65"/>
    </row>
    <row r="15" spans="2:7" ht="21.75" customHeight="1" x14ac:dyDescent="0.25">
      <c r="B15" s="64" t="s">
        <v>59</v>
      </c>
      <c r="C15" s="64"/>
      <c r="D15" s="64"/>
      <c r="E15" s="64"/>
      <c r="F15" s="64"/>
      <c r="G15" s="64"/>
    </row>
    <row r="16" spans="2:7" ht="24" customHeight="1" x14ac:dyDescent="0.25">
      <c r="B16" s="32" t="s">
        <v>9</v>
      </c>
      <c r="C16" s="46" t="s">
        <v>60</v>
      </c>
      <c r="D16" s="46" t="s">
        <v>61</v>
      </c>
      <c r="E16" s="46" t="s">
        <v>62</v>
      </c>
      <c r="F16" s="46" t="s">
        <v>63</v>
      </c>
      <c r="G16" s="46" t="s">
        <v>64</v>
      </c>
    </row>
    <row r="17" spans="2:7" ht="27.75" customHeight="1" x14ac:dyDescent="0.25">
      <c r="B17" s="47"/>
      <c r="C17" s="48" t="s">
        <v>65</v>
      </c>
      <c r="D17" s="48" t="s">
        <v>66</v>
      </c>
      <c r="E17" s="48" t="s">
        <v>67</v>
      </c>
      <c r="F17" s="48" t="s">
        <v>68</v>
      </c>
      <c r="G17" s="48" t="s">
        <v>69</v>
      </c>
    </row>
    <row r="18" spans="2:7" ht="31.5" customHeight="1" x14ac:dyDescent="0.25">
      <c r="B18" s="25" t="s">
        <v>70</v>
      </c>
      <c r="C18" s="49" t="s">
        <v>71</v>
      </c>
      <c r="D18" s="49" t="s">
        <v>71</v>
      </c>
      <c r="E18" s="49" t="s">
        <v>71</v>
      </c>
      <c r="F18" s="49" t="s">
        <v>71</v>
      </c>
      <c r="G18" s="49" t="s">
        <v>71</v>
      </c>
    </row>
    <row r="19" spans="2:7" ht="31.5" customHeight="1" x14ac:dyDescent="0.25">
      <c r="B19" s="17" t="s">
        <v>72</v>
      </c>
      <c r="C19" s="50" t="s">
        <v>71</v>
      </c>
      <c r="D19" s="50" t="s">
        <v>71</v>
      </c>
      <c r="E19" s="50" t="s">
        <v>71</v>
      </c>
      <c r="F19" s="50" t="s">
        <v>71</v>
      </c>
      <c r="G19" s="50" t="s">
        <v>71</v>
      </c>
    </row>
    <row r="20" spans="2:7" ht="31.5" customHeight="1" x14ac:dyDescent="0.25">
      <c r="B20" s="25" t="s">
        <v>73</v>
      </c>
      <c r="C20" s="49" t="s">
        <v>71</v>
      </c>
      <c r="D20" s="49" t="s">
        <v>71</v>
      </c>
      <c r="E20" s="49" t="s">
        <v>71</v>
      </c>
      <c r="F20" s="49" t="s">
        <v>71</v>
      </c>
      <c r="G20" s="49" t="s">
        <v>71</v>
      </c>
    </row>
    <row r="21" spans="2:7" ht="31.5" customHeight="1" x14ac:dyDescent="0.25">
      <c r="B21" s="17" t="s">
        <v>74</v>
      </c>
      <c r="C21" s="50" t="s">
        <v>71</v>
      </c>
      <c r="D21" s="50" t="s">
        <v>71</v>
      </c>
      <c r="E21" s="50" t="s">
        <v>71</v>
      </c>
      <c r="F21" s="50" t="s">
        <v>71</v>
      </c>
      <c r="G21" s="50" t="s">
        <v>71</v>
      </c>
    </row>
    <row r="22" spans="2:7" ht="31.5" customHeight="1" x14ac:dyDescent="0.25">
      <c r="B22" s="25" t="s">
        <v>75</v>
      </c>
      <c r="C22" s="49" t="s">
        <v>71</v>
      </c>
      <c r="D22" s="49" t="s">
        <v>71</v>
      </c>
      <c r="E22" s="49" t="s">
        <v>71</v>
      </c>
      <c r="F22" s="49" t="s">
        <v>71</v>
      </c>
      <c r="G22" s="49" t="s">
        <v>71</v>
      </c>
    </row>
    <row r="23" spans="2:7" ht="31.5" customHeight="1" x14ac:dyDescent="0.25">
      <c r="B23" s="17" t="s">
        <v>76</v>
      </c>
      <c r="C23" s="50" t="s">
        <v>71</v>
      </c>
      <c r="D23" s="50" t="s">
        <v>71</v>
      </c>
      <c r="E23" s="50" t="s">
        <v>71</v>
      </c>
      <c r="F23" s="50" t="s">
        <v>71</v>
      </c>
      <c r="G23" s="50" t="s">
        <v>71</v>
      </c>
    </row>
    <row r="24" spans="2:7" ht="31.5" customHeight="1" x14ac:dyDescent="0.25">
      <c r="B24" s="25" t="s">
        <v>77</v>
      </c>
      <c r="C24" s="49" t="s">
        <v>71</v>
      </c>
      <c r="D24" s="49" t="s">
        <v>71</v>
      </c>
      <c r="E24" s="49" t="s">
        <v>71</v>
      </c>
      <c r="F24" s="49" t="s">
        <v>71</v>
      </c>
      <c r="G24" s="49" t="s">
        <v>71</v>
      </c>
    </row>
    <row r="25" spans="2:7" ht="31.5" customHeight="1" x14ac:dyDescent="0.25">
      <c r="B25" s="17" t="s">
        <v>78</v>
      </c>
      <c r="C25" s="50" t="s">
        <v>71</v>
      </c>
      <c r="D25" s="50" t="s">
        <v>71</v>
      </c>
      <c r="E25" s="50" t="s">
        <v>71</v>
      </c>
      <c r="F25" s="50" t="s">
        <v>71</v>
      </c>
      <c r="G25" s="50" t="s">
        <v>71</v>
      </c>
    </row>
    <row r="27" spans="2:7" ht="21.75" customHeight="1" x14ac:dyDescent="0.25">
      <c r="B27" s="64" t="s">
        <v>79</v>
      </c>
      <c r="C27" s="64"/>
      <c r="D27" s="64"/>
      <c r="E27" s="64"/>
      <c r="F27" s="64"/>
      <c r="G27" s="64"/>
    </row>
    <row r="28" spans="2:7" ht="30" customHeight="1" x14ac:dyDescent="0.25">
      <c r="B28" s="66" t="s">
        <v>80</v>
      </c>
      <c r="C28" s="66"/>
      <c r="D28" s="66"/>
      <c r="E28" s="66"/>
      <c r="F28" s="66"/>
      <c r="G28" s="66"/>
    </row>
    <row r="29" spans="2:7" ht="36" customHeight="1" x14ac:dyDescent="0.25">
      <c r="B29" s="67" t="s">
        <v>81</v>
      </c>
      <c r="C29" s="67"/>
      <c r="D29" s="67"/>
      <c r="E29" s="67"/>
      <c r="F29" s="67"/>
      <c r="G29" s="67"/>
    </row>
    <row r="30" spans="2:7" ht="15.75" customHeight="1" x14ac:dyDescent="0.25">
      <c r="B30" s="68" t="s">
        <v>82</v>
      </c>
      <c r="C30" s="68"/>
      <c r="D30" s="68"/>
      <c r="E30" s="69" t="s">
        <v>83</v>
      </c>
      <c r="F30" s="69"/>
      <c r="G30" s="69"/>
    </row>
    <row r="32" spans="2:7" ht="21.75" customHeight="1" x14ac:dyDescent="0.25">
      <c r="B32" s="64" t="s">
        <v>84</v>
      </c>
      <c r="C32" s="64"/>
      <c r="D32" s="64"/>
      <c r="E32" s="64"/>
      <c r="F32" s="64"/>
      <c r="G32" s="64"/>
    </row>
    <row r="33" spans="2:7" ht="30" customHeight="1" x14ac:dyDescent="0.25">
      <c r="B33" s="66" t="s">
        <v>85</v>
      </c>
      <c r="C33" s="66"/>
      <c r="D33" s="66"/>
      <c r="E33" s="66"/>
      <c r="F33" s="66"/>
      <c r="G33" s="66"/>
    </row>
    <row r="34" spans="2:7" ht="36" customHeight="1" x14ac:dyDescent="0.25">
      <c r="B34" s="70" t="s">
        <v>86</v>
      </c>
      <c r="C34" s="70"/>
      <c r="D34" s="70"/>
      <c r="E34" s="70"/>
      <c r="F34" s="70"/>
      <c r="G34" s="70"/>
    </row>
    <row r="36" spans="2:7" ht="21.75" customHeight="1" x14ac:dyDescent="0.25">
      <c r="B36" s="64" t="s">
        <v>87</v>
      </c>
      <c r="C36" s="64"/>
      <c r="D36" s="64"/>
      <c r="E36" s="64"/>
      <c r="F36" s="64"/>
      <c r="G36" s="64"/>
    </row>
    <row r="37" spans="2:7" ht="24" customHeight="1" x14ac:dyDescent="0.25">
      <c r="B37" s="66" t="s">
        <v>88</v>
      </c>
      <c r="C37" s="66"/>
      <c r="D37" s="66"/>
      <c r="E37" s="66"/>
      <c r="F37" s="66"/>
      <c r="G37" s="66"/>
    </row>
    <row r="38" spans="2:7" ht="18" customHeight="1" x14ac:dyDescent="0.25">
      <c r="B38" s="71"/>
      <c r="C38" s="71"/>
      <c r="D38" s="71"/>
      <c r="E38" s="71"/>
      <c r="F38" s="71"/>
      <c r="G38" s="71"/>
    </row>
    <row r="39" spans="2:7" ht="18" customHeight="1" x14ac:dyDescent="0.25">
      <c r="B39" s="71"/>
      <c r="C39" s="71"/>
      <c r="D39" s="71"/>
      <c r="E39" s="71"/>
      <c r="F39" s="71"/>
      <c r="G39" s="71"/>
    </row>
    <row r="40" spans="2:7" ht="18" customHeight="1" x14ac:dyDescent="0.25">
      <c r="B40" s="71"/>
      <c r="C40" s="71"/>
      <c r="D40" s="71"/>
      <c r="E40" s="71"/>
      <c r="F40" s="71"/>
      <c r="G40" s="71"/>
    </row>
    <row r="42" spans="2:7" ht="24" customHeight="1" x14ac:dyDescent="0.25">
      <c r="B42" s="66" t="s">
        <v>89</v>
      </c>
      <c r="C42" s="66"/>
      <c r="D42" s="66"/>
      <c r="E42" s="66"/>
      <c r="F42" s="66"/>
      <c r="G42" s="66"/>
    </row>
    <row r="43" spans="2:7" ht="18" customHeight="1" x14ac:dyDescent="0.25">
      <c r="B43" s="71"/>
      <c r="C43" s="71"/>
      <c r="D43" s="71"/>
      <c r="E43" s="71"/>
      <c r="F43" s="71"/>
      <c r="G43" s="71"/>
    </row>
    <row r="44" spans="2:7" ht="18" customHeight="1" x14ac:dyDescent="0.25">
      <c r="B44" s="71"/>
      <c r="C44" s="71"/>
      <c r="D44" s="71"/>
      <c r="E44" s="71"/>
      <c r="F44" s="71"/>
      <c r="G44" s="71"/>
    </row>
    <row r="45" spans="2:7" ht="18" customHeight="1" x14ac:dyDescent="0.25">
      <c r="B45" s="71"/>
      <c r="C45" s="71"/>
      <c r="D45" s="71"/>
      <c r="E45" s="71"/>
      <c r="F45" s="71"/>
      <c r="G45" s="71"/>
    </row>
    <row r="47" spans="2:7" ht="36" customHeight="1" x14ac:dyDescent="0.25">
      <c r="B47" s="72" t="s">
        <v>90</v>
      </c>
      <c r="C47" s="72"/>
      <c r="D47" s="72"/>
      <c r="E47" s="72"/>
      <c r="F47" s="72"/>
      <c r="G47" s="72"/>
    </row>
  </sheetData>
  <mergeCells count="27">
    <mergeCell ref="B45:G45"/>
    <mergeCell ref="B47:G47"/>
    <mergeCell ref="B39:G39"/>
    <mergeCell ref="B40:G40"/>
    <mergeCell ref="B42:G42"/>
    <mergeCell ref="B43:G43"/>
    <mergeCell ref="B44:G44"/>
    <mergeCell ref="B33:G33"/>
    <mergeCell ref="B34:G34"/>
    <mergeCell ref="B36:G36"/>
    <mergeCell ref="B37:G37"/>
    <mergeCell ref="B38:G38"/>
    <mergeCell ref="B28:G28"/>
    <mergeCell ref="B29:G29"/>
    <mergeCell ref="B30:D30"/>
    <mergeCell ref="E30:G30"/>
    <mergeCell ref="B32:G32"/>
    <mergeCell ref="C11:G11"/>
    <mergeCell ref="C12:G12"/>
    <mergeCell ref="C13:G13"/>
    <mergeCell ref="B15:G15"/>
    <mergeCell ref="B27:G27"/>
    <mergeCell ref="B2:G2"/>
    <mergeCell ref="B3:G3"/>
    <mergeCell ref="B5:G7"/>
    <mergeCell ref="B9:G9"/>
    <mergeCell ref="C10:G10"/>
  </mergeCells>
  <printOptions horizontalCentered="1"/>
  <pageMargins left="0.75" right="0.75" top="1" bottom="1" header="0.511811023622047" footer="0.511811023622047"/>
  <pageSetup paperSize="9" fitToHeight="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L84"/>
  <sheetViews>
    <sheetView showGridLines="0" zoomScaleNormal="100" workbookViewId="0"/>
  </sheetViews>
  <sheetFormatPr baseColWidth="10" defaultColWidth="8.7109375" defaultRowHeight="15" x14ac:dyDescent="0.25"/>
  <cols>
    <col min="1" max="1" width="2" customWidth="1"/>
    <col min="2" max="2" width="22" customWidth="1"/>
    <col min="3" max="9" width="14" customWidth="1"/>
    <col min="10" max="10" width="2" customWidth="1"/>
    <col min="11" max="11" width="16" customWidth="1"/>
    <col min="12" max="12" width="10" customWidth="1"/>
  </cols>
  <sheetData>
    <row r="2" spans="2:9" ht="43.5" customHeight="1" x14ac:dyDescent="0.25">
      <c r="B2" s="14" t="s">
        <v>0</v>
      </c>
      <c r="C2" s="14"/>
      <c r="D2" s="14"/>
      <c r="E2" s="14"/>
      <c r="F2" s="14"/>
      <c r="G2" s="14"/>
      <c r="H2" s="14"/>
      <c r="I2" s="14"/>
    </row>
    <row r="3" spans="2:9" ht="21.75" customHeight="1" x14ac:dyDescent="0.25">
      <c r="B3" s="13" t="str">
        <f ca="1">"Anzahl Antworten: "&amp;COUNTA(Antworten!A5:A204)&amp;"   |   Erstellt am: "&amp;TEXT(TODAY(),"DD.MM.YYYY")</f>
        <v>Anzahl Antworten: 30   |   Erstellt am: 31.05.YYYY</v>
      </c>
      <c r="C3" s="13"/>
      <c r="D3" s="13"/>
      <c r="E3" s="13"/>
      <c r="F3" s="13"/>
      <c r="G3" s="13"/>
      <c r="H3" s="13"/>
      <c r="I3" s="13"/>
    </row>
    <row r="5" spans="2:9" ht="24" customHeight="1" x14ac:dyDescent="0.25">
      <c r="B5" s="12" t="s">
        <v>1</v>
      </c>
      <c r="C5" s="12"/>
      <c r="D5" s="12"/>
      <c r="E5" s="11" t="s">
        <v>2</v>
      </c>
      <c r="F5" s="11"/>
      <c r="G5" s="10" t="s">
        <v>3</v>
      </c>
      <c r="H5" s="10"/>
      <c r="I5" s="10"/>
    </row>
    <row r="6" spans="2:9" ht="48" customHeight="1" x14ac:dyDescent="0.25">
      <c r="B6" s="9">
        <f>AVERAGE(Antworten!E5:L204)</f>
        <v>3.7958333333333334</v>
      </c>
      <c r="C6" s="9"/>
      <c r="D6" s="9"/>
      <c r="E6" s="8">
        <f>(COUNTIFS(Antworten!M5:M204,"&gt;=9")-COUNTIFS(Antworten!M5:M204,"&lt;=6"))/COUNT(Antworten!M5:M204)*100</f>
        <v>10</v>
      </c>
      <c r="F6" s="8"/>
      <c r="G6" s="9">
        <f>AVERAGE(Antworten!N5:N204)</f>
        <v>3.2</v>
      </c>
      <c r="H6" s="9"/>
      <c r="I6" s="9"/>
    </row>
    <row r="7" spans="2:9" ht="18" customHeight="1" x14ac:dyDescent="0.25">
      <c r="B7" s="7" t="str">
        <f>"Skala 1–5  |  In %: "&amp;TEXT(AVERAGE(Antworten!E5:L204)/5,"0.0%")</f>
        <v>Skala 1–5  |  In %: 76%</v>
      </c>
      <c r="C7" s="7"/>
      <c r="D7" s="7"/>
      <c r="E7" s="7" t="str">
        <f>"% Promotoren – % Detraktoren"</f>
        <v>% Promotoren – % Detraktoren</v>
      </c>
      <c r="F7" s="7"/>
      <c r="G7" s="7" t="str">
        <f>"Skala 1–4  |  Höher = besser"</f>
        <v>Skala 1–4  |  Höher = besser</v>
      </c>
      <c r="H7" s="7"/>
      <c r="I7" s="7"/>
    </row>
    <row r="8" spans="2:9" ht="15.75" customHeight="1" x14ac:dyDescent="0.25">
      <c r="B8" s="6" t="str">
        <f>"Basis: "&amp;COUNT(Antworten!E5:L204)&amp;" Einzelbewertungen"</f>
        <v>Basis: 240 Einzelbewertungen</v>
      </c>
      <c r="C8" s="6"/>
      <c r="D8" s="6"/>
      <c r="E8" s="6" t="str">
        <f>"Skala 0–10  |  Antworten: "&amp;COUNT(Antworten!M5:M204)</f>
        <v>Skala 0–10  |  Antworten: 30</v>
      </c>
      <c r="F8" s="6"/>
      <c r="G8" s="6" t="str">
        <f>"Antworten: "&amp;COUNT(Antworten!N5:N204)</f>
        <v>Antworten: 30</v>
      </c>
      <c r="H8" s="6"/>
      <c r="I8" s="6"/>
    </row>
    <row r="10" spans="2:9" ht="25.5" customHeight="1" x14ac:dyDescent="0.25">
      <c r="B10" s="5" t="s">
        <v>4</v>
      </c>
      <c r="C10" s="5"/>
      <c r="D10" s="5"/>
      <c r="E10" s="5"/>
      <c r="F10" s="5"/>
      <c r="G10" s="5"/>
      <c r="H10" s="5"/>
      <c r="I10" s="5"/>
    </row>
    <row r="11" spans="2:9" ht="21.75" customHeight="1" x14ac:dyDescent="0.25">
      <c r="B11" s="4" t="s">
        <v>5</v>
      </c>
      <c r="C11" s="4"/>
      <c r="D11" s="4"/>
      <c r="E11" s="3" t="s">
        <v>6</v>
      </c>
      <c r="F11" s="3"/>
      <c r="G11" s="2" t="s">
        <v>7</v>
      </c>
      <c r="H11" s="2"/>
      <c r="I11" s="2"/>
    </row>
    <row r="12" spans="2:9" ht="39.75" customHeight="1" x14ac:dyDescent="0.25">
      <c r="B12" s="1">
        <f>COUNTIFS(Antworten!M5:M204,"&lt;=6")</f>
        <v>9</v>
      </c>
      <c r="C12" s="1"/>
      <c r="D12" s="1"/>
      <c r="E12" s="1">
        <f>COUNTIFS(Antworten!M5:M204,"&gt;=7",Antworten!M5:M204,"&lt;=8")</f>
        <v>9</v>
      </c>
      <c r="F12" s="1"/>
      <c r="G12" s="1">
        <f>COUNTIFS(Antworten!M5:M204,"&gt;=9")</f>
        <v>12</v>
      </c>
      <c r="H12" s="1"/>
      <c r="I12" s="1"/>
    </row>
    <row r="13" spans="2:9" ht="19.5" customHeight="1" x14ac:dyDescent="0.25">
      <c r="B13" s="58">
        <f>COUNTIFS(Antworten!M5:M204,"&lt;=6")/COUNT(Antworten!M5:M204)</f>
        <v>0.3</v>
      </c>
      <c r="C13" s="58"/>
      <c r="D13" s="58"/>
      <c r="E13" s="59">
        <f>COUNTIFS(Antworten!M5:M204,"&gt;=7",Antworten!M5:M204,"&lt;=8")/COUNT(Antworten!M5:M204)</f>
        <v>0.3</v>
      </c>
      <c r="F13" s="59"/>
      <c r="G13" s="60">
        <f>COUNTIFS(Antworten!M5:M204,"&gt;=9")/COUNT(Antworten!M5:M204)</f>
        <v>0.4</v>
      </c>
      <c r="H13" s="60"/>
      <c r="I13" s="60"/>
    </row>
    <row r="15" spans="2:9" ht="25.5" customHeight="1" x14ac:dyDescent="0.25">
      <c r="B15" s="5" t="s">
        <v>8</v>
      </c>
      <c r="C15" s="5"/>
      <c r="D15" s="5"/>
      <c r="E15" s="5"/>
      <c r="F15" s="5"/>
      <c r="G15" s="5"/>
      <c r="H15" s="5"/>
      <c r="I15" s="5"/>
    </row>
    <row r="16" spans="2:9" ht="31.5" customHeight="1" x14ac:dyDescent="0.25">
      <c r="B16" s="15" t="s">
        <v>9</v>
      </c>
      <c r="C16" s="15" t="s">
        <v>10</v>
      </c>
      <c r="D16" s="15" t="s">
        <v>11</v>
      </c>
      <c r="E16" s="15" t="s">
        <v>12</v>
      </c>
      <c r="F16" s="15" t="s">
        <v>13</v>
      </c>
      <c r="G16" s="15" t="s">
        <v>14</v>
      </c>
      <c r="H16" s="15" t="s">
        <v>15</v>
      </c>
      <c r="I16" s="15" t="s">
        <v>16</v>
      </c>
    </row>
    <row r="17" spans="2:9" ht="21.75" customHeight="1" x14ac:dyDescent="0.25">
      <c r="B17" s="16" t="s">
        <v>17</v>
      </c>
      <c r="C17" s="17" t="s">
        <v>18</v>
      </c>
      <c r="D17" s="18">
        <f>COUNT(Antworten!E5:E204)</f>
        <v>30</v>
      </c>
      <c r="E17" s="19">
        <f>IFERROR(AVERAGE(Antworten!E5:E204),0)</f>
        <v>3.7666666666666666</v>
      </c>
      <c r="F17" s="20">
        <f>IFERROR(MIN(Antworten!E5:E204),0)</f>
        <v>2</v>
      </c>
      <c r="G17" s="21">
        <f>IFERROR(MAX(Antworten!E5:E204),0)</f>
        <v>5</v>
      </c>
      <c r="H17" s="22">
        <f>IFERROR(COUNTIFS(Antworten!E5:E204,"&gt;=4")/COUNT(Antworten!E5:E204),0)</f>
        <v>0.7</v>
      </c>
      <c r="I17" s="23">
        <f>IFERROR(COUNTIFS(Antworten!E5:E204,"&lt;=2")/COUNT(Antworten!E5:E204),0)</f>
        <v>0.13333333333333333</v>
      </c>
    </row>
    <row r="18" spans="2:9" ht="21.75" customHeight="1" x14ac:dyDescent="0.25">
      <c r="B18" s="24" t="s">
        <v>19</v>
      </c>
      <c r="C18" s="25" t="s">
        <v>20</v>
      </c>
      <c r="D18" s="26">
        <f>COUNT(Antworten!F5:F204)</f>
        <v>30</v>
      </c>
      <c r="E18" s="27">
        <f>IFERROR(AVERAGE(Antworten!F5:F204),0)</f>
        <v>4.0333333333333332</v>
      </c>
      <c r="F18" s="28">
        <f>IFERROR(MIN(Antworten!F5:F204),0)</f>
        <v>1</v>
      </c>
      <c r="G18" s="29">
        <f>IFERROR(MAX(Antworten!F5:F204),0)</f>
        <v>5</v>
      </c>
      <c r="H18" s="30">
        <f>IFERROR(COUNTIFS(Antworten!F5:F204,"&gt;=4")/COUNT(Antworten!F5:F204),0)</f>
        <v>0.73333333333333328</v>
      </c>
      <c r="I18" s="31">
        <f>IFERROR(COUNTIFS(Antworten!F5:F204,"&lt;=2")/COUNT(Antworten!F5:F204),0)</f>
        <v>0.16666666666666666</v>
      </c>
    </row>
    <row r="19" spans="2:9" ht="21.75" customHeight="1" x14ac:dyDescent="0.25">
      <c r="B19" s="16" t="s">
        <v>21</v>
      </c>
      <c r="C19" s="17" t="s">
        <v>22</v>
      </c>
      <c r="D19" s="18">
        <f>COUNT(Antworten!G5:G204)</f>
        <v>30</v>
      </c>
      <c r="E19" s="19">
        <f>IFERROR(AVERAGE(Antworten!G5:G204),0)</f>
        <v>3.7333333333333334</v>
      </c>
      <c r="F19" s="20">
        <f>IFERROR(MIN(Antworten!G5:G204),0)</f>
        <v>1</v>
      </c>
      <c r="G19" s="21">
        <f>IFERROR(MAX(Antworten!G5:G204),0)</f>
        <v>5</v>
      </c>
      <c r="H19" s="22">
        <f>IFERROR(COUNTIFS(Antworten!G5:G204,"&gt;=4")/COUNT(Antworten!G5:G204),0)</f>
        <v>0.66666666666666663</v>
      </c>
      <c r="I19" s="23">
        <f>IFERROR(COUNTIFS(Antworten!G5:G204,"&lt;=2")/COUNT(Antworten!G5:G204),0)</f>
        <v>0.16666666666666666</v>
      </c>
    </row>
    <row r="20" spans="2:9" ht="21.75" customHeight="1" x14ac:dyDescent="0.25">
      <c r="B20" s="24" t="s">
        <v>23</v>
      </c>
      <c r="C20" s="25" t="s">
        <v>24</v>
      </c>
      <c r="D20" s="26">
        <f>COUNT(Antworten!H5:H204)</f>
        <v>30</v>
      </c>
      <c r="E20" s="27">
        <f>IFERROR(AVERAGE(Antworten!H5:H204),0)</f>
        <v>3.9</v>
      </c>
      <c r="F20" s="28">
        <f>IFERROR(MIN(Antworten!H5:H204),0)</f>
        <v>2</v>
      </c>
      <c r="G20" s="29">
        <f>IFERROR(MAX(Antworten!H5:H204),0)</f>
        <v>5</v>
      </c>
      <c r="H20" s="30">
        <f>IFERROR(COUNTIFS(Antworten!H5:H204,"&gt;=4")/COUNT(Antworten!H5:H204),0)</f>
        <v>0.66666666666666663</v>
      </c>
      <c r="I20" s="31">
        <f>IFERROR(COUNTIFS(Antworten!H5:H204,"&lt;=2")/COUNT(Antworten!H5:H204),0)</f>
        <v>0.13333333333333333</v>
      </c>
    </row>
    <row r="21" spans="2:9" ht="21.75" customHeight="1" x14ac:dyDescent="0.25">
      <c r="B21" s="16" t="s">
        <v>25</v>
      </c>
      <c r="C21" s="17" t="s">
        <v>26</v>
      </c>
      <c r="D21" s="18">
        <f>COUNT(Antworten!I5:I204)</f>
        <v>30</v>
      </c>
      <c r="E21" s="19">
        <f>IFERROR(AVERAGE(Antworten!I5:I204),0)</f>
        <v>3.8</v>
      </c>
      <c r="F21" s="20">
        <f>IFERROR(MIN(Antworten!I5:I204),0)</f>
        <v>1</v>
      </c>
      <c r="G21" s="21">
        <f>IFERROR(MAX(Antworten!I5:I204),0)</f>
        <v>5</v>
      </c>
      <c r="H21" s="22">
        <f>IFERROR(COUNTIFS(Antworten!I5:I204,"&gt;=4")/COUNT(Antworten!I5:I204),0)</f>
        <v>0.66666666666666663</v>
      </c>
      <c r="I21" s="23">
        <f>IFERROR(COUNTIFS(Antworten!I5:I204,"&lt;=2")/COUNT(Antworten!I5:I204),0)</f>
        <v>0.16666666666666666</v>
      </c>
    </row>
    <row r="22" spans="2:9" ht="21.75" customHeight="1" x14ac:dyDescent="0.25">
      <c r="B22" s="24" t="s">
        <v>27</v>
      </c>
      <c r="C22" s="25" t="s">
        <v>28</v>
      </c>
      <c r="D22" s="26">
        <f>COUNT(Antworten!J5:J204)</f>
        <v>30</v>
      </c>
      <c r="E22" s="27">
        <f>IFERROR(AVERAGE(Antworten!J5:J204),0)</f>
        <v>3.7</v>
      </c>
      <c r="F22" s="28">
        <f>IFERROR(MIN(Antworten!J5:J204),0)</f>
        <v>1</v>
      </c>
      <c r="G22" s="29">
        <f>IFERROR(MAX(Antworten!J5:J204),0)</f>
        <v>5</v>
      </c>
      <c r="H22" s="30">
        <f>IFERROR(COUNTIFS(Antworten!J5:J204,"&gt;=4")/COUNT(Antworten!J5:J204),0)</f>
        <v>0.6333333333333333</v>
      </c>
      <c r="I22" s="31">
        <f>IFERROR(COUNTIFS(Antworten!J5:J204,"&lt;=2")/COUNT(Antworten!J5:J204),0)</f>
        <v>0.2</v>
      </c>
    </row>
    <row r="23" spans="2:9" ht="21.75" customHeight="1" x14ac:dyDescent="0.25">
      <c r="B23" s="16" t="s">
        <v>29</v>
      </c>
      <c r="C23" s="17" t="s">
        <v>30</v>
      </c>
      <c r="D23" s="18">
        <f>COUNT(Antworten!K5:K204)</f>
        <v>30</v>
      </c>
      <c r="E23" s="19">
        <f>IFERROR(AVERAGE(Antworten!K5:K204),0)</f>
        <v>3.6333333333333333</v>
      </c>
      <c r="F23" s="20">
        <f>IFERROR(MIN(Antworten!K5:K204),0)</f>
        <v>1</v>
      </c>
      <c r="G23" s="21">
        <f>IFERROR(MAX(Antworten!K5:K204),0)</f>
        <v>5</v>
      </c>
      <c r="H23" s="22">
        <f>IFERROR(COUNTIFS(Antworten!K5:K204,"&gt;=4")/COUNT(Antworten!K5:K204),0)</f>
        <v>0.56666666666666665</v>
      </c>
      <c r="I23" s="23">
        <f>IFERROR(COUNTIFS(Antworten!K5:K204,"&lt;=2")/COUNT(Antworten!K5:K204),0)</f>
        <v>0.13333333333333333</v>
      </c>
    </row>
    <row r="24" spans="2:9" ht="21.75" customHeight="1" x14ac:dyDescent="0.25">
      <c r="B24" s="24" t="s">
        <v>31</v>
      </c>
      <c r="C24" s="25" t="s">
        <v>32</v>
      </c>
      <c r="D24" s="26">
        <f>COUNT(Antworten!L5:L204)</f>
        <v>30</v>
      </c>
      <c r="E24" s="27">
        <f>IFERROR(AVERAGE(Antworten!L5:L204),0)</f>
        <v>3.8</v>
      </c>
      <c r="F24" s="28">
        <f>IFERROR(MIN(Antworten!L5:L204),0)</f>
        <v>1</v>
      </c>
      <c r="G24" s="29">
        <f>IFERROR(MAX(Antworten!L5:L204),0)</f>
        <v>5</v>
      </c>
      <c r="H24" s="30">
        <f>IFERROR(COUNTIFS(Antworten!L5:L204,"&gt;=4")/COUNT(Antworten!L5:L204),0)</f>
        <v>0.66666666666666663</v>
      </c>
      <c r="I24" s="31">
        <f>IFERROR(COUNTIFS(Antworten!L5:L204,"&lt;=2")/COUNT(Antworten!L5:L204),0)</f>
        <v>0.1</v>
      </c>
    </row>
    <row r="25" spans="2:9" ht="24" customHeight="1" x14ac:dyDescent="0.25">
      <c r="B25" s="32" t="s">
        <v>33</v>
      </c>
      <c r="C25" s="33" t="s">
        <v>34</v>
      </c>
      <c r="D25" s="34">
        <f>COUNT(Antworten!E5:L204)</f>
        <v>240</v>
      </c>
      <c r="E25" s="35">
        <f>AVERAGE(Antworten!E5:L204)</f>
        <v>3.7958333333333334</v>
      </c>
      <c r="F25" s="34">
        <f>MIN(Antworten!E5:L204)</f>
        <v>1</v>
      </c>
      <c r="G25" s="34">
        <f>MAX(Antworten!E5:L204)</f>
        <v>5</v>
      </c>
      <c r="H25" s="36">
        <f>IFERROR(COUNTIFS(Antworten!E5:L204,"&gt;=4")/COUNT(Antworten!E5:L204),0)</f>
        <v>0.66249999999999998</v>
      </c>
      <c r="I25" s="36">
        <f>IFERROR(COUNTIFS(Antworten!E5:L204,"&lt;=2")/COUNT(Antworten!E5:L204),0)</f>
        <v>0.15</v>
      </c>
    </row>
    <row r="28" spans="2:9" ht="25.5" customHeight="1" x14ac:dyDescent="0.25">
      <c r="B28" s="5" t="s">
        <v>35</v>
      </c>
      <c r="C28" s="5"/>
      <c r="D28" s="5"/>
      <c r="E28" s="5"/>
      <c r="F28" s="5"/>
      <c r="G28" s="5"/>
      <c r="H28" s="5"/>
      <c r="I28" s="5"/>
    </row>
    <row r="29" spans="2:9" ht="31.5" customHeight="1" x14ac:dyDescent="0.25">
      <c r="B29" s="15" t="s">
        <v>9</v>
      </c>
      <c r="C29" s="15" t="s">
        <v>10</v>
      </c>
      <c r="D29" s="37" t="s">
        <v>36</v>
      </c>
      <c r="E29" s="37" t="s">
        <v>37</v>
      </c>
      <c r="F29" s="37" t="s">
        <v>38</v>
      </c>
      <c r="G29" s="37" t="s">
        <v>39</v>
      </c>
      <c r="H29" s="37" t="s">
        <v>40</v>
      </c>
      <c r="I29" s="15" t="s">
        <v>41</v>
      </c>
    </row>
    <row r="30" spans="2:9" ht="19.5" customHeight="1" x14ac:dyDescent="0.25">
      <c r="B30" s="16" t="s">
        <v>17</v>
      </c>
      <c r="C30" s="17" t="s">
        <v>18</v>
      </c>
      <c r="D30" s="38">
        <f>COUNTIF(Antworten!E5:E204,1)</f>
        <v>0</v>
      </c>
      <c r="E30" s="38">
        <f>COUNTIF(Antworten!E5:E204,2)</f>
        <v>4</v>
      </c>
      <c r="F30" s="38">
        <f>COUNTIF(Antworten!E5:E204,3)</f>
        <v>5</v>
      </c>
      <c r="G30" s="38">
        <f>COUNTIF(Antworten!E5:E204,4)</f>
        <v>15</v>
      </c>
      <c r="H30" s="38">
        <f>COUNTIF(Antworten!E5:E204,5)</f>
        <v>6</v>
      </c>
      <c r="I30" s="39">
        <f>COUNT(Antworten!E5:E204)</f>
        <v>30</v>
      </c>
    </row>
    <row r="31" spans="2:9" ht="19.5" customHeight="1" x14ac:dyDescent="0.25">
      <c r="B31" s="24" t="s">
        <v>19</v>
      </c>
      <c r="C31" s="25" t="s">
        <v>20</v>
      </c>
      <c r="D31" s="40">
        <f>COUNTIF(Antworten!F5:F204,1)</f>
        <v>1</v>
      </c>
      <c r="E31" s="40">
        <f>COUNTIF(Antworten!F5:F204,2)</f>
        <v>4</v>
      </c>
      <c r="F31" s="40">
        <f>COUNTIF(Antworten!F5:F204,3)</f>
        <v>3</v>
      </c>
      <c r="G31" s="40">
        <f>COUNTIF(Antworten!F5:F204,4)</f>
        <v>7</v>
      </c>
      <c r="H31" s="40">
        <f>COUNTIF(Antworten!F5:F204,5)</f>
        <v>15</v>
      </c>
      <c r="I31" s="41">
        <f>COUNT(Antworten!F5:F204)</f>
        <v>30</v>
      </c>
    </row>
    <row r="32" spans="2:9" ht="19.5" customHeight="1" x14ac:dyDescent="0.25">
      <c r="B32" s="16" t="s">
        <v>21</v>
      </c>
      <c r="C32" s="17" t="s">
        <v>22</v>
      </c>
      <c r="D32" s="38">
        <f>COUNTIF(Antworten!G5:G204,1)</f>
        <v>1</v>
      </c>
      <c r="E32" s="38">
        <f>COUNTIF(Antworten!G5:G204,2)</f>
        <v>4</v>
      </c>
      <c r="F32" s="38">
        <f>COUNTIF(Antworten!G5:G204,3)</f>
        <v>5</v>
      </c>
      <c r="G32" s="38">
        <f>COUNTIF(Antworten!G5:G204,4)</f>
        <v>12</v>
      </c>
      <c r="H32" s="38">
        <f>COUNTIF(Antworten!G5:G204,5)</f>
        <v>8</v>
      </c>
      <c r="I32" s="39">
        <f>COUNT(Antworten!G5:G204)</f>
        <v>30</v>
      </c>
    </row>
    <row r="33" spans="2:12" ht="19.5" customHeight="1" x14ac:dyDescent="0.25">
      <c r="B33" s="24" t="s">
        <v>23</v>
      </c>
      <c r="C33" s="25" t="s">
        <v>24</v>
      </c>
      <c r="D33" s="40">
        <f>COUNTIF(Antworten!H5:H204,1)</f>
        <v>0</v>
      </c>
      <c r="E33" s="40">
        <f>COUNTIF(Antworten!H5:H204,2)</f>
        <v>4</v>
      </c>
      <c r="F33" s="40">
        <f>COUNTIF(Antworten!H5:H204,3)</f>
        <v>6</v>
      </c>
      <c r="G33" s="40">
        <f>COUNTIF(Antworten!H5:H204,4)</f>
        <v>9</v>
      </c>
      <c r="H33" s="40">
        <f>COUNTIF(Antworten!H5:H204,5)</f>
        <v>11</v>
      </c>
      <c r="I33" s="41">
        <f>COUNT(Antworten!H5:H204)</f>
        <v>30</v>
      </c>
    </row>
    <row r="34" spans="2:12" ht="19.5" customHeight="1" x14ac:dyDescent="0.25">
      <c r="B34" s="16" t="s">
        <v>25</v>
      </c>
      <c r="C34" s="17" t="s">
        <v>26</v>
      </c>
      <c r="D34" s="38">
        <f>COUNTIF(Antworten!I5:I204,1)</f>
        <v>1</v>
      </c>
      <c r="E34" s="38">
        <f>COUNTIF(Antworten!I5:I204,2)</f>
        <v>4</v>
      </c>
      <c r="F34" s="38">
        <f>COUNTIF(Antworten!I5:I204,3)</f>
        <v>5</v>
      </c>
      <c r="G34" s="38">
        <f>COUNTIF(Antworten!I5:I204,4)</f>
        <v>10</v>
      </c>
      <c r="H34" s="38">
        <f>COUNTIF(Antworten!I5:I204,5)</f>
        <v>10</v>
      </c>
      <c r="I34" s="39">
        <f>COUNT(Antworten!I5:I204)</f>
        <v>30</v>
      </c>
    </row>
    <row r="35" spans="2:12" ht="19.5" customHeight="1" x14ac:dyDescent="0.25">
      <c r="B35" s="24" t="s">
        <v>27</v>
      </c>
      <c r="C35" s="25" t="s">
        <v>28</v>
      </c>
      <c r="D35" s="40">
        <f>COUNTIF(Antworten!J5:J204,1)</f>
        <v>1</v>
      </c>
      <c r="E35" s="40">
        <f>COUNTIF(Antworten!J5:J204,2)</f>
        <v>5</v>
      </c>
      <c r="F35" s="40">
        <f>COUNTIF(Antworten!J5:J204,3)</f>
        <v>5</v>
      </c>
      <c r="G35" s="40">
        <f>COUNTIF(Antworten!J5:J204,4)</f>
        <v>10</v>
      </c>
      <c r="H35" s="40">
        <f>COUNTIF(Antworten!J5:J204,5)</f>
        <v>9</v>
      </c>
      <c r="I35" s="41">
        <f>COUNT(Antworten!J5:J204)</f>
        <v>30</v>
      </c>
    </row>
    <row r="36" spans="2:12" ht="19.5" customHeight="1" x14ac:dyDescent="0.25">
      <c r="B36" s="16" t="s">
        <v>29</v>
      </c>
      <c r="C36" s="17" t="s">
        <v>30</v>
      </c>
      <c r="D36" s="38">
        <f>COUNTIF(Antworten!K5:K204,1)</f>
        <v>3</v>
      </c>
      <c r="E36" s="38">
        <f>COUNTIF(Antworten!K5:K204,2)</f>
        <v>1</v>
      </c>
      <c r="F36" s="38">
        <f>COUNTIF(Antworten!K5:K204,3)</f>
        <v>9</v>
      </c>
      <c r="G36" s="38">
        <f>COUNTIF(Antworten!K5:K204,4)</f>
        <v>8</v>
      </c>
      <c r="H36" s="38">
        <f>COUNTIF(Antworten!K5:K204,5)</f>
        <v>9</v>
      </c>
      <c r="I36" s="39">
        <f>COUNT(Antworten!K5:K204)</f>
        <v>30</v>
      </c>
    </row>
    <row r="37" spans="2:12" ht="19.5" customHeight="1" x14ac:dyDescent="0.25">
      <c r="B37" s="24" t="s">
        <v>31</v>
      </c>
      <c r="C37" s="25" t="s">
        <v>32</v>
      </c>
      <c r="D37" s="40">
        <f>COUNTIF(Antworten!L5:L204,1)</f>
        <v>1</v>
      </c>
      <c r="E37" s="40">
        <f>COUNTIF(Antworten!L5:L204,2)</f>
        <v>2</v>
      </c>
      <c r="F37" s="40">
        <f>COUNTIF(Antworten!L5:L204,3)</f>
        <v>7</v>
      </c>
      <c r="G37" s="40">
        <f>COUNTIF(Antworten!L5:L204,4)</f>
        <v>12</v>
      </c>
      <c r="H37" s="40">
        <f>COUNTIF(Antworten!L5:L204,5)</f>
        <v>8</v>
      </c>
      <c r="I37" s="41">
        <f>COUNT(Antworten!L5:L204)</f>
        <v>30</v>
      </c>
    </row>
    <row r="40" spans="2:12" ht="25.5" customHeight="1" x14ac:dyDescent="0.25">
      <c r="B40" s="5" t="s">
        <v>42</v>
      </c>
      <c r="C40" s="5"/>
      <c r="D40" s="5"/>
      <c r="E40" s="5"/>
      <c r="F40" s="5"/>
      <c r="G40" s="5"/>
      <c r="H40" s="5"/>
      <c r="I40" s="5"/>
    </row>
    <row r="41" spans="2:12" x14ac:dyDescent="0.25">
      <c r="K41" s="42" t="s">
        <v>43</v>
      </c>
      <c r="L41" s="42" t="s">
        <v>44</v>
      </c>
    </row>
    <row r="42" spans="2:12" x14ac:dyDescent="0.25">
      <c r="K42" s="43" t="s">
        <v>45</v>
      </c>
      <c r="L42" s="44">
        <f>COUNTIFS(Antworten!M5:M204,"&lt;=6")</f>
        <v>9</v>
      </c>
    </row>
    <row r="43" spans="2:12" x14ac:dyDescent="0.25">
      <c r="K43" s="43" t="s">
        <v>46</v>
      </c>
      <c r="L43" s="44">
        <f>COUNTIFS(Antworten!M5:M204,"&gt;=7",Antworten!M5:M204,"&lt;=8")</f>
        <v>9</v>
      </c>
    </row>
    <row r="44" spans="2:12" x14ac:dyDescent="0.25">
      <c r="K44" s="43" t="s">
        <v>47</v>
      </c>
      <c r="L44" s="44">
        <f>COUNTIFS(Antworten!M5:M204,"&gt;=9")</f>
        <v>12</v>
      </c>
    </row>
    <row r="84" spans="2:9" ht="39.75" customHeight="1" x14ac:dyDescent="0.25">
      <c r="B84" s="61" t="s">
        <v>48</v>
      </c>
      <c r="C84" s="61"/>
      <c r="D84" s="61"/>
      <c r="E84" s="61"/>
      <c r="F84" s="61"/>
      <c r="G84" s="61"/>
      <c r="H84" s="61"/>
      <c r="I84" s="61"/>
    </row>
  </sheetData>
  <mergeCells count="28">
    <mergeCell ref="B15:I15"/>
    <mergeCell ref="B28:I28"/>
    <mergeCell ref="B40:I40"/>
    <mergeCell ref="B84:I84"/>
    <mergeCell ref="B12:D12"/>
    <mergeCell ref="E12:F12"/>
    <mergeCell ref="G12:I12"/>
    <mergeCell ref="B13:D13"/>
    <mergeCell ref="E13:F13"/>
    <mergeCell ref="G13:I13"/>
    <mergeCell ref="B8:D8"/>
    <mergeCell ref="E8:F8"/>
    <mergeCell ref="G8:I8"/>
    <mergeCell ref="B10:I10"/>
    <mergeCell ref="B11:D11"/>
    <mergeCell ref="E11:F11"/>
    <mergeCell ref="G11:I11"/>
    <mergeCell ref="B6:D6"/>
    <mergeCell ref="E6:F6"/>
    <mergeCell ref="G6:I6"/>
    <mergeCell ref="B7:D7"/>
    <mergeCell ref="E7:F7"/>
    <mergeCell ref="G7:I7"/>
    <mergeCell ref="B2:I2"/>
    <mergeCell ref="B3:I3"/>
    <mergeCell ref="B5:D5"/>
    <mergeCell ref="E5:F5"/>
    <mergeCell ref="G5:I5"/>
  </mergeCells>
  <conditionalFormatting sqref="E17:E24">
    <cfRule type="colorScale" priority="2">
      <colorScale>
        <cfvo type="num" val="1"/>
        <cfvo type="num" val="3"/>
        <cfvo type="num" val="5"/>
        <color rgb="FFF8696B"/>
        <color rgb="FFFFEB84"/>
        <color rgb="FF63BE7B"/>
      </colorScale>
    </cfRule>
  </conditionalFormatting>
  <printOptions horizontalCentered="1"/>
  <pageMargins left="0.75" right="0.75" top="1" bottom="1" header="0.511811023622047" footer="0.511811023622047"/>
  <pageSetup paperSize="9" fitToHeight="0" orientation="landscape"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34"/>
  <sheetViews>
    <sheetView showGridLines="0" zoomScaleNormal="100" workbookViewId="0">
      <pane ySplit="4" topLeftCell="A5" activePane="bottomLeft" state="frozen"/>
      <selection pane="bottomLeft"/>
    </sheetView>
  </sheetViews>
  <sheetFormatPr baseColWidth="10" defaultColWidth="8.7109375" defaultRowHeight="15" x14ac:dyDescent="0.25"/>
  <cols>
    <col min="1" max="1" width="5" customWidth="1"/>
    <col min="2" max="2" width="12" customWidth="1"/>
    <col min="3" max="3" width="14" customWidth="1"/>
    <col min="4" max="4" width="16" customWidth="1"/>
    <col min="5" max="12" width="9" customWidth="1"/>
    <col min="13" max="14" width="10" customWidth="1"/>
    <col min="15" max="15" width="40" customWidth="1"/>
  </cols>
  <sheetData>
    <row r="1" spans="1:15" ht="31.5" customHeight="1" x14ac:dyDescent="0.25">
      <c r="A1" s="73" t="s">
        <v>91</v>
      </c>
      <c r="B1" s="73"/>
      <c r="C1" s="73"/>
      <c r="D1" s="73"/>
      <c r="E1" s="73"/>
      <c r="F1" s="73"/>
      <c r="G1" s="73"/>
      <c r="H1" s="73"/>
      <c r="I1" s="73"/>
      <c r="J1" s="73"/>
      <c r="K1" s="73"/>
      <c r="L1" s="73"/>
      <c r="M1" s="73"/>
      <c r="N1" s="73"/>
      <c r="O1" s="73"/>
    </row>
    <row r="2" spans="1:15" ht="21.75" customHeight="1" x14ac:dyDescent="0.25">
      <c r="A2" s="74" t="s">
        <v>92</v>
      </c>
      <c r="B2" s="74"/>
      <c r="C2" s="74"/>
      <c r="D2" s="74"/>
      <c r="E2" s="74"/>
      <c r="F2" s="74"/>
      <c r="G2" s="74"/>
      <c r="H2" s="74"/>
      <c r="I2" s="74"/>
      <c r="J2" s="74"/>
      <c r="K2" s="74"/>
      <c r="L2" s="74"/>
      <c r="M2" s="74"/>
      <c r="N2" s="74"/>
      <c r="O2" s="74"/>
    </row>
    <row r="4" spans="1:15" ht="36" customHeight="1" x14ac:dyDescent="0.25">
      <c r="A4" s="51" t="s">
        <v>93</v>
      </c>
      <c r="B4" s="51" t="s">
        <v>94</v>
      </c>
      <c r="C4" s="51" t="s">
        <v>95</v>
      </c>
      <c r="D4" s="51" t="s">
        <v>96</v>
      </c>
      <c r="E4" s="51" t="s">
        <v>97</v>
      </c>
      <c r="F4" s="51" t="s">
        <v>98</v>
      </c>
      <c r="G4" s="51" t="s">
        <v>99</v>
      </c>
      <c r="H4" s="51" t="s">
        <v>100</v>
      </c>
      <c r="I4" s="51" t="s">
        <v>101</v>
      </c>
      <c r="J4" s="51" t="s">
        <v>102</v>
      </c>
      <c r="K4" s="51" t="s">
        <v>103</v>
      </c>
      <c r="L4" s="51" t="s">
        <v>104</v>
      </c>
      <c r="M4" s="51" t="s">
        <v>105</v>
      </c>
      <c r="N4" s="51" t="s">
        <v>106</v>
      </c>
      <c r="O4" s="51" t="s">
        <v>107</v>
      </c>
    </row>
    <row r="5" spans="1:15" ht="19.5" customHeight="1" x14ac:dyDescent="0.25">
      <c r="A5" s="52">
        <v>1</v>
      </c>
      <c r="B5" s="53">
        <v>46098</v>
      </c>
      <c r="C5" s="54" t="s">
        <v>108</v>
      </c>
      <c r="D5" s="54" t="s">
        <v>109</v>
      </c>
      <c r="E5" s="55">
        <v>5</v>
      </c>
      <c r="F5" s="55">
        <v>4</v>
      </c>
      <c r="G5" s="55">
        <v>4</v>
      </c>
      <c r="H5" s="55">
        <v>4</v>
      </c>
      <c r="I5" s="55">
        <v>4</v>
      </c>
      <c r="J5" s="55">
        <v>5</v>
      </c>
      <c r="K5" s="55">
        <v>3</v>
      </c>
      <c r="L5" s="55">
        <v>4</v>
      </c>
      <c r="M5" s="55">
        <v>7</v>
      </c>
      <c r="N5" s="55">
        <v>4</v>
      </c>
      <c r="O5" s="56" t="s">
        <v>110</v>
      </c>
    </row>
    <row r="6" spans="1:15" ht="19.5" customHeight="1" x14ac:dyDescent="0.25">
      <c r="A6" s="57">
        <v>2</v>
      </c>
      <c r="B6" s="53">
        <v>46126</v>
      </c>
      <c r="C6" s="54" t="s">
        <v>111</v>
      </c>
      <c r="D6" s="54" t="s">
        <v>112</v>
      </c>
      <c r="E6" s="55">
        <v>4</v>
      </c>
      <c r="F6" s="55">
        <v>5</v>
      </c>
      <c r="G6" s="55">
        <v>4</v>
      </c>
      <c r="H6" s="55">
        <v>4</v>
      </c>
      <c r="I6" s="55">
        <v>5</v>
      </c>
      <c r="J6" s="55">
        <v>5</v>
      </c>
      <c r="K6" s="55">
        <v>5</v>
      </c>
      <c r="L6" s="55">
        <v>4</v>
      </c>
      <c r="M6" s="55">
        <v>10</v>
      </c>
      <c r="N6" s="55">
        <v>3</v>
      </c>
      <c r="O6" s="56" t="s">
        <v>113</v>
      </c>
    </row>
    <row r="7" spans="1:15" ht="19.5" customHeight="1" x14ac:dyDescent="0.25">
      <c r="A7" s="52">
        <v>3</v>
      </c>
      <c r="B7" s="53">
        <v>46121</v>
      </c>
      <c r="C7" s="54" t="s">
        <v>108</v>
      </c>
      <c r="D7" s="54" t="s">
        <v>109</v>
      </c>
      <c r="E7" s="55">
        <v>5</v>
      </c>
      <c r="F7" s="55">
        <v>5</v>
      </c>
      <c r="G7" s="55">
        <v>4</v>
      </c>
      <c r="H7" s="55">
        <v>4</v>
      </c>
      <c r="I7" s="55">
        <v>5</v>
      </c>
      <c r="J7" s="55">
        <v>4</v>
      </c>
      <c r="K7" s="55">
        <v>4</v>
      </c>
      <c r="L7" s="55">
        <v>5</v>
      </c>
      <c r="M7" s="55">
        <v>10</v>
      </c>
      <c r="N7" s="55">
        <v>4</v>
      </c>
      <c r="O7" s="56" t="s">
        <v>114</v>
      </c>
    </row>
    <row r="8" spans="1:15" ht="19.5" customHeight="1" x14ac:dyDescent="0.25">
      <c r="A8" s="57">
        <v>4</v>
      </c>
      <c r="B8" s="53">
        <v>46100</v>
      </c>
      <c r="C8" s="54" t="s">
        <v>111</v>
      </c>
      <c r="D8" s="54" t="s">
        <v>115</v>
      </c>
      <c r="E8" s="55">
        <v>3</v>
      </c>
      <c r="F8" s="55">
        <v>2</v>
      </c>
      <c r="G8" s="55">
        <v>3</v>
      </c>
      <c r="H8" s="55">
        <v>4</v>
      </c>
      <c r="I8" s="55">
        <v>3</v>
      </c>
      <c r="J8" s="55">
        <v>3</v>
      </c>
      <c r="K8" s="55">
        <v>3</v>
      </c>
      <c r="L8" s="55">
        <v>4</v>
      </c>
      <c r="M8" s="55">
        <v>6</v>
      </c>
      <c r="N8" s="55">
        <v>3</v>
      </c>
      <c r="O8" s="56" t="s">
        <v>116</v>
      </c>
    </row>
    <row r="9" spans="1:15" ht="19.5" customHeight="1" x14ac:dyDescent="0.25">
      <c r="A9" s="52">
        <v>5</v>
      </c>
      <c r="B9" s="53">
        <v>46126</v>
      </c>
      <c r="C9" s="54" t="s">
        <v>108</v>
      </c>
      <c r="D9" s="54" t="s">
        <v>112</v>
      </c>
      <c r="E9" s="55">
        <v>3</v>
      </c>
      <c r="F9" s="55">
        <v>2</v>
      </c>
      <c r="G9" s="55">
        <v>4</v>
      </c>
      <c r="H9" s="55">
        <v>4</v>
      </c>
      <c r="I9" s="55">
        <v>3</v>
      </c>
      <c r="J9" s="55">
        <v>3</v>
      </c>
      <c r="K9" s="55">
        <v>3</v>
      </c>
      <c r="L9" s="55">
        <v>4</v>
      </c>
      <c r="M9" s="55">
        <v>5</v>
      </c>
      <c r="N9" s="55">
        <v>3</v>
      </c>
      <c r="O9" s="56" t="s">
        <v>117</v>
      </c>
    </row>
    <row r="10" spans="1:15" ht="19.5" customHeight="1" x14ac:dyDescent="0.25">
      <c r="A10" s="57">
        <v>6</v>
      </c>
      <c r="B10" s="53">
        <v>46118</v>
      </c>
      <c r="C10" s="54" t="s">
        <v>108</v>
      </c>
      <c r="D10" s="54" t="s">
        <v>115</v>
      </c>
      <c r="E10" s="55">
        <v>4</v>
      </c>
      <c r="F10" s="55">
        <v>4</v>
      </c>
      <c r="G10" s="55">
        <v>4</v>
      </c>
      <c r="H10" s="55">
        <v>5</v>
      </c>
      <c r="I10" s="55">
        <v>3</v>
      </c>
      <c r="J10" s="55">
        <v>4</v>
      </c>
      <c r="K10" s="55">
        <v>5</v>
      </c>
      <c r="L10" s="55">
        <v>5</v>
      </c>
      <c r="M10" s="55">
        <v>7</v>
      </c>
      <c r="N10" s="55">
        <v>3</v>
      </c>
      <c r="O10" s="56"/>
    </row>
    <row r="11" spans="1:15" ht="19.5" customHeight="1" x14ac:dyDescent="0.25">
      <c r="A11" s="52">
        <v>7</v>
      </c>
      <c r="B11" s="53">
        <v>46099</v>
      </c>
      <c r="C11" s="54" t="s">
        <v>111</v>
      </c>
      <c r="D11" s="54" t="s">
        <v>112</v>
      </c>
      <c r="E11" s="55">
        <v>4</v>
      </c>
      <c r="F11" s="55">
        <v>5</v>
      </c>
      <c r="G11" s="55">
        <v>4</v>
      </c>
      <c r="H11" s="55">
        <v>5</v>
      </c>
      <c r="I11" s="55">
        <v>5</v>
      </c>
      <c r="J11" s="55">
        <v>3</v>
      </c>
      <c r="K11" s="55">
        <v>5</v>
      </c>
      <c r="L11" s="55">
        <v>5</v>
      </c>
      <c r="M11" s="55">
        <v>9</v>
      </c>
      <c r="N11" s="55">
        <v>3</v>
      </c>
      <c r="O11" s="56"/>
    </row>
    <row r="12" spans="1:15" ht="19.5" customHeight="1" x14ac:dyDescent="0.25">
      <c r="A12" s="57">
        <v>8</v>
      </c>
      <c r="B12" s="53">
        <v>46066</v>
      </c>
      <c r="C12" s="54" t="s">
        <v>111</v>
      </c>
      <c r="D12" s="54" t="s">
        <v>118</v>
      </c>
      <c r="E12" s="55">
        <v>4</v>
      </c>
      <c r="F12" s="55">
        <v>4</v>
      </c>
      <c r="G12" s="55">
        <v>5</v>
      </c>
      <c r="H12" s="55">
        <v>5</v>
      </c>
      <c r="I12" s="55">
        <v>4</v>
      </c>
      <c r="J12" s="55">
        <v>4</v>
      </c>
      <c r="K12" s="55">
        <v>4</v>
      </c>
      <c r="L12" s="55">
        <v>5</v>
      </c>
      <c r="M12" s="55">
        <v>10</v>
      </c>
      <c r="N12" s="55">
        <v>3</v>
      </c>
      <c r="O12" s="56"/>
    </row>
    <row r="13" spans="1:15" ht="19.5" customHeight="1" x14ac:dyDescent="0.25">
      <c r="A13" s="52">
        <v>9</v>
      </c>
      <c r="B13" s="53">
        <v>46087</v>
      </c>
      <c r="C13" s="54" t="s">
        <v>111</v>
      </c>
      <c r="D13" s="54" t="s">
        <v>119</v>
      </c>
      <c r="E13" s="55">
        <v>4</v>
      </c>
      <c r="F13" s="55">
        <v>4</v>
      </c>
      <c r="G13" s="55">
        <v>5</v>
      </c>
      <c r="H13" s="55">
        <v>5</v>
      </c>
      <c r="I13" s="55">
        <v>5</v>
      </c>
      <c r="J13" s="55">
        <v>4</v>
      </c>
      <c r="K13" s="55">
        <v>4</v>
      </c>
      <c r="L13" s="55">
        <v>3</v>
      </c>
      <c r="M13" s="55">
        <v>7</v>
      </c>
      <c r="N13" s="55">
        <v>4</v>
      </c>
      <c r="O13" s="56" t="s">
        <v>110</v>
      </c>
    </row>
    <row r="14" spans="1:15" ht="19.5" customHeight="1" x14ac:dyDescent="0.25">
      <c r="A14" s="57">
        <v>10</v>
      </c>
      <c r="B14" s="53">
        <v>46053</v>
      </c>
      <c r="C14" s="54" t="s">
        <v>111</v>
      </c>
      <c r="D14" s="54" t="s">
        <v>119</v>
      </c>
      <c r="E14" s="55">
        <v>5</v>
      </c>
      <c r="F14" s="55">
        <v>5</v>
      </c>
      <c r="G14" s="55">
        <v>3</v>
      </c>
      <c r="H14" s="55">
        <v>4</v>
      </c>
      <c r="I14" s="55">
        <v>3</v>
      </c>
      <c r="J14" s="55">
        <v>5</v>
      </c>
      <c r="K14" s="55">
        <v>5</v>
      </c>
      <c r="L14" s="55">
        <v>3</v>
      </c>
      <c r="M14" s="55">
        <v>7</v>
      </c>
      <c r="N14" s="55">
        <v>4</v>
      </c>
      <c r="O14" s="56" t="s">
        <v>110</v>
      </c>
    </row>
    <row r="15" spans="1:15" ht="19.5" customHeight="1" x14ac:dyDescent="0.25">
      <c r="A15" s="52">
        <v>11</v>
      </c>
      <c r="B15" s="53">
        <v>46090</v>
      </c>
      <c r="C15" s="54" t="s">
        <v>108</v>
      </c>
      <c r="D15" s="54" t="s">
        <v>119</v>
      </c>
      <c r="E15" s="55">
        <v>5</v>
      </c>
      <c r="F15" s="55">
        <v>5</v>
      </c>
      <c r="G15" s="55">
        <v>5</v>
      </c>
      <c r="H15" s="55">
        <v>5</v>
      </c>
      <c r="I15" s="55">
        <v>4</v>
      </c>
      <c r="J15" s="55">
        <v>5</v>
      </c>
      <c r="K15" s="55">
        <v>4</v>
      </c>
      <c r="L15" s="55">
        <v>5</v>
      </c>
      <c r="M15" s="55">
        <v>9</v>
      </c>
      <c r="N15" s="55">
        <v>3</v>
      </c>
      <c r="O15" s="56" t="s">
        <v>114</v>
      </c>
    </row>
    <row r="16" spans="1:15" ht="19.5" customHeight="1" x14ac:dyDescent="0.25">
      <c r="A16" s="57">
        <v>12</v>
      </c>
      <c r="B16" s="53">
        <v>46066</v>
      </c>
      <c r="C16" s="54" t="s">
        <v>111</v>
      </c>
      <c r="D16" s="54" t="s">
        <v>115</v>
      </c>
      <c r="E16" s="55">
        <v>3</v>
      </c>
      <c r="F16" s="55">
        <v>3</v>
      </c>
      <c r="G16" s="55">
        <v>2</v>
      </c>
      <c r="H16" s="55">
        <v>3</v>
      </c>
      <c r="I16" s="55">
        <v>2</v>
      </c>
      <c r="J16" s="55">
        <v>2</v>
      </c>
      <c r="K16" s="55">
        <v>2</v>
      </c>
      <c r="L16" s="55">
        <v>3</v>
      </c>
      <c r="M16" s="55">
        <v>5</v>
      </c>
      <c r="N16" s="55">
        <v>1</v>
      </c>
      <c r="O16" s="56" t="s">
        <v>120</v>
      </c>
    </row>
    <row r="17" spans="1:15" ht="19.5" customHeight="1" x14ac:dyDescent="0.25">
      <c r="A17" s="52">
        <v>13</v>
      </c>
      <c r="B17" s="53">
        <v>46050</v>
      </c>
      <c r="C17" s="54" t="s">
        <v>111</v>
      </c>
      <c r="D17" s="54" t="s">
        <v>115</v>
      </c>
      <c r="E17" s="55">
        <v>2</v>
      </c>
      <c r="F17" s="55">
        <v>1</v>
      </c>
      <c r="G17" s="55">
        <v>2</v>
      </c>
      <c r="H17" s="55">
        <v>2</v>
      </c>
      <c r="I17" s="55">
        <v>1</v>
      </c>
      <c r="J17" s="55">
        <v>2</v>
      </c>
      <c r="K17" s="55">
        <v>1</v>
      </c>
      <c r="L17" s="55">
        <v>2</v>
      </c>
      <c r="M17" s="55">
        <v>3</v>
      </c>
      <c r="N17" s="55">
        <v>1</v>
      </c>
      <c r="O17" s="56" t="s">
        <v>116</v>
      </c>
    </row>
    <row r="18" spans="1:15" ht="19.5" customHeight="1" x14ac:dyDescent="0.25">
      <c r="A18" s="57">
        <v>14</v>
      </c>
      <c r="B18" s="53">
        <v>46030</v>
      </c>
      <c r="C18" s="54" t="s">
        <v>108</v>
      </c>
      <c r="D18" s="54" t="s">
        <v>118</v>
      </c>
      <c r="E18" s="55">
        <v>4</v>
      </c>
      <c r="F18" s="55">
        <v>2</v>
      </c>
      <c r="G18" s="55">
        <v>2</v>
      </c>
      <c r="H18" s="55">
        <v>3</v>
      </c>
      <c r="I18" s="55">
        <v>2</v>
      </c>
      <c r="J18" s="55">
        <v>2</v>
      </c>
      <c r="K18" s="55">
        <v>3</v>
      </c>
      <c r="L18" s="55">
        <v>4</v>
      </c>
      <c r="M18" s="55">
        <v>4</v>
      </c>
      <c r="N18" s="55">
        <v>2</v>
      </c>
      <c r="O18" s="56"/>
    </row>
    <row r="19" spans="1:15" ht="19.5" customHeight="1" x14ac:dyDescent="0.25">
      <c r="A19" s="52">
        <v>15</v>
      </c>
      <c r="B19" s="53">
        <v>46035</v>
      </c>
      <c r="C19" s="54" t="s">
        <v>111</v>
      </c>
      <c r="D19" s="54" t="s">
        <v>115</v>
      </c>
      <c r="E19" s="55">
        <v>5</v>
      </c>
      <c r="F19" s="55">
        <v>5</v>
      </c>
      <c r="G19" s="55">
        <v>5</v>
      </c>
      <c r="H19" s="55">
        <v>5</v>
      </c>
      <c r="I19" s="55">
        <v>4</v>
      </c>
      <c r="J19" s="55">
        <v>4</v>
      </c>
      <c r="K19" s="55">
        <v>4</v>
      </c>
      <c r="L19" s="55">
        <v>4</v>
      </c>
      <c r="M19" s="55">
        <v>8</v>
      </c>
      <c r="N19" s="55">
        <v>4</v>
      </c>
      <c r="O19" s="56"/>
    </row>
    <row r="20" spans="1:15" ht="19.5" customHeight="1" x14ac:dyDescent="0.25">
      <c r="A20" s="57">
        <v>16</v>
      </c>
      <c r="B20" s="53">
        <v>46056</v>
      </c>
      <c r="C20" s="54" t="s">
        <v>108</v>
      </c>
      <c r="D20" s="54" t="s">
        <v>118</v>
      </c>
      <c r="E20" s="55">
        <v>2</v>
      </c>
      <c r="F20" s="55">
        <v>3</v>
      </c>
      <c r="G20" s="55">
        <v>3</v>
      </c>
      <c r="H20" s="55">
        <v>2</v>
      </c>
      <c r="I20" s="55">
        <v>2</v>
      </c>
      <c r="J20" s="55">
        <v>1</v>
      </c>
      <c r="K20" s="55">
        <v>1</v>
      </c>
      <c r="L20" s="55">
        <v>3</v>
      </c>
      <c r="M20" s="55">
        <v>2</v>
      </c>
      <c r="N20" s="55">
        <v>2</v>
      </c>
      <c r="O20" s="56" t="s">
        <v>121</v>
      </c>
    </row>
    <row r="21" spans="1:15" ht="19.5" customHeight="1" x14ac:dyDescent="0.25">
      <c r="A21" s="52">
        <v>17</v>
      </c>
      <c r="B21" s="53">
        <v>46030</v>
      </c>
      <c r="C21" s="54" t="s">
        <v>111</v>
      </c>
      <c r="D21" s="54" t="s">
        <v>115</v>
      </c>
      <c r="E21" s="55">
        <v>4</v>
      </c>
      <c r="F21" s="55">
        <v>5</v>
      </c>
      <c r="G21" s="55">
        <v>4</v>
      </c>
      <c r="H21" s="55">
        <v>3</v>
      </c>
      <c r="I21" s="55">
        <v>4</v>
      </c>
      <c r="J21" s="55">
        <v>5</v>
      </c>
      <c r="K21" s="55">
        <v>3</v>
      </c>
      <c r="L21" s="55">
        <v>3</v>
      </c>
      <c r="M21" s="55">
        <v>9</v>
      </c>
      <c r="N21" s="55">
        <v>3</v>
      </c>
      <c r="O21" s="56" t="s">
        <v>122</v>
      </c>
    </row>
    <row r="22" spans="1:15" ht="19.5" customHeight="1" x14ac:dyDescent="0.25">
      <c r="A22" s="57">
        <v>18</v>
      </c>
      <c r="B22" s="53">
        <v>46054</v>
      </c>
      <c r="C22" s="54" t="s">
        <v>111</v>
      </c>
      <c r="D22" s="54" t="s">
        <v>115</v>
      </c>
      <c r="E22" s="55">
        <v>3</v>
      </c>
      <c r="F22" s="55">
        <v>5</v>
      </c>
      <c r="G22" s="55">
        <v>4</v>
      </c>
      <c r="H22" s="55">
        <v>4</v>
      </c>
      <c r="I22" s="55">
        <v>4</v>
      </c>
      <c r="J22" s="55">
        <v>5</v>
      </c>
      <c r="K22" s="55">
        <v>4</v>
      </c>
      <c r="L22" s="55">
        <v>4</v>
      </c>
      <c r="M22" s="55">
        <v>6</v>
      </c>
      <c r="N22" s="55">
        <v>4</v>
      </c>
      <c r="O22" s="56" t="s">
        <v>120</v>
      </c>
    </row>
    <row r="23" spans="1:15" ht="19.5" customHeight="1" x14ac:dyDescent="0.25">
      <c r="A23" s="52">
        <v>19</v>
      </c>
      <c r="B23" s="53">
        <v>46063</v>
      </c>
      <c r="C23" s="54" t="s">
        <v>111</v>
      </c>
      <c r="D23" s="54" t="s">
        <v>109</v>
      </c>
      <c r="E23" s="55">
        <v>4</v>
      </c>
      <c r="F23" s="55">
        <v>5</v>
      </c>
      <c r="G23" s="55">
        <v>5</v>
      </c>
      <c r="H23" s="55">
        <v>3</v>
      </c>
      <c r="I23" s="55">
        <v>4</v>
      </c>
      <c r="J23" s="55">
        <v>4</v>
      </c>
      <c r="K23" s="55">
        <v>5</v>
      </c>
      <c r="L23" s="55">
        <v>5</v>
      </c>
      <c r="M23" s="55">
        <v>10</v>
      </c>
      <c r="N23" s="55">
        <v>4</v>
      </c>
      <c r="O23" s="56" t="s">
        <v>113</v>
      </c>
    </row>
    <row r="24" spans="1:15" ht="19.5" customHeight="1" x14ac:dyDescent="0.25">
      <c r="A24" s="57">
        <v>20</v>
      </c>
      <c r="B24" s="53">
        <v>46079</v>
      </c>
      <c r="C24" s="54" t="s">
        <v>108</v>
      </c>
      <c r="D24" s="54" t="s">
        <v>115</v>
      </c>
      <c r="E24" s="55">
        <v>5</v>
      </c>
      <c r="F24" s="55">
        <v>5</v>
      </c>
      <c r="G24" s="55">
        <v>4</v>
      </c>
      <c r="H24" s="55">
        <v>5</v>
      </c>
      <c r="I24" s="55">
        <v>4</v>
      </c>
      <c r="J24" s="55">
        <v>5</v>
      </c>
      <c r="K24" s="55">
        <v>3</v>
      </c>
      <c r="L24" s="55">
        <v>5</v>
      </c>
      <c r="M24" s="55">
        <v>9</v>
      </c>
      <c r="N24" s="55">
        <v>4</v>
      </c>
      <c r="O24" s="56"/>
    </row>
    <row r="25" spans="1:15" ht="19.5" customHeight="1" x14ac:dyDescent="0.25">
      <c r="A25" s="52">
        <v>21</v>
      </c>
      <c r="B25" s="53">
        <v>46093</v>
      </c>
      <c r="C25" s="54" t="s">
        <v>111</v>
      </c>
      <c r="D25" s="54" t="s">
        <v>118</v>
      </c>
      <c r="E25" s="55">
        <v>4</v>
      </c>
      <c r="F25" s="55">
        <v>4</v>
      </c>
      <c r="G25" s="55">
        <v>4</v>
      </c>
      <c r="H25" s="55">
        <v>5</v>
      </c>
      <c r="I25" s="55">
        <v>5</v>
      </c>
      <c r="J25" s="55">
        <v>4</v>
      </c>
      <c r="K25" s="55">
        <v>4</v>
      </c>
      <c r="L25" s="55">
        <v>5</v>
      </c>
      <c r="M25" s="55">
        <v>8</v>
      </c>
      <c r="N25" s="55">
        <v>4</v>
      </c>
      <c r="O25" s="56" t="s">
        <v>110</v>
      </c>
    </row>
    <row r="26" spans="1:15" ht="19.5" customHeight="1" x14ac:dyDescent="0.25">
      <c r="A26" s="57">
        <v>22</v>
      </c>
      <c r="B26" s="53">
        <v>46028</v>
      </c>
      <c r="C26" s="54" t="s">
        <v>111</v>
      </c>
      <c r="D26" s="54" t="s">
        <v>118</v>
      </c>
      <c r="E26" s="55">
        <v>2</v>
      </c>
      <c r="F26" s="55">
        <v>2</v>
      </c>
      <c r="G26" s="55">
        <v>1</v>
      </c>
      <c r="H26" s="55">
        <v>2</v>
      </c>
      <c r="I26" s="55">
        <v>2</v>
      </c>
      <c r="J26" s="55">
        <v>2</v>
      </c>
      <c r="K26" s="55">
        <v>1</v>
      </c>
      <c r="L26" s="55">
        <v>1</v>
      </c>
      <c r="M26" s="55">
        <v>3</v>
      </c>
      <c r="N26" s="55">
        <v>3</v>
      </c>
      <c r="O26" s="56"/>
    </row>
    <row r="27" spans="1:15" ht="19.5" customHeight="1" x14ac:dyDescent="0.25">
      <c r="A27" s="52">
        <v>23</v>
      </c>
      <c r="B27" s="53">
        <v>46027</v>
      </c>
      <c r="C27" s="54" t="s">
        <v>108</v>
      </c>
      <c r="D27" s="54" t="s">
        <v>115</v>
      </c>
      <c r="E27" s="55">
        <v>4</v>
      </c>
      <c r="F27" s="55">
        <v>4</v>
      </c>
      <c r="G27" s="55">
        <v>3</v>
      </c>
      <c r="H27" s="55">
        <v>4</v>
      </c>
      <c r="I27" s="55">
        <v>5</v>
      </c>
      <c r="J27" s="55">
        <v>5</v>
      </c>
      <c r="K27" s="55">
        <v>3</v>
      </c>
      <c r="L27" s="55">
        <v>4</v>
      </c>
      <c r="M27" s="55">
        <v>8</v>
      </c>
      <c r="N27" s="55">
        <v>4</v>
      </c>
      <c r="O27" s="56" t="s">
        <v>110</v>
      </c>
    </row>
    <row r="28" spans="1:15" ht="19.5" customHeight="1" x14ac:dyDescent="0.25">
      <c r="A28" s="57">
        <v>24</v>
      </c>
      <c r="B28" s="53">
        <v>46122</v>
      </c>
      <c r="C28" s="54" t="s">
        <v>108</v>
      </c>
      <c r="D28" s="54" t="s">
        <v>115</v>
      </c>
      <c r="E28" s="55">
        <v>3</v>
      </c>
      <c r="F28" s="55">
        <v>4</v>
      </c>
      <c r="G28" s="55">
        <v>2</v>
      </c>
      <c r="H28" s="55">
        <v>2</v>
      </c>
      <c r="I28" s="55">
        <v>4</v>
      </c>
      <c r="J28" s="55">
        <v>2</v>
      </c>
      <c r="K28" s="55">
        <v>3</v>
      </c>
      <c r="L28" s="55">
        <v>2</v>
      </c>
      <c r="M28" s="55">
        <v>7</v>
      </c>
      <c r="N28" s="55">
        <v>2</v>
      </c>
      <c r="O28" s="56"/>
    </row>
    <row r="29" spans="1:15" ht="19.5" customHeight="1" x14ac:dyDescent="0.25">
      <c r="A29" s="52">
        <v>25</v>
      </c>
      <c r="B29" s="53">
        <v>46125</v>
      </c>
      <c r="C29" s="54" t="s">
        <v>111</v>
      </c>
      <c r="D29" s="54" t="s">
        <v>118</v>
      </c>
      <c r="E29" s="55">
        <v>4</v>
      </c>
      <c r="F29" s="55">
        <v>5</v>
      </c>
      <c r="G29" s="55">
        <v>4</v>
      </c>
      <c r="H29" s="55">
        <v>3</v>
      </c>
      <c r="I29" s="55">
        <v>4</v>
      </c>
      <c r="J29" s="55">
        <v>4</v>
      </c>
      <c r="K29" s="55">
        <v>5</v>
      </c>
      <c r="L29" s="55">
        <v>4</v>
      </c>
      <c r="M29" s="55">
        <v>8</v>
      </c>
      <c r="N29" s="55">
        <v>4</v>
      </c>
      <c r="O29" s="56" t="s">
        <v>123</v>
      </c>
    </row>
    <row r="30" spans="1:15" ht="19.5" customHeight="1" x14ac:dyDescent="0.25">
      <c r="A30" s="57">
        <v>26</v>
      </c>
      <c r="B30" s="53">
        <v>46026</v>
      </c>
      <c r="C30" s="54" t="s">
        <v>111</v>
      </c>
      <c r="D30" s="54" t="s">
        <v>112</v>
      </c>
      <c r="E30" s="55">
        <v>4</v>
      </c>
      <c r="F30" s="55">
        <v>5</v>
      </c>
      <c r="G30" s="55">
        <v>5</v>
      </c>
      <c r="H30" s="55">
        <v>4</v>
      </c>
      <c r="I30" s="55">
        <v>5</v>
      </c>
      <c r="J30" s="55">
        <v>4</v>
      </c>
      <c r="K30" s="55">
        <v>5</v>
      </c>
      <c r="L30" s="55">
        <v>4</v>
      </c>
      <c r="M30" s="55">
        <v>10</v>
      </c>
      <c r="N30" s="55">
        <v>3</v>
      </c>
      <c r="O30" s="56" t="s">
        <v>124</v>
      </c>
    </row>
    <row r="31" spans="1:15" ht="19.5" customHeight="1" x14ac:dyDescent="0.25">
      <c r="A31" s="52">
        <v>27</v>
      </c>
      <c r="B31" s="53">
        <v>46045</v>
      </c>
      <c r="C31" s="54" t="s">
        <v>108</v>
      </c>
      <c r="D31" s="54" t="s">
        <v>109</v>
      </c>
      <c r="E31" s="55">
        <v>2</v>
      </c>
      <c r="F31" s="55">
        <v>3</v>
      </c>
      <c r="G31" s="55">
        <v>3</v>
      </c>
      <c r="H31" s="55">
        <v>3</v>
      </c>
      <c r="I31" s="55">
        <v>3</v>
      </c>
      <c r="J31" s="55">
        <v>3</v>
      </c>
      <c r="K31" s="55">
        <v>3</v>
      </c>
      <c r="L31" s="55">
        <v>3</v>
      </c>
      <c r="M31" s="55">
        <v>5</v>
      </c>
      <c r="N31" s="55">
        <v>2</v>
      </c>
      <c r="O31" s="56" t="s">
        <v>116</v>
      </c>
    </row>
    <row r="32" spans="1:15" ht="19.5" customHeight="1" x14ac:dyDescent="0.25">
      <c r="A32" s="57">
        <v>28</v>
      </c>
      <c r="B32" s="53">
        <v>46089</v>
      </c>
      <c r="C32" s="54" t="s">
        <v>111</v>
      </c>
      <c r="D32" s="54" t="s">
        <v>118</v>
      </c>
      <c r="E32" s="55">
        <v>4</v>
      </c>
      <c r="F32" s="55">
        <v>5</v>
      </c>
      <c r="G32" s="55">
        <v>5</v>
      </c>
      <c r="H32" s="55">
        <v>5</v>
      </c>
      <c r="I32" s="55">
        <v>5</v>
      </c>
      <c r="J32" s="55">
        <v>3</v>
      </c>
      <c r="K32" s="55">
        <v>5</v>
      </c>
      <c r="L32" s="55">
        <v>4</v>
      </c>
      <c r="M32" s="55">
        <v>10</v>
      </c>
      <c r="N32" s="55">
        <v>4</v>
      </c>
      <c r="O32" s="56"/>
    </row>
    <row r="33" spans="1:15" ht="19.5" customHeight="1" x14ac:dyDescent="0.25">
      <c r="A33" s="52">
        <v>29</v>
      </c>
      <c r="B33" s="53">
        <v>46060</v>
      </c>
      <c r="C33" s="54" t="s">
        <v>111</v>
      </c>
      <c r="D33" s="54" t="s">
        <v>119</v>
      </c>
      <c r="E33" s="55">
        <v>4</v>
      </c>
      <c r="F33" s="55">
        <v>5</v>
      </c>
      <c r="G33" s="55">
        <v>5</v>
      </c>
      <c r="H33" s="55">
        <v>5</v>
      </c>
      <c r="I33" s="55">
        <v>5</v>
      </c>
      <c r="J33" s="55">
        <v>4</v>
      </c>
      <c r="K33" s="55">
        <v>4</v>
      </c>
      <c r="L33" s="55">
        <v>3</v>
      </c>
      <c r="M33" s="55">
        <v>9</v>
      </c>
      <c r="N33" s="55">
        <v>4</v>
      </c>
      <c r="O33" s="56" t="s">
        <v>122</v>
      </c>
    </row>
    <row r="34" spans="1:15" ht="19.5" customHeight="1" x14ac:dyDescent="0.25">
      <c r="A34" s="57">
        <v>30</v>
      </c>
      <c r="B34" s="53">
        <v>46100</v>
      </c>
      <c r="C34" s="54" t="s">
        <v>108</v>
      </c>
      <c r="D34" s="54" t="s">
        <v>112</v>
      </c>
      <c r="E34" s="55">
        <v>4</v>
      </c>
      <c r="F34" s="55">
        <v>5</v>
      </c>
      <c r="G34" s="55">
        <v>4</v>
      </c>
      <c r="H34" s="55">
        <v>5</v>
      </c>
      <c r="I34" s="55">
        <v>5</v>
      </c>
      <c r="J34" s="55">
        <v>5</v>
      </c>
      <c r="K34" s="55">
        <v>5</v>
      </c>
      <c r="L34" s="55">
        <v>4</v>
      </c>
      <c r="M34" s="55">
        <v>10</v>
      </c>
      <c r="N34" s="55">
        <v>4</v>
      </c>
      <c r="O34" s="56" t="s">
        <v>114</v>
      </c>
    </row>
  </sheetData>
  <mergeCells count="2">
    <mergeCell ref="A1:O1"/>
    <mergeCell ref="A2:O2"/>
  </mergeCells>
  <conditionalFormatting sqref="E5:L34">
    <cfRule type="colorScale" priority="2">
      <colorScale>
        <cfvo type="num" val="1"/>
        <cfvo type="num" val="3"/>
        <cfvo type="num" val="5"/>
        <color rgb="FFF8696B"/>
        <color rgb="FFFFEB84"/>
        <color rgb="FF63BE7B"/>
      </colorScale>
    </cfRule>
  </conditionalFormatting>
  <conditionalFormatting sqref="M5:M34">
    <cfRule type="colorScale" priority="3">
      <colorScale>
        <cfvo type="num" val="0"/>
        <cfvo type="num" val="6"/>
        <cfvo type="num" val="10"/>
        <color rgb="FFF8696B"/>
        <color rgb="FFFFEB84"/>
        <color rgb="FF63BE7B"/>
      </colorScale>
    </cfRule>
  </conditionalFormatting>
  <conditionalFormatting sqref="N5:N34">
    <cfRule type="colorScale" priority="4">
      <colorScale>
        <cfvo type="num" val="1"/>
        <cfvo type="num" val="2.5"/>
        <cfvo type="num" val="4"/>
        <color rgb="FFF8696B"/>
        <color rgb="FFFFEB84"/>
        <color rgb="FF63BE7B"/>
      </colorScale>
    </cfRule>
  </conditionalFormatting>
  <dataValidations count="5">
    <dataValidation type="whole" allowBlank="1" showErrorMessage="1" errorTitle="Ungültige Bewertung" error="Bitte eine ganze Zahl zwischen 1 und 5 eingeben." sqref="E5:L204" xr:uid="{00000000-0002-0000-0200-000000000000}">
      <formula1>1</formula1>
      <formula2>5</formula2>
    </dataValidation>
    <dataValidation type="whole" allowBlank="1" showErrorMessage="1" errorTitle="Ungültiger NPS" error="Bitte eine ganze Zahl zwischen 0 und 10 eingeben." sqref="M5:M204" xr:uid="{00000000-0002-0000-0200-000001000000}">
      <formula1>0</formula1>
      <formula2>10</formula2>
    </dataValidation>
    <dataValidation type="whole" allowBlank="1" showErrorMessage="1" errorTitle="Ungültiger CES" error="Bitte eine ganze Zahl zwischen 1 und 4 eingeben." sqref="N5:N204" xr:uid="{00000000-0002-0000-0200-000002000000}">
      <formula1>1</formula1>
      <formula2>4</formula2>
    </dataValidation>
    <dataValidation type="list" allowBlank="1" sqref="C5:C204" xr:uid="{00000000-0002-0000-0200-000003000000}">
      <formula1>"Privat,Gewerblich"</formula1>
      <formula2>0</formula2>
    </dataValidation>
    <dataValidation type="list" allowBlank="1" sqref="D5:D204" xr:uid="{00000000-0002-0000-0200-000004000000}">
      <formula1>"Einzelhandel,Dienstleistung,B2B,Online,Beratung"</formula1>
      <formula2>0</formula2>
    </dataValidation>
  </dataValidations>
  <printOptions horizontalCentered="1"/>
  <pageMargins left="0.75" right="0.75" top="1" bottom="1" header="0.511811023622047" footer="0.511811023622047"/>
  <pageSetup paperSize="9" fitToHeight="0" orientation="landscape"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Fragebogen</vt:lpstr>
      <vt:lpstr>Auswertung</vt:lpstr>
      <vt:lpstr>Antworten</vt:lpstr>
      <vt:lpstr>Antworten!Drucktitel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Sergio Jiménez Canales</cp:lastModifiedBy>
  <cp:revision>1</cp:revision>
  <dcterms:created xsi:type="dcterms:W3CDTF">2026-05-31T13:45:13Z</dcterms:created>
  <dcterms:modified xsi:type="dcterms:W3CDTF">2026-05-31T13:50:07Z</dcterms:modified>
  <dc:language>en-US</dc:language>
</cp:coreProperties>
</file>