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3E87D9F0-7B89-4EAA-B3C4-B6428A74972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ragebogen" sheetId="1" r:id="rId1"/>
    <sheet name="Dateneingabe" sheetId="2" r:id="rId2"/>
    <sheet name="Auswertung" sheetId="3" r:id="rId3"/>
    <sheet name="Diagramme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1" i="4" l="1"/>
  <c r="B40" i="4"/>
  <c r="B39" i="4"/>
  <c r="B38" i="4"/>
  <c r="B37" i="4"/>
  <c r="F34" i="3"/>
  <c r="E34" i="3"/>
  <c r="D34" i="3"/>
  <c r="G34" i="3" s="1"/>
  <c r="F33" i="3"/>
  <c r="E33" i="3"/>
  <c r="D33" i="3"/>
  <c r="G33" i="3" s="1"/>
  <c r="F32" i="3"/>
  <c r="E32" i="3"/>
  <c r="D32" i="3"/>
  <c r="G32" i="3" s="1"/>
  <c r="F31" i="3"/>
  <c r="E31" i="3"/>
  <c r="D31" i="3"/>
  <c r="G31" i="3" s="1"/>
  <c r="F30" i="3"/>
  <c r="E30" i="3"/>
  <c r="D30" i="3"/>
  <c r="G30" i="3" s="1"/>
  <c r="F29" i="3"/>
  <c r="E29" i="3"/>
  <c r="D29" i="3"/>
  <c r="G29" i="3" s="1"/>
  <c r="F28" i="3"/>
  <c r="E28" i="3"/>
  <c r="D28" i="3"/>
  <c r="G28" i="3" s="1"/>
  <c r="F27" i="3"/>
  <c r="E27" i="3"/>
  <c r="D27" i="3"/>
  <c r="G27" i="3" s="1"/>
  <c r="F26" i="3"/>
  <c r="E26" i="3"/>
  <c r="D26" i="3"/>
  <c r="G26" i="3" s="1"/>
  <c r="F25" i="3"/>
  <c r="E25" i="3"/>
  <c r="D25" i="3"/>
  <c r="G25" i="3" s="1"/>
  <c r="F24" i="3"/>
  <c r="E24" i="3"/>
  <c r="D24" i="3"/>
  <c r="G24" i="3" s="1"/>
  <c r="F23" i="3"/>
  <c r="E23" i="3"/>
  <c r="D23" i="3"/>
  <c r="G23" i="3" s="1"/>
  <c r="F22" i="3"/>
  <c r="E22" i="3"/>
  <c r="D22" i="3"/>
  <c r="G22" i="3" s="1"/>
  <c r="F21" i="3"/>
  <c r="E21" i="3"/>
  <c r="D21" i="3"/>
  <c r="G21" i="3" s="1"/>
  <c r="F20" i="3"/>
  <c r="E20" i="3"/>
  <c r="D20" i="3"/>
  <c r="G20" i="3" s="1"/>
  <c r="F19" i="3"/>
  <c r="E19" i="3"/>
  <c r="D19" i="3"/>
  <c r="G19" i="3" s="1"/>
  <c r="F18" i="3"/>
  <c r="E18" i="3"/>
  <c r="D18" i="3"/>
  <c r="G18" i="3" s="1"/>
  <c r="F17" i="3"/>
  <c r="E17" i="3"/>
  <c r="D17" i="3"/>
  <c r="G17" i="3" s="1"/>
  <c r="F13" i="3"/>
  <c r="E13" i="3"/>
  <c r="D13" i="3"/>
  <c r="C13" i="3"/>
  <c r="H13" i="3" s="1"/>
  <c r="H12" i="3"/>
  <c r="F12" i="3"/>
  <c r="E12" i="3"/>
  <c r="D12" i="3"/>
  <c r="C12" i="3"/>
  <c r="F11" i="3"/>
  <c r="E11" i="3"/>
  <c r="D11" i="3"/>
  <c r="C11" i="3"/>
  <c r="H11" i="3" s="1"/>
  <c r="F10" i="3"/>
  <c r="E10" i="3"/>
  <c r="D10" i="3"/>
  <c r="C10" i="3"/>
  <c r="H10" i="3" s="1"/>
  <c r="G5" i="3"/>
  <c r="E5" i="3"/>
  <c r="A5" i="3"/>
  <c r="V30" i="2"/>
  <c r="W30" i="2" s="1"/>
  <c r="W29" i="2"/>
  <c r="V29" i="2"/>
  <c r="V28" i="2"/>
  <c r="W28" i="2" s="1"/>
  <c r="W27" i="2"/>
  <c r="V27" i="2"/>
  <c r="V26" i="2"/>
  <c r="W26" i="2" s="1"/>
  <c r="V25" i="2"/>
  <c r="W25" i="2" s="1"/>
  <c r="W24" i="2"/>
  <c r="V24" i="2"/>
  <c r="V23" i="2"/>
  <c r="W23" i="2" s="1"/>
  <c r="V22" i="2"/>
  <c r="W22" i="2" s="1"/>
  <c r="V21" i="2"/>
  <c r="W21" i="2" s="1"/>
  <c r="V20" i="2"/>
  <c r="W20" i="2" s="1"/>
  <c r="W19" i="2"/>
  <c r="V19" i="2"/>
  <c r="V18" i="2"/>
  <c r="W18" i="2" s="1"/>
  <c r="W17" i="2"/>
  <c r="V17" i="2"/>
  <c r="V16" i="2"/>
  <c r="W16" i="2" s="1"/>
  <c r="V15" i="2"/>
  <c r="W15" i="2" s="1"/>
  <c r="W14" i="2"/>
  <c r="V14" i="2"/>
  <c r="V13" i="2"/>
  <c r="W13" i="2" s="1"/>
  <c r="V12" i="2"/>
  <c r="W12" i="2" s="1"/>
  <c r="V11" i="2"/>
  <c r="W11" i="2" s="1"/>
  <c r="V10" i="2"/>
  <c r="W10" i="2" s="1"/>
  <c r="W9" i="2"/>
  <c r="V9" i="2"/>
  <c r="V8" i="2"/>
  <c r="W8" i="2" s="1"/>
  <c r="W7" i="2"/>
  <c r="V7" i="2"/>
  <c r="V6" i="2"/>
  <c r="C5" i="3" s="1"/>
  <c r="H32" i="1"/>
  <c r="H31" i="1"/>
  <c r="H30" i="1"/>
  <c r="H29" i="1"/>
  <c r="H26" i="1"/>
  <c r="H25" i="1"/>
  <c r="H24" i="1"/>
  <c r="H23" i="1"/>
  <c r="H20" i="1"/>
  <c r="H19" i="1"/>
  <c r="H18" i="1"/>
  <c r="H17" i="1"/>
  <c r="H16" i="1"/>
  <c r="H13" i="1"/>
  <c r="H12" i="1"/>
  <c r="H11" i="1"/>
  <c r="H10" i="1"/>
  <c r="H9" i="1"/>
  <c r="I5" i="3" l="1"/>
  <c r="W6" i="2"/>
</calcChain>
</file>

<file path=xl/sharedStrings.xml><?xml version="1.0" encoding="utf-8"?>
<sst xmlns="http://schemas.openxmlformats.org/spreadsheetml/2006/main" count="238" uniqueCount="186">
  <si>
    <t>Bitte bewerten Sie jede Aussage auf einer Skala von 1 (sehr unzufrieden) bis 5 (sehr zufrieden)</t>
  </si>
  <si>
    <t>Unternehmen / Organisation:</t>
  </si>
  <si>
    <t>Eigener Unternehmensname</t>
  </si>
  <si>
    <t>Befragungszeitraum:</t>
  </si>
  <si>
    <t>Q1 / 2026</t>
  </si>
  <si>
    <t>Abteilung / Bereich:</t>
  </si>
  <si>
    <t>Alle Bereiche</t>
  </si>
  <si>
    <t>Anzahl Befragte (Soll):</t>
  </si>
  <si>
    <t>#</t>
  </si>
  <si>
    <t>Aussage / Frage</t>
  </si>
  <si>
    <t>1
Sehr
unzufrieden</t>
  </si>
  <si>
    <t>2
Eher
unzufrieden</t>
  </si>
  <si>
    <t>3
Teils/
Teils</t>
  </si>
  <si>
    <t>4
Eher
zufrieden</t>
  </si>
  <si>
    <t>5
Sehr
zufrieden</t>
  </si>
  <si>
    <t>Durch-
schnitt</t>
  </si>
  <si>
    <t>A. PRODUKTQUALITÄT / LEISTUNGSQUALITÄT</t>
  </si>
  <si>
    <t>A1</t>
  </si>
  <si>
    <t>Die angebotenen Leistungen / Produkte erfüllen meine Erwartungen vollständig.</t>
  </si>
  <si>
    <t>A2</t>
  </si>
  <si>
    <t>Die Qualität ist konstant und verlässlich.</t>
  </si>
  <si>
    <t>A3</t>
  </si>
  <si>
    <t>Das Preis-Leistungs-Verhältnis ist angemessen.</t>
  </si>
  <si>
    <t>A4</t>
  </si>
  <si>
    <t>Innovationen und neue Angebote werden zeitnah bereitgestellt.</t>
  </si>
  <si>
    <t>A5</t>
  </si>
  <si>
    <t>Die Leistung entspricht den vereinbarten Spezifikationen.</t>
  </si>
  <si>
    <t>B. KUNDENSERVICE &amp; KOMMUNIKATION</t>
  </si>
  <si>
    <t>B1</t>
  </si>
  <si>
    <t>Anfragen werden schnell und kompetent bearbeitet.</t>
  </si>
  <si>
    <t>B2</t>
  </si>
  <si>
    <t>Die Mitarbeiter sind freundlich und hilfsbereit.</t>
  </si>
  <si>
    <t>B3</t>
  </si>
  <si>
    <t>Probleme werden zuverlässig und nachhaltig gelöst.</t>
  </si>
  <si>
    <t>B4</t>
  </si>
  <si>
    <t>Ich werde proaktiv über Neuigkeiten und Änderungen informiert.</t>
  </si>
  <si>
    <t>B5</t>
  </si>
  <si>
    <t>Die Kommunikation ist klar und verständlich.</t>
  </si>
  <si>
    <t>C. PROZESSE &amp; ABWICKLUNG</t>
  </si>
  <si>
    <t>C1</t>
  </si>
  <si>
    <t>Bestellungen / Anfragen werden reibungslos abgewickelt.</t>
  </si>
  <si>
    <t>C2</t>
  </si>
  <si>
    <t>Lieferzeiten / Bearbeitungszeiten werden eingehalten.</t>
  </si>
  <si>
    <t>C3</t>
  </si>
  <si>
    <t>Rechnungen und Dokumente sind korrekt und nachvollziehbar.</t>
  </si>
  <si>
    <t>C4</t>
  </si>
  <si>
    <t>Reklamationen werden fair und schnell bearbeitet.</t>
  </si>
  <si>
    <t>D. GESAMTBILD &amp; WEITEREMPFEHLUNG</t>
  </si>
  <si>
    <t>D1</t>
  </si>
  <si>
    <t>Ich bin mit der Zusammenarbeit insgesamt zufrieden.</t>
  </si>
  <si>
    <t>D2</t>
  </si>
  <si>
    <t>Ich würde das Unternehmen an andere weiterempfehlen.</t>
  </si>
  <si>
    <t>D3</t>
  </si>
  <si>
    <t>Ich plane, auch in Zukunft Kunde zu bleiben.</t>
  </si>
  <si>
    <t>D4</t>
  </si>
  <si>
    <t>Im Vergleich zu Mitbewerbern ist dieses Unternehmen besser.</t>
  </si>
  <si>
    <t>E. OFFENE ANMERKUNGEN</t>
  </si>
  <si>
    <t>E1</t>
  </si>
  <si>
    <t>Was hat Ihnen besonders gut gefallen?</t>
  </si>
  <si>
    <t>E2</t>
  </si>
  <si>
    <t>Was sollte verbessert werden?</t>
  </si>
  <si>
    <t>E3</t>
  </si>
  <si>
    <t>Haben Sie weitere Anregungen oder Wünsche?</t>
  </si>
  <si>
    <t>ℹ  Hinweis: Gelbe Felder = Eingabe der Antworthäufigkeiten  |  Durchschnitt wird automatisch berechnet  |  Auswertung und Diagramme im Tab 'Auswertung'</t>
  </si>
  <si>
    <t>DATENEINGABE — Individuelle Antworten pro Befragungsteilnehmer  |  2026</t>
  </si>
  <si>
    <t>Tragen Sie für jeden Teilnehmer die Bewertungen (1–5) ein. Gesamtscore und Zufriedenheitsstufe werden automatisch berechnet.</t>
  </si>
  <si>
    <t>Teilnehmer-ID</t>
  </si>
  <si>
    <t>Datum</t>
  </si>
  <si>
    <t>Ø Score</t>
  </si>
  <si>
    <t>Zufriedenheit</t>
  </si>
  <si>
    <t>Kommentar / Freitext</t>
  </si>
  <si>
    <t>(Ø 1–5)</t>
  </si>
  <si>
    <t>(autom.)</t>
  </si>
  <si>
    <t>TN-001</t>
  </si>
  <si>
    <t>15.01.2026</t>
  </si>
  <si>
    <t>Sehr guter Service</t>
  </si>
  <si>
    <t>TN-002</t>
  </si>
  <si>
    <t>TN-003</t>
  </si>
  <si>
    <t>16.01.2026</t>
  </si>
  <si>
    <t>Alles prima, weiter so!</t>
  </si>
  <si>
    <t>TN-004</t>
  </si>
  <si>
    <t>Reaktionszeit verbessern</t>
  </si>
  <si>
    <t>TN-005</t>
  </si>
  <si>
    <t>17.01.2026</t>
  </si>
  <si>
    <t>TN-006</t>
  </si>
  <si>
    <t>Dokumentation unklar</t>
  </si>
  <si>
    <t>TN-007</t>
  </si>
  <si>
    <t>18.01.2026</t>
  </si>
  <si>
    <t>Ausgezeichnet</t>
  </si>
  <si>
    <t>TN-008</t>
  </si>
  <si>
    <t>TN-009</t>
  </si>
  <si>
    <t>19.01.2026</t>
  </si>
  <si>
    <t>TN-010</t>
  </si>
  <si>
    <t>Preis zu hoch</t>
  </si>
  <si>
    <t>TN-011</t>
  </si>
  <si>
    <t>20.01.2026</t>
  </si>
  <si>
    <t>Sehr zufrieden</t>
  </si>
  <si>
    <t>TN-012</t>
  </si>
  <si>
    <t>TN-013</t>
  </si>
  <si>
    <t>21.01.2026</t>
  </si>
  <si>
    <t>Wartezeiten ok</t>
  </si>
  <si>
    <t>TN-014</t>
  </si>
  <si>
    <t>Gerne wieder</t>
  </si>
  <si>
    <t>TN-015</t>
  </si>
  <si>
    <t>22.01.2026</t>
  </si>
  <si>
    <t>Sehr enttäuscht</t>
  </si>
  <si>
    <t>TN-016</t>
  </si>
  <si>
    <t>TN-017</t>
  </si>
  <si>
    <t>23.01.2026</t>
  </si>
  <si>
    <t>Top Leistung</t>
  </si>
  <si>
    <t>TN-018</t>
  </si>
  <si>
    <t>TN-019</t>
  </si>
  <si>
    <t>24.01.2026</t>
  </si>
  <si>
    <t>TN-020</t>
  </si>
  <si>
    <t>Lieferzeit zu lang</t>
  </si>
  <si>
    <t>TN-021</t>
  </si>
  <si>
    <t>25.01.2026</t>
  </si>
  <si>
    <t>Sehr empfehlenswert</t>
  </si>
  <si>
    <t>TN-022</t>
  </si>
  <si>
    <t>TN-023</t>
  </si>
  <si>
    <t>26.01.2026</t>
  </si>
  <si>
    <t>Durchschnittlich</t>
  </si>
  <si>
    <t>TN-024</t>
  </si>
  <si>
    <t>Fantastisch</t>
  </si>
  <si>
    <t>TN-025</t>
  </si>
  <si>
    <t>27.01.2026</t>
  </si>
  <si>
    <t>AUSWERTUNG KUNDENZUFRIEDENHEIT  |  2026</t>
  </si>
  <si>
    <t>Automatische Berechnung aller KPIs aus den Rohdaten (Tab 'Dateneingabe')</t>
  </si>
  <si>
    <t>Teilnehmer gesamt</t>
  </si>
  <si>
    <t>Ø Gesamtscore</t>
  </si>
  <si>
    <t>Sehr zufrieden / Zufrieden</t>
  </si>
  <si>
    <t>Neutral</t>
  </si>
  <si>
    <t>Unzufrieden / Sehr unzufrieden</t>
  </si>
  <si>
    <t>▌  DURCHSCHNITTSBEWERTUNG NACH FRAGENBLOCK</t>
  </si>
  <si>
    <t>Fragenblock / Kategorie</t>
  </si>
  <si>
    <t>Ø Bewertung</t>
  </si>
  <si>
    <t>Min. Score</t>
  </si>
  <si>
    <t>Max. Score</t>
  </si>
  <si>
    <t>Anteil ≥4 (%)</t>
  </si>
  <si>
    <t>Trend</t>
  </si>
  <si>
    <t>Handlungsbedarf</t>
  </si>
  <si>
    <t>A</t>
  </si>
  <si>
    <t>A. Produktqualität / Leistung</t>
  </si>
  <si>
    <t>↑</t>
  </si>
  <si>
    <t>B</t>
  </si>
  <si>
    <t>B. Kundenservice &amp; Kommunikation</t>
  </si>
  <si>
    <t>→</t>
  </si>
  <si>
    <t>C</t>
  </si>
  <si>
    <t>C. Prozesse &amp; Abwicklung</t>
  </si>
  <si>
    <t>D</t>
  </si>
  <si>
    <t>D. Gesamtbild &amp; Weiterempfehlung</t>
  </si>
  <si>
    <t>↗</t>
  </si>
  <si>
    <t>▌  DURCHSCHNITT PRO FRAGE — ALLE TEILNEHMER</t>
  </si>
  <si>
    <t>Fragen-ID</t>
  </si>
  <si>
    <t>Fragetext (gekürzt)</t>
  </si>
  <si>
    <t>Anteil ≥4</t>
  </si>
  <si>
    <t>Anteil ≤2</t>
  </si>
  <si>
    <t>Bewertung</t>
  </si>
  <si>
    <t>Leistung erfüllt Erwartungen</t>
  </si>
  <si>
    <t>Qualität konstant</t>
  </si>
  <si>
    <t>Preis-Leistung</t>
  </si>
  <si>
    <t>Innovation</t>
  </si>
  <si>
    <t>Spezifikationen</t>
  </si>
  <si>
    <t>Anfragen schnell bearbeitet</t>
  </si>
  <si>
    <t>Mitarbeiter freundlich</t>
  </si>
  <si>
    <t>Probleme gelöst</t>
  </si>
  <si>
    <t>Proaktive Info</t>
  </si>
  <si>
    <t>Klare Kommunikation</t>
  </si>
  <si>
    <t>Reibungslose Abwicklung</t>
  </si>
  <si>
    <t>Lieferzeiten eingehalten</t>
  </si>
  <si>
    <t>Korrekte Dokumente</t>
  </si>
  <si>
    <t>Faire Reklamationsbearbeitung</t>
  </si>
  <si>
    <t>Gesamtzufriedenheit</t>
  </si>
  <si>
    <t>Weiterempfehlung</t>
  </si>
  <si>
    <t>Zukunftskunde</t>
  </si>
  <si>
    <t>Besser als Mitbewerber</t>
  </si>
  <si>
    <t>DIAGRAMME &amp; VISUALISIERUNGEN  |  Kundenzufriedenheit 2026</t>
  </si>
  <si>
    <t>Alle Grafiken beziehen sich automatisch auf die Auswertungsdaten</t>
  </si>
  <si>
    <t>Skala</t>
  </si>
  <si>
    <t>Antworten gesamt</t>
  </si>
  <si>
    <t>1 – Sehr unzufrieden</t>
  </si>
  <si>
    <t>2 – Eher unzufrieden</t>
  </si>
  <si>
    <t>3 – Teils/Teils</t>
  </si>
  <si>
    <t>4 – Eher zufrieden</t>
  </si>
  <si>
    <t>5 – Sehr zufrieden</t>
  </si>
  <si>
    <t>FRAGEBOGEN KUNDENZUFRIEDENHEIT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</si>
</sst>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5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FFFFFF"/>
      <name val="Arial"/>
      <charset val="1"/>
    </font>
    <font>
      <b/>
      <sz val="9"/>
      <color rgb="FF1B3A6B"/>
      <name val="Arial"/>
      <charset val="1"/>
    </font>
    <font>
      <b/>
      <sz val="10"/>
      <color rgb="FF1565C0"/>
      <name val="Arial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212121"/>
      <name val="Arial"/>
      <charset val="1"/>
    </font>
    <font>
      <b/>
      <sz val="11"/>
      <color rgb="FF1565C0"/>
      <name val="Arial"/>
      <charset val="1"/>
    </font>
    <font>
      <b/>
      <sz val="11"/>
      <color rgb="FF212121"/>
      <name val="Arial"/>
      <charset val="1"/>
    </font>
    <font>
      <i/>
      <sz val="8"/>
      <color rgb="FF555555"/>
      <name val="Arial"/>
      <charset val="1"/>
    </font>
    <font>
      <b/>
      <sz val="14"/>
      <color rgb="FFFFFFFF"/>
      <name val="Arial"/>
      <charset val="1"/>
    </font>
    <font>
      <i/>
      <sz val="9"/>
      <color rgb="FFFFFFFF"/>
      <name val="Arial"/>
      <charset val="1"/>
    </font>
    <font>
      <i/>
      <sz val="8"/>
      <color rgb="FF757575"/>
      <name val="Arial"/>
      <charset val="1"/>
    </font>
    <font>
      <sz val="8"/>
      <color rgb="FF757575"/>
      <name val="Arial"/>
      <charset val="1"/>
    </font>
    <font>
      <sz val="9"/>
      <color rgb="FF1565C0"/>
      <name val="Arial"/>
      <charset val="1"/>
    </font>
    <font>
      <sz val="9"/>
      <color rgb="FF212121"/>
      <name val="Arial"/>
      <charset val="1"/>
    </font>
    <font>
      <b/>
      <sz val="10"/>
      <color rgb="FF212121"/>
      <name val="Arial"/>
      <charset val="1"/>
    </font>
    <font>
      <i/>
      <sz val="9"/>
      <color rgb="FF555555"/>
      <name val="Arial"/>
      <charset val="1"/>
    </font>
    <font>
      <b/>
      <sz val="16"/>
      <color rgb="FFFFFFFF"/>
      <name val="Arial"/>
      <charset val="1"/>
    </font>
    <font>
      <sz val="9"/>
      <color rgb="FFFFFFFF"/>
      <name val="Arial"/>
      <charset val="1"/>
    </font>
    <font>
      <b/>
      <sz val="11"/>
      <color rgb="FFFFFFFF"/>
      <name val="Arial"/>
      <charset val="1"/>
    </font>
    <font>
      <b/>
      <sz val="14"/>
      <color rgb="FF00796B"/>
      <name val="Arial"/>
      <charset val="1"/>
    </font>
    <font>
      <b/>
      <sz val="14"/>
      <color rgb="FFFF8F00"/>
      <name val="Arial"/>
      <charset val="1"/>
    </font>
    <font>
      <i/>
      <sz val="9"/>
      <color rgb="FF212121"/>
      <name val="Arial"/>
      <charset val="1"/>
    </font>
  </fonts>
  <fills count="20">
    <fill>
      <patternFill patternType="none"/>
    </fill>
    <fill>
      <patternFill patternType="gray125"/>
    </fill>
    <fill>
      <patternFill patternType="solid">
        <fgColor rgb="FF1B3A6B"/>
        <bgColor rgb="FF2E5A9C"/>
      </patternFill>
    </fill>
    <fill>
      <patternFill patternType="solid">
        <fgColor rgb="FF2E6DB4"/>
        <bgColor rgb="FF1565C0"/>
      </patternFill>
    </fill>
    <fill>
      <patternFill patternType="solid">
        <fgColor rgb="FFFFF9C4"/>
        <bgColor rgb="FFF5F5F5"/>
      </patternFill>
    </fill>
    <fill>
      <patternFill patternType="solid">
        <fgColor rgb="FFD0E4F7"/>
        <bgColor rgb="FFE0E0E0"/>
      </patternFill>
    </fill>
    <fill>
      <patternFill patternType="solid">
        <fgColor rgb="FFFFFFFF"/>
        <bgColor rgb="FFF9F9F9"/>
      </patternFill>
    </fill>
    <fill>
      <patternFill patternType="solid">
        <fgColor rgb="FF2E5A9C"/>
        <bgColor rgb="FF2E6DB4"/>
      </patternFill>
    </fill>
    <fill>
      <patternFill patternType="solid">
        <fgColor rgb="FFE8EAF6"/>
        <bgColor rgb="FFF3E5F5"/>
      </patternFill>
    </fill>
    <fill>
      <patternFill patternType="solid">
        <fgColor rgb="FF1B5E20"/>
        <bgColor rgb="FF00796B"/>
      </patternFill>
    </fill>
    <fill>
      <patternFill patternType="solid">
        <fgColor rgb="FFE8F5E9"/>
        <bgColor rgb="FFF5F5F5"/>
      </patternFill>
    </fill>
    <fill>
      <patternFill patternType="solid">
        <fgColor rgb="FF4A148C"/>
        <bgColor rgb="FF800080"/>
      </patternFill>
    </fill>
    <fill>
      <patternFill patternType="solid">
        <fgColor rgb="FFF3E5F5"/>
        <bgColor rgb="FFE8EAF6"/>
      </patternFill>
    </fill>
    <fill>
      <patternFill patternType="solid">
        <fgColor rgb="FFE0E0E0"/>
        <bgColor rgb="FFD9D9D9"/>
      </patternFill>
    </fill>
    <fill>
      <patternFill patternType="solid">
        <fgColor rgb="FF00796B"/>
        <bgColor rgb="FF1565C0"/>
      </patternFill>
    </fill>
    <fill>
      <patternFill patternType="solid">
        <fgColor rgb="FFF5F5F5"/>
        <bgColor rgb="FFF9F9F9"/>
      </patternFill>
    </fill>
    <fill>
      <patternFill patternType="solid">
        <fgColor rgb="FF1A73E8"/>
        <bgColor rgb="FF1565C0"/>
      </patternFill>
    </fill>
    <fill>
      <patternFill patternType="solid">
        <fgColor rgb="FF4CAF50"/>
        <bgColor rgb="FF878787"/>
      </patternFill>
    </fill>
    <fill>
      <patternFill patternType="solid">
        <fgColor rgb="FFFF8F00"/>
        <bgColor rgb="FFFF6600"/>
      </patternFill>
    </fill>
    <fill>
      <patternFill patternType="solid">
        <fgColor rgb="FFD32F2F"/>
        <bgColor rgb="FFB71C1C"/>
      </patternFill>
    </fill>
  </fills>
  <borders count="5">
    <border>
      <left/>
      <right/>
      <top/>
      <bottom/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 indent="1"/>
    </xf>
    <xf numFmtId="1" fontId="8" fillId="4" borderId="4" xfId="0" applyNumberFormat="1" applyFont="1" applyFill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center" wrapText="1" indent="1"/>
    </xf>
    <xf numFmtId="0" fontId="5" fillId="7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left" vertical="center" wrapText="1" indent="1"/>
    </xf>
    <xf numFmtId="0" fontId="5" fillId="9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left" vertical="center" wrapText="1" indent="1"/>
    </xf>
    <xf numFmtId="0" fontId="5" fillId="11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center" vertical="center"/>
    </xf>
    <xf numFmtId="0" fontId="0" fillId="3" borderId="2" xfId="0" applyFill="1" applyBorder="1"/>
    <xf numFmtId="0" fontId="0" fillId="7" borderId="2" xfId="0" applyFill="1" applyBorder="1"/>
    <xf numFmtId="0" fontId="0" fillId="9" borderId="2" xfId="0" applyFill="1" applyBorder="1"/>
    <xf numFmtId="0" fontId="0" fillId="11" borderId="2" xfId="0" applyFill="1" applyBorder="1"/>
    <xf numFmtId="0" fontId="5" fillId="14" borderId="4" xfId="0" applyFont="1" applyFill="1" applyBorder="1" applyAlignment="1">
      <alignment horizontal="center" vertical="center"/>
    </xf>
    <xf numFmtId="0" fontId="0" fillId="15" borderId="4" xfId="0" applyFill="1" applyBorder="1"/>
    <xf numFmtId="0" fontId="13" fillId="15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left" vertical="center" indent="1"/>
    </xf>
    <xf numFmtId="0" fontId="16" fillId="6" borderId="4" xfId="0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2" fontId="17" fillId="10" borderId="4" xfId="0" applyNumberFormat="1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left" vertical="center" indent="1"/>
    </xf>
    <xf numFmtId="0" fontId="14" fillId="15" borderId="4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left" vertical="center" indent="1"/>
    </xf>
    <xf numFmtId="0" fontId="16" fillId="15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center" indent="1"/>
    </xf>
    <xf numFmtId="164" fontId="7" fillId="6" borderId="4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left" vertical="center" indent="1"/>
    </xf>
    <xf numFmtId="164" fontId="7" fillId="15" borderId="4" xfId="0" applyNumberFormat="1" applyFont="1" applyFill="1" applyBorder="1" applyAlignment="1">
      <alignment horizontal="center" vertical="center"/>
    </xf>
    <xf numFmtId="165" fontId="7" fillId="15" borderId="4" xfId="0" applyNumberFormat="1" applyFont="1" applyFill="1" applyBorder="1" applyAlignment="1">
      <alignment horizontal="center" vertical="center"/>
    </xf>
    <xf numFmtId="0" fontId="23" fillId="15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24" fillId="15" borderId="4" xfId="0" applyFont="1" applyFill="1" applyBorder="1" applyAlignment="1">
      <alignment horizontal="left" vertical="center" indent="1"/>
    </xf>
    <xf numFmtId="2" fontId="17" fillId="5" borderId="4" xfId="0" applyNumberFormat="1" applyFont="1" applyFill="1" applyBorder="1" applyAlignment="1">
      <alignment horizontal="center" vertical="center"/>
    </xf>
    <xf numFmtId="165" fontId="16" fillId="15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left" vertical="center" indent="1"/>
    </xf>
    <xf numFmtId="165" fontId="16" fillId="6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16" fillId="15" borderId="4" xfId="0" applyFont="1" applyFill="1" applyBorder="1"/>
    <xf numFmtId="0" fontId="17" fillId="4" borderId="4" xfId="0" applyFont="1" applyFill="1" applyBorder="1"/>
    <xf numFmtId="0" fontId="16" fillId="6" borderId="4" xfId="0" applyFont="1" applyFill="1" applyBorder="1"/>
    <xf numFmtId="0" fontId="7" fillId="4" borderId="1" xfId="0" applyFont="1" applyFill="1" applyBorder="1" applyAlignment="1">
      <alignment horizontal="left" vertical="top" wrapText="1" indent="1"/>
    </xf>
    <xf numFmtId="0" fontId="10" fillId="13" borderId="0" xfId="0" applyFont="1" applyFill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2"/>
    </xf>
    <xf numFmtId="0" fontId="6" fillId="7" borderId="3" xfId="0" applyFont="1" applyFill="1" applyBorder="1" applyAlignment="1">
      <alignment horizontal="left" vertical="center" indent="2"/>
    </xf>
    <xf numFmtId="0" fontId="6" fillId="9" borderId="3" xfId="0" applyFont="1" applyFill="1" applyBorder="1" applyAlignment="1">
      <alignment horizontal="left" vertical="center" indent="2"/>
    </xf>
    <xf numFmtId="0" fontId="6" fillId="11" borderId="3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 indent="2"/>
    </xf>
    <xf numFmtId="1" fontId="19" fillId="16" borderId="0" xfId="0" applyNumberFormat="1" applyFont="1" applyFill="1" applyAlignment="1">
      <alignment horizontal="center" vertical="center"/>
    </xf>
    <xf numFmtId="1" fontId="19" fillId="14" borderId="0" xfId="0" applyNumberFormat="1" applyFont="1" applyFill="1" applyAlignment="1">
      <alignment horizontal="center" vertical="center"/>
    </xf>
    <xf numFmtId="1" fontId="19" fillId="17" borderId="0" xfId="0" applyNumberFormat="1" applyFont="1" applyFill="1" applyAlignment="1">
      <alignment horizontal="center" vertical="center"/>
    </xf>
    <xf numFmtId="1" fontId="19" fillId="18" borderId="0" xfId="0" applyNumberFormat="1" applyFont="1" applyFill="1" applyAlignment="1">
      <alignment horizontal="center" vertical="center"/>
    </xf>
    <xf numFmtId="1" fontId="19" fillId="19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 wrapText="1"/>
    </xf>
    <xf numFmtId="0" fontId="20" fillId="14" borderId="0" xfId="0" applyFont="1" applyFill="1" applyAlignment="1">
      <alignment horizontal="center" vertical="center" wrapText="1"/>
    </xf>
    <xf numFmtId="0" fontId="20" fillId="17" borderId="0" xfId="0" applyFont="1" applyFill="1" applyAlignment="1">
      <alignment horizontal="center" vertical="center" wrapText="1"/>
    </xf>
    <xf numFmtId="0" fontId="20" fillId="18" borderId="0" xfId="0" applyFont="1" applyFill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</cellXfs>
  <cellStyles count="1">
    <cellStyle name="Standard" xfId="0" builtinId="0"/>
  </cellStyles>
  <dxfs count="8">
    <dxf>
      <font>
        <b/>
        <color rgb="FF1B5E20"/>
        <name val="Arial"/>
        <charset val="1"/>
      </font>
      <fill>
        <patternFill>
          <bgColor rgb="FFC8E6C9"/>
        </patternFill>
      </fill>
    </dxf>
    <dxf>
      <font>
        <b/>
        <color rgb="FFB71C1C"/>
        <name val="Arial"/>
        <charset val="1"/>
      </font>
      <fill>
        <patternFill>
          <bgColor rgb="FFFFCDD2"/>
        </patternFill>
      </fill>
    </dxf>
    <dxf>
      <fill>
        <patternFill>
          <bgColor rgb="FFFFCDD2"/>
        </patternFill>
      </fill>
    </dxf>
    <dxf>
      <fill>
        <patternFill>
          <bgColor rgb="FFFFF9C4"/>
        </patternFill>
      </fill>
    </dxf>
    <dxf>
      <fill>
        <patternFill>
          <bgColor rgb="FFC8E6C9"/>
        </patternFill>
      </fill>
    </dxf>
    <dxf>
      <fill>
        <patternFill>
          <bgColor rgb="FFFFCDD2"/>
        </patternFill>
      </fill>
    </dxf>
    <dxf>
      <fill>
        <patternFill>
          <bgColor rgb="FFFFE082"/>
        </patternFill>
      </fill>
    </dxf>
    <dxf>
      <fill>
        <patternFill>
          <bgColor rgb="FFC8E6C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9F9F9"/>
      <rgbColor rgb="FFFF00FF"/>
      <rgbColor rgb="FF00FFFF"/>
      <rgbColor rgb="FF800000"/>
      <rgbColor rgb="FF1B5E20"/>
      <rgbColor rgb="FF000080"/>
      <rgbColor rgb="FF808000"/>
      <rgbColor rgb="FF800080"/>
      <rgbColor rgb="FF00796B"/>
      <rgbColor rgb="FFBDBDBD"/>
      <rgbColor rgb="FF878787"/>
      <rgbColor rgb="FFE8EAF6"/>
      <rgbColor rgb="FFD32F2F"/>
      <rgbColor rgb="FFFFF9C4"/>
      <rgbColor rgb="FFE8F5E9"/>
      <rgbColor rgb="FF4A148C"/>
      <rgbColor rgb="FFFF8080"/>
      <rgbColor rgb="FF1565C0"/>
      <rgbColor rgb="FFD9D9D9"/>
      <rgbColor rgb="FF000080"/>
      <rgbColor rgb="FFFF00FF"/>
      <rgbColor rgb="FFFFFF00"/>
      <rgbColor rgb="FF00FFFF"/>
      <rgbColor rgb="FF800080"/>
      <rgbColor rgb="FF800000"/>
      <rgbColor rgb="FF2E6DB4"/>
      <rgbColor rgb="FF0000FF"/>
      <rgbColor rgb="FF00CCFF"/>
      <rgbColor rgb="FFD0E4F7"/>
      <rgbColor rgb="FFC8E6C9"/>
      <rgbColor rgb="FFF5F5F5"/>
      <rgbColor rgb="FFE0E0E0"/>
      <rgbColor rgb="FFFFCDD2"/>
      <rgbColor rgb="FFF3E5F5"/>
      <rgbColor rgb="FFFFE082"/>
      <rgbColor rgb="FF1A73E8"/>
      <rgbColor rgb="FF33CCCC"/>
      <rgbColor rgb="FF99CC00"/>
      <rgbColor rgb="FFFFCC00"/>
      <rgbColor rgb="FFFF8F00"/>
      <rgbColor rgb="FFFF6600"/>
      <rgbColor rgb="FF757575"/>
      <rgbColor rgb="FF969696"/>
      <rgbColor rgb="FF1B3A6B"/>
      <rgbColor rgb="FF4CAF50"/>
      <rgbColor rgb="FF003300"/>
      <rgbColor rgb="FF555555"/>
      <rgbColor rgb="FFB71C1C"/>
      <rgbColor rgb="FF993366"/>
      <rgbColor rgb="FF2E5A9C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Durchschnittsbewertung nach Kategorie (Skala 1–5)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Ø Bewertung</c:v>
          </c:tx>
          <c:spPr>
            <a:solidFill>
              <a:srgbClr val="1A73E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Auswertung!$B$10:$B$13</c:f>
              <c:strCache>
                <c:ptCount val="4"/>
                <c:pt idx="0">
                  <c:v>A. Produktqualität / Leistung</c:v>
                </c:pt>
                <c:pt idx="1">
                  <c:v>B. Kundenservice &amp; Kommunikation</c:v>
                </c:pt>
                <c:pt idx="2">
                  <c:v>C. Prozesse &amp; Abwicklung</c:v>
                </c:pt>
                <c:pt idx="3">
                  <c:v>D. Gesamtbild &amp; Weiterempfehlung</c:v>
                </c:pt>
              </c:strCache>
            </c:strRef>
          </c:cat>
          <c:val>
            <c:numRef>
              <c:f>Auswertung!$D$10:$D$13</c:f>
              <c:numCache>
                <c:formatCode>0.0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4-4EC7-81AD-627C4EC6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40792"/>
        <c:axId val="13305841"/>
      </c:barChart>
      <c:catAx>
        <c:axId val="8144079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Ø Score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3305841"/>
        <c:crosses val="autoZero"/>
        <c:auto val="1"/>
        <c:lblAlgn val="ctr"/>
        <c:lblOffset val="100"/>
        <c:noMultiLvlLbl val="0"/>
      </c:catAx>
      <c:valAx>
        <c:axId val="13305841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Kategorie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144079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Ø Score pro Einzelfrage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Ø Score</c:v>
          </c:tx>
          <c:spPr>
            <a:solidFill>
              <a:srgbClr val="0079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Auswertung!$B$17:$B$34</c:f>
              <c:strCache>
                <c:ptCount val="18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B4</c:v>
                </c:pt>
                <c:pt idx="9">
                  <c:v>B5</c:v>
                </c:pt>
                <c:pt idx="10">
                  <c:v>C1</c:v>
                </c:pt>
                <c:pt idx="11">
                  <c:v>C2</c:v>
                </c:pt>
                <c:pt idx="12">
                  <c:v>C3</c:v>
                </c:pt>
                <c:pt idx="13">
                  <c:v>C4</c:v>
                </c:pt>
                <c:pt idx="14">
                  <c:v>D1</c:v>
                </c:pt>
                <c:pt idx="15">
                  <c:v>D2</c:v>
                </c:pt>
                <c:pt idx="16">
                  <c:v>D3</c:v>
                </c:pt>
                <c:pt idx="17">
                  <c:v>D4</c:v>
                </c:pt>
              </c:strCache>
            </c:strRef>
          </c:cat>
          <c:val>
            <c:numRef>
              <c:f>Auswertung!$D$17:$D$34</c:f>
              <c:numCache>
                <c:formatCode>0.00</c:formatCode>
                <c:ptCount val="18"/>
                <c:pt idx="0">
                  <c:v>3.64</c:v>
                </c:pt>
                <c:pt idx="1">
                  <c:v>3.8</c:v>
                </c:pt>
                <c:pt idx="2">
                  <c:v>3.6</c:v>
                </c:pt>
                <c:pt idx="3">
                  <c:v>3.28</c:v>
                </c:pt>
                <c:pt idx="4">
                  <c:v>3.92</c:v>
                </c:pt>
                <c:pt idx="5">
                  <c:v>4.32</c:v>
                </c:pt>
                <c:pt idx="6">
                  <c:v>4.5599999999999996</c:v>
                </c:pt>
                <c:pt idx="7">
                  <c:v>3.96</c:v>
                </c:pt>
                <c:pt idx="8">
                  <c:v>3.44</c:v>
                </c:pt>
                <c:pt idx="9">
                  <c:v>4.12</c:v>
                </c:pt>
                <c:pt idx="10">
                  <c:v>3.72</c:v>
                </c:pt>
                <c:pt idx="11">
                  <c:v>3.8</c:v>
                </c:pt>
                <c:pt idx="12">
                  <c:v>4.5599999999999996</c:v>
                </c:pt>
                <c:pt idx="13">
                  <c:v>3.68</c:v>
                </c:pt>
                <c:pt idx="14">
                  <c:v>4.24</c:v>
                </c:pt>
                <c:pt idx="15">
                  <c:v>4.04</c:v>
                </c:pt>
                <c:pt idx="16">
                  <c:v>4.4400000000000004</c:v>
                </c:pt>
                <c:pt idx="17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0-44C2-8DE2-704BC1AA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41676"/>
        <c:axId val="48750525"/>
      </c:barChart>
      <c:catAx>
        <c:axId val="3134167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Ø Score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8750525"/>
        <c:crosses val="autoZero"/>
        <c:auto val="1"/>
        <c:lblAlgn val="ctr"/>
        <c:lblOffset val="100"/>
        <c:noMultiLvlLbl val="0"/>
      </c:catAx>
      <c:valAx>
        <c:axId val="48750525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Frage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134167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Antwortverteilung über alle Fragen (Anzahl)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Antworten</c:v>
          </c:tx>
          <c:spPr>
            <a:solidFill>
              <a:srgbClr val="FF8F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Diagramme!$A$37:$A$41</c:f>
              <c:strCache>
                <c:ptCount val="5"/>
                <c:pt idx="0">
                  <c:v>1 – Sehr unzufrieden</c:v>
                </c:pt>
                <c:pt idx="1">
                  <c:v>2 – Eher unzufrieden</c:v>
                </c:pt>
                <c:pt idx="2">
                  <c:v>3 – Teils/Teils</c:v>
                </c:pt>
                <c:pt idx="3">
                  <c:v>4 – Eher zufrieden</c:v>
                </c:pt>
                <c:pt idx="4">
                  <c:v>5 – Sehr zufrieden</c:v>
                </c:pt>
              </c:strCache>
            </c:strRef>
          </c:cat>
          <c:val>
            <c:numRef>
              <c:f>Diagramme!$B$37:$B$41</c:f>
              <c:numCache>
                <c:formatCode>General</c:formatCode>
                <c:ptCount val="5"/>
                <c:pt idx="0">
                  <c:v>36</c:v>
                </c:pt>
                <c:pt idx="1">
                  <c:v>72</c:v>
                </c:pt>
                <c:pt idx="2">
                  <c:v>151</c:v>
                </c:pt>
                <c:pt idx="3">
                  <c:v>248</c:v>
                </c:pt>
                <c:pt idx="4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F-4BD8-B329-A438B516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06039"/>
        <c:axId val="16318789"/>
      </c:barChart>
      <c:catAx>
        <c:axId val="875060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Bewertungsstufe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6318789"/>
        <c:crosses val="autoZero"/>
        <c:auto val="1"/>
        <c:lblAlgn val="ctr"/>
        <c:lblOffset val="100"/>
        <c:noMultiLvlLbl val="0"/>
      </c:catAx>
      <c:valAx>
        <c:axId val="1631878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Anzahl Antworten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750603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364680</xdr:colOff>
      <xdr:row>25</xdr:row>
      <xdr:rowOff>128520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3</xdr:row>
      <xdr:rowOff>0</xdr:rowOff>
    </xdr:from>
    <xdr:to>
      <xdr:col>19</xdr:col>
      <xdr:colOff>364680</xdr:colOff>
      <xdr:row>43</xdr:row>
      <xdr:rowOff>70920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10</xdr:col>
      <xdr:colOff>364680</xdr:colOff>
      <xdr:row>47</xdr:row>
      <xdr:rowOff>90360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6B"/>
  </sheetPr>
  <dimension ref="A1:H38"/>
  <sheetViews>
    <sheetView showGridLines="0" tabSelected="1" zoomScale="80" zoomScaleNormal="80" workbookViewId="0">
      <pane ySplit="6" topLeftCell="A7" activePane="bottomLeft" state="frozen"/>
      <selection pane="bottomLeft" activeCell="A2" sqref="A2:H2"/>
    </sheetView>
  </sheetViews>
  <sheetFormatPr baseColWidth="10" defaultColWidth="8.7109375" defaultRowHeight="15" x14ac:dyDescent="0.25"/>
  <cols>
    <col min="1" max="1" width="6" customWidth="1"/>
    <col min="2" max="2" width="44" customWidth="1"/>
    <col min="3" max="7" width="12" customWidth="1"/>
    <col min="8" max="8" width="18" customWidth="1"/>
  </cols>
  <sheetData>
    <row r="1" spans="1:8" ht="30" customHeight="1" x14ac:dyDescent="0.25">
      <c r="A1" s="63" t="s">
        <v>185</v>
      </c>
      <c r="B1" s="63"/>
      <c r="C1" s="63"/>
      <c r="D1" s="63"/>
      <c r="E1" s="63"/>
      <c r="F1" s="63"/>
      <c r="G1" s="63"/>
      <c r="H1" s="63"/>
    </row>
    <row r="2" spans="1:8" ht="19.5" customHeight="1" x14ac:dyDescent="0.25">
      <c r="A2" s="64" t="s">
        <v>0</v>
      </c>
      <c r="B2" s="64"/>
      <c r="C2" s="64"/>
      <c r="D2" s="64"/>
      <c r="E2" s="64"/>
      <c r="F2" s="64"/>
      <c r="G2" s="64"/>
      <c r="H2" s="64"/>
    </row>
    <row r="3" spans="1:8" ht="7.5" customHeight="1" x14ac:dyDescent="0.25"/>
    <row r="4" spans="1:8" ht="21.75" customHeight="1" x14ac:dyDescent="0.25">
      <c r="B4" s="1" t="s">
        <v>1</v>
      </c>
      <c r="C4" s="65" t="s">
        <v>2</v>
      </c>
      <c r="D4" s="65"/>
      <c r="E4" s="1" t="s">
        <v>3</v>
      </c>
      <c r="F4" s="65" t="s">
        <v>4</v>
      </c>
      <c r="G4" s="65"/>
    </row>
    <row r="5" spans="1:8" ht="21.75" customHeight="1" x14ac:dyDescent="0.25">
      <c r="B5" s="1" t="s">
        <v>5</v>
      </c>
      <c r="C5" s="65" t="s">
        <v>6</v>
      </c>
      <c r="D5" s="65"/>
      <c r="E5" s="1" t="s">
        <v>7</v>
      </c>
      <c r="F5" s="65">
        <v>50</v>
      </c>
      <c r="G5" s="65"/>
    </row>
    <row r="6" spans="1:8" ht="7.5" customHeight="1" x14ac:dyDescent="0.25"/>
    <row r="7" spans="1:8" ht="36" x14ac:dyDescent="0.25">
      <c r="A7" s="2" t="s">
        <v>8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</row>
    <row r="8" spans="1:8" ht="24" customHeight="1" x14ac:dyDescent="0.25">
      <c r="A8" s="58" t="s">
        <v>16</v>
      </c>
      <c r="B8" s="58"/>
      <c r="C8" s="58"/>
      <c r="D8" s="58"/>
      <c r="E8" s="58"/>
      <c r="F8" s="58"/>
      <c r="G8" s="58"/>
      <c r="H8" s="58"/>
    </row>
    <row r="9" spans="1:8" ht="36" customHeight="1" x14ac:dyDescent="0.25">
      <c r="A9" s="3" t="s">
        <v>17</v>
      </c>
      <c r="B9" s="4" t="s">
        <v>18</v>
      </c>
      <c r="C9" s="5">
        <v>3</v>
      </c>
      <c r="D9" s="5">
        <v>5</v>
      </c>
      <c r="E9" s="5">
        <v>12</v>
      </c>
      <c r="F9" s="5">
        <v>18</v>
      </c>
      <c r="G9" s="5">
        <v>10</v>
      </c>
      <c r="H9" s="6">
        <f>IFERROR((C9*1+D9*2+E9*3+F9*4+G9*5)/SUM(C9:G9),"")</f>
        <v>3.5625</v>
      </c>
    </row>
    <row r="10" spans="1:8" ht="36" customHeight="1" x14ac:dyDescent="0.25">
      <c r="A10" s="3" t="s">
        <v>19</v>
      </c>
      <c r="B10" s="7" t="s">
        <v>20</v>
      </c>
      <c r="C10" s="5">
        <v>2</v>
      </c>
      <c r="D10" s="5">
        <v>4</v>
      </c>
      <c r="E10" s="5">
        <v>14</v>
      </c>
      <c r="F10" s="5">
        <v>16</v>
      </c>
      <c r="G10" s="5">
        <v>8</v>
      </c>
      <c r="H10" s="6">
        <f>IFERROR((C10*1+D10*2+E10*3+F10*4+G10*5)/SUM(C10:G10),"")</f>
        <v>3.5454545454545454</v>
      </c>
    </row>
    <row r="11" spans="1:8" ht="36" customHeight="1" x14ac:dyDescent="0.25">
      <c r="A11" s="3" t="s">
        <v>21</v>
      </c>
      <c r="B11" s="4" t="s">
        <v>22</v>
      </c>
      <c r="C11" s="5">
        <v>4</v>
      </c>
      <c r="D11" s="5">
        <v>7</v>
      </c>
      <c r="E11" s="5">
        <v>10</v>
      </c>
      <c r="F11" s="5">
        <v>15</v>
      </c>
      <c r="G11" s="5">
        <v>8</v>
      </c>
      <c r="H11" s="6">
        <f>IFERROR((C11*1+D11*2+E11*3+F11*4+G11*5)/SUM(C11:G11),"")</f>
        <v>3.3636363636363638</v>
      </c>
    </row>
    <row r="12" spans="1:8" ht="36" customHeight="1" x14ac:dyDescent="0.25">
      <c r="A12" s="3" t="s">
        <v>23</v>
      </c>
      <c r="B12" s="7" t="s">
        <v>24</v>
      </c>
      <c r="C12" s="5">
        <v>5</v>
      </c>
      <c r="D12" s="5">
        <v>9</v>
      </c>
      <c r="E12" s="5">
        <v>12</v>
      </c>
      <c r="F12" s="5">
        <v>11</v>
      </c>
      <c r="G12" s="5">
        <v>7</v>
      </c>
      <c r="H12" s="6">
        <f>IFERROR((C12*1+D12*2+E12*3+F12*4+G12*5)/SUM(C12:G12),"")</f>
        <v>3.1363636363636362</v>
      </c>
    </row>
    <row r="13" spans="1:8" ht="36" customHeight="1" x14ac:dyDescent="0.25">
      <c r="A13" s="3" t="s">
        <v>25</v>
      </c>
      <c r="B13" s="4" t="s">
        <v>26</v>
      </c>
      <c r="C13" s="5">
        <v>2</v>
      </c>
      <c r="D13" s="5">
        <v>3</v>
      </c>
      <c r="E13" s="5">
        <v>10</v>
      </c>
      <c r="F13" s="5">
        <v>20</v>
      </c>
      <c r="G13" s="5">
        <v>9</v>
      </c>
      <c r="H13" s="6">
        <f>IFERROR((C13*1+D13*2+E13*3+F13*4+G13*5)/SUM(C13:G13),"")</f>
        <v>3.7045454545454546</v>
      </c>
    </row>
    <row r="14" spans="1:8" ht="6" customHeight="1" x14ac:dyDescent="0.25"/>
    <row r="15" spans="1:8" ht="24" customHeight="1" x14ac:dyDescent="0.25">
      <c r="A15" s="59" t="s">
        <v>27</v>
      </c>
      <c r="B15" s="59"/>
      <c r="C15" s="59"/>
      <c r="D15" s="59"/>
      <c r="E15" s="59"/>
      <c r="F15" s="59"/>
      <c r="G15" s="59"/>
      <c r="H15" s="59"/>
    </row>
    <row r="16" spans="1:8" ht="36" customHeight="1" x14ac:dyDescent="0.25">
      <c r="A16" s="8" t="s">
        <v>28</v>
      </c>
      <c r="B16" s="9" t="s">
        <v>29</v>
      </c>
      <c r="C16" s="5">
        <v>1</v>
      </c>
      <c r="D16" s="5">
        <v>3</v>
      </c>
      <c r="E16" s="5">
        <v>8</v>
      </c>
      <c r="F16" s="5">
        <v>19</v>
      </c>
      <c r="G16" s="5">
        <v>17</v>
      </c>
      <c r="H16" s="6">
        <f>IFERROR((C16*1+D16*2+E16*3+F16*4+G16*5)/SUM(C16:G16),"")</f>
        <v>4</v>
      </c>
    </row>
    <row r="17" spans="1:8" ht="36" customHeight="1" x14ac:dyDescent="0.25">
      <c r="A17" s="8" t="s">
        <v>30</v>
      </c>
      <c r="B17" s="7" t="s">
        <v>31</v>
      </c>
      <c r="C17" s="5">
        <v>1</v>
      </c>
      <c r="D17" s="5">
        <v>2</v>
      </c>
      <c r="E17" s="5">
        <v>5</v>
      </c>
      <c r="F17" s="5">
        <v>16</v>
      </c>
      <c r="G17" s="5">
        <v>24</v>
      </c>
      <c r="H17" s="6">
        <f>IFERROR((C17*1+D17*2+E17*3+F17*4+G17*5)/SUM(C17:G17),"")</f>
        <v>4.25</v>
      </c>
    </row>
    <row r="18" spans="1:8" ht="36" customHeight="1" x14ac:dyDescent="0.25">
      <c r="A18" s="8" t="s">
        <v>32</v>
      </c>
      <c r="B18" s="9" t="s">
        <v>33</v>
      </c>
      <c r="C18" s="5">
        <v>2</v>
      </c>
      <c r="D18" s="5">
        <v>5</v>
      </c>
      <c r="E18" s="5">
        <v>10</v>
      </c>
      <c r="F18" s="5">
        <v>18</v>
      </c>
      <c r="G18" s="5">
        <v>13</v>
      </c>
      <c r="H18" s="6">
        <f>IFERROR((C18*1+D18*2+E18*3+F18*4+G18*5)/SUM(C18:G18),"")</f>
        <v>3.7291666666666665</v>
      </c>
    </row>
    <row r="19" spans="1:8" ht="36" customHeight="1" x14ac:dyDescent="0.25">
      <c r="A19" s="8" t="s">
        <v>34</v>
      </c>
      <c r="B19" s="7" t="s">
        <v>35</v>
      </c>
      <c r="C19" s="5">
        <v>4</v>
      </c>
      <c r="D19" s="5">
        <v>8</v>
      </c>
      <c r="E19" s="5">
        <v>14</v>
      </c>
      <c r="F19" s="5">
        <v>13</v>
      </c>
      <c r="G19" s="5">
        <v>9</v>
      </c>
      <c r="H19" s="6">
        <f>IFERROR((C19*1+D19*2+E19*3+F19*4+G19*5)/SUM(C19:G19),"")</f>
        <v>3.3125</v>
      </c>
    </row>
    <row r="20" spans="1:8" ht="36" customHeight="1" x14ac:dyDescent="0.25">
      <c r="A20" s="8" t="s">
        <v>36</v>
      </c>
      <c r="B20" s="9" t="s">
        <v>37</v>
      </c>
      <c r="C20" s="5">
        <v>2</v>
      </c>
      <c r="D20" s="5">
        <v>4</v>
      </c>
      <c r="E20" s="5">
        <v>9</v>
      </c>
      <c r="F20" s="5">
        <v>18</v>
      </c>
      <c r="G20" s="5">
        <v>15</v>
      </c>
      <c r="H20" s="6">
        <f>IFERROR((C20*1+D20*2+E20*3+F20*4+G20*5)/SUM(C20:G20),"")</f>
        <v>3.8333333333333335</v>
      </c>
    </row>
    <row r="21" spans="1:8" ht="6" customHeight="1" x14ac:dyDescent="0.25"/>
    <row r="22" spans="1:8" ht="24" customHeight="1" x14ac:dyDescent="0.25">
      <c r="A22" s="60" t="s">
        <v>38</v>
      </c>
      <c r="B22" s="60"/>
      <c r="C22" s="60"/>
      <c r="D22" s="60"/>
      <c r="E22" s="60"/>
      <c r="F22" s="60"/>
      <c r="G22" s="60"/>
      <c r="H22" s="60"/>
    </row>
    <row r="23" spans="1:8" ht="36" customHeight="1" x14ac:dyDescent="0.25">
      <c r="A23" s="10" t="s">
        <v>39</v>
      </c>
      <c r="B23" s="11" t="s">
        <v>40</v>
      </c>
      <c r="C23" s="5">
        <v>2</v>
      </c>
      <c r="D23" s="5">
        <v>4</v>
      </c>
      <c r="E23" s="5">
        <v>9</v>
      </c>
      <c r="F23" s="5">
        <v>17</v>
      </c>
      <c r="G23" s="5">
        <v>16</v>
      </c>
      <c r="H23" s="6">
        <f>IFERROR((C23*1+D23*2+E23*3+F23*4+G23*5)/SUM(C23:G23),"")</f>
        <v>3.8541666666666665</v>
      </c>
    </row>
    <row r="24" spans="1:8" ht="36" customHeight="1" x14ac:dyDescent="0.25">
      <c r="A24" s="10" t="s">
        <v>41</v>
      </c>
      <c r="B24" s="7" t="s">
        <v>42</v>
      </c>
      <c r="C24" s="5">
        <v>3</v>
      </c>
      <c r="D24" s="5">
        <v>6</v>
      </c>
      <c r="E24" s="5">
        <v>11</v>
      </c>
      <c r="F24" s="5">
        <v>15</v>
      </c>
      <c r="G24" s="5">
        <v>13</v>
      </c>
      <c r="H24" s="6">
        <f>IFERROR((C24*1+D24*2+E24*3+F24*4+G24*5)/SUM(C24:G24),"")</f>
        <v>3.6041666666666665</v>
      </c>
    </row>
    <row r="25" spans="1:8" ht="36" customHeight="1" x14ac:dyDescent="0.25">
      <c r="A25" s="10" t="s">
        <v>43</v>
      </c>
      <c r="B25" s="11" t="s">
        <v>44</v>
      </c>
      <c r="C25" s="5">
        <v>1</v>
      </c>
      <c r="D25" s="5">
        <v>2</v>
      </c>
      <c r="E25" s="5">
        <v>7</v>
      </c>
      <c r="F25" s="5">
        <v>18</v>
      </c>
      <c r="G25" s="5">
        <v>20</v>
      </c>
      <c r="H25" s="6">
        <f>IFERROR((C25*1+D25*2+E25*3+F25*4+G25*5)/SUM(C25:G25),"")</f>
        <v>4.125</v>
      </c>
    </row>
    <row r="26" spans="1:8" ht="36" customHeight="1" x14ac:dyDescent="0.25">
      <c r="A26" s="10" t="s">
        <v>45</v>
      </c>
      <c r="B26" s="7" t="s">
        <v>46</v>
      </c>
      <c r="C26" s="5">
        <v>3</v>
      </c>
      <c r="D26" s="5">
        <v>7</v>
      </c>
      <c r="E26" s="5">
        <v>12</v>
      </c>
      <c r="F26" s="5">
        <v>14</v>
      </c>
      <c r="G26" s="5">
        <v>12</v>
      </c>
      <c r="H26" s="6">
        <f>IFERROR((C26*1+D26*2+E26*3+F26*4+G26*5)/SUM(C26:G26),"")</f>
        <v>3.5208333333333335</v>
      </c>
    </row>
    <row r="27" spans="1:8" ht="6" customHeight="1" x14ac:dyDescent="0.25"/>
    <row r="28" spans="1:8" ht="24" customHeight="1" x14ac:dyDescent="0.25">
      <c r="A28" s="61" t="s">
        <v>47</v>
      </c>
      <c r="B28" s="61"/>
      <c r="C28" s="61"/>
      <c r="D28" s="61"/>
      <c r="E28" s="61"/>
      <c r="F28" s="61"/>
      <c r="G28" s="61"/>
      <c r="H28" s="61"/>
    </row>
    <row r="29" spans="1:8" ht="36" customHeight="1" x14ac:dyDescent="0.25">
      <c r="A29" s="12" t="s">
        <v>48</v>
      </c>
      <c r="B29" s="13" t="s">
        <v>49</v>
      </c>
      <c r="C29" s="5">
        <v>1</v>
      </c>
      <c r="D29" s="5">
        <v>3</v>
      </c>
      <c r="E29" s="5">
        <v>8</v>
      </c>
      <c r="F29" s="5">
        <v>20</v>
      </c>
      <c r="G29" s="5">
        <v>16</v>
      </c>
      <c r="H29" s="6">
        <f>IFERROR((C29*1+D29*2+E29*3+F29*4+G29*5)/SUM(C29:G29),"")</f>
        <v>3.9791666666666665</v>
      </c>
    </row>
    <row r="30" spans="1:8" ht="36" customHeight="1" x14ac:dyDescent="0.25">
      <c r="A30" s="12" t="s">
        <v>50</v>
      </c>
      <c r="B30" s="7" t="s">
        <v>51</v>
      </c>
      <c r="C30" s="5">
        <v>2</v>
      </c>
      <c r="D30" s="5">
        <v>4</v>
      </c>
      <c r="E30" s="5">
        <v>10</v>
      </c>
      <c r="F30" s="5">
        <v>17</v>
      </c>
      <c r="G30" s="5">
        <v>15</v>
      </c>
      <c r="H30" s="6">
        <f>IFERROR((C30*1+D30*2+E30*3+F30*4+G30*5)/SUM(C30:G30),"")</f>
        <v>3.8125</v>
      </c>
    </row>
    <row r="31" spans="1:8" ht="36" customHeight="1" x14ac:dyDescent="0.25">
      <c r="A31" s="12" t="s">
        <v>52</v>
      </c>
      <c r="B31" s="13" t="s">
        <v>53</v>
      </c>
      <c r="C31" s="5">
        <v>1</v>
      </c>
      <c r="D31" s="5">
        <v>3</v>
      </c>
      <c r="E31" s="5">
        <v>7</v>
      </c>
      <c r="F31" s="5">
        <v>18</v>
      </c>
      <c r="G31" s="5">
        <v>19</v>
      </c>
      <c r="H31" s="6">
        <f>IFERROR((C31*1+D31*2+E31*3+F31*4+G31*5)/SUM(C31:G31),"")</f>
        <v>4.0625</v>
      </c>
    </row>
    <row r="32" spans="1:8" ht="36" customHeight="1" x14ac:dyDescent="0.25">
      <c r="A32" s="12" t="s">
        <v>54</v>
      </c>
      <c r="B32" s="7" t="s">
        <v>55</v>
      </c>
      <c r="C32" s="5">
        <v>3</v>
      </c>
      <c r="D32" s="5">
        <v>7</v>
      </c>
      <c r="E32" s="5">
        <v>14</v>
      </c>
      <c r="F32" s="5">
        <v>15</v>
      </c>
      <c r="G32" s="5">
        <v>9</v>
      </c>
      <c r="H32" s="6">
        <f>IFERROR((C32*1+D32*2+E32*3+F32*4+G32*5)/SUM(C32:G32),"")</f>
        <v>3.4166666666666665</v>
      </c>
    </row>
    <row r="33" spans="1:8" ht="6" customHeight="1" x14ac:dyDescent="0.25"/>
    <row r="34" spans="1:8" ht="21.75" customHeight="1" x14ac:dyDescent="0.25">
      <c r="A34" s="62" t="s">
        <v>56</v>
      </c>
      <c r="B34" s="62"/>
      <c r="C34" s="62"/>
      <c r="D34" s="62"/>
      <c r="E34" s="62"/>
      <c r="F34" s="62"/>
      <c r="G34" s="62"/>
      <c r="H34" s="62"/>
    </row>
    <row r="35" spans="1:8" ht="48" customHeight="1" x14ac:dyDescent="0.25">
      <c r="A35" s="14" t="s">
        <v>57</v>
      </c>
      <c r="B35" s="56" t="s">
        <v>58</v>
      </c>
      <c r="C35" s="56"/>
      <c r="D35" s="56"/>
      <c r="E35" s="56"/>
      <c r="F35" s="56"/>
      <c r="G35" s="56"/>
      <c r="H35" s="56"/>
    </row>
    <row r="36" spans="1:8" ht="48" customHeight="1" x14ac:dyDescent="0.25">
      <c r="A36" s="14" t="s">
        <v>59</v>
      </c>
      <c r="B36" s="56" t="s">
        <v>60</v>
      </c>
      <c r="C36" s="56"/>
      <c r="D36" s="56"/>
      <c r="E36" s="56"/>
      <c r="F36" s="56"/>
      <c r="G36" s="56"/>
      <c r="H36" s="56"/>
    </row>
    <row r="37" spans="1:8" ht="48" customHeight="1" x14ac:dyDescent="0.25">
      <c r="A37" s="14" t="s">
        <v>61</v>
      </c>
      <c r="B37" s="56" t="s">
        <v>62</v>
      </c>
      <c r="C37" s="56"/>
      <c r="D37" s="56"/>
      <c r="E37" s="56"/>
      <c r="F37" s="56"/>
      <c r="G37" s="56"/>
      <c r="H37" s="56"/>
    </row>
    <row r="38" spans="1:8" ht="15.75" customHeight="1" x14ac:dyDescent="0.25">
      <c r="A38" s="57" t="s">
        <v>63</v>
      </c>
      <c r="B38" s="57"/>
      <c r="C38" s="57"/>
      <c r="D38" s="57"/>
      <c r="E38" s="57"/>
      <c r="F38" s="57"/>
      <c r="G38" s="57"/>
      <c r="H38" s="57"/>
    </row>
  </sheetData>
  <mergeCells count="15">
    <mergeCell ref="A1:H1"/>
    <mergeCell ref="A2:H2"/>
    <mergeCell ref="C4:D4"/>
    <mergeCell ref="F4:G4"/>
    <mergeCell ref="C5:D5"/>
    <mergeCell ref="F5:G5"/>
    <mergeCell ref="B35:H35"/>
    <mergeCell ref="B36:H36"/>
    <mergeCell ref="B37:H37"/>
    <mergeCell ref="A38:H38"/>
    <mergeCell ref="A8:H8"/>
    <mergeCell ref="A15:H15"/>
    <mergeCell ref="A22:H22"/>
    <mergeCell ref="A28:H28"/>
    <mergeCell ref="A34:H34"/>
  </mergeCells>
  <conditionalFormatting sqref="H8:H38">
    <cfRule type="cellIs" dxfId="7" priority="2" operator="greaterThanOrEqual">
      <formula>4</formula>
    </cfRule>
    <cfRule type="cellIs" dxfId="6" priority="3" operator="between">
      <formula>3</formula>
      <formula>3.99</formula>
    </cfRule>
    <cfRule type="cellIs" dxfId="5" priority="4" operator="lessThan">
      <formula>3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6DB4"/>
  </sheetPr>
  <dimension ref="A1:X30"/>
  <sheetViews>
    <sheetView showGridLine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X1"/>
    </sheetView>
  </sheetViews>
  <sheetFormatPr baseColWidth="10" defaultColWidth="8.7109375" defaultRowHeight="15" x14ac:dyDescent="0.25"/>
  <cols>
    <col min="1" max="1" width="6" customWidth="1"/>
    <col min="2" max="2" width="18" customWidth="1"/>
    <col min="3" max="3" width="16" customWidth="1"/>
    <col min="4" max="21" width="8" customWidth="1"/>
    <col min="22" max="23" width="12" customWidth="1"/>
    <col min="24" max="24" width="22" customWidth="1"/>
  </cols>
  <sheetData>
    <row r="1" spans="1:24" ht="36" customHeight="1" x14ac:dyDescent="0.25">
      <c r="A1" s="66" t="s">
        <v>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ht="18" customHeight="1" x14ac:dyDescent="0.25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7.5" customHeight="1" x14ac:dyDescent="0.25"/>
    <row r="4" spans="1:24" ht="18" customHeight="1" x14ac:dyDescent="0.25">
      <c r="A4" s="14" t="s">
        <v>8</v>
      </c>
      <c r="B4" s="14" t="s">
        <v>66</v>
      </c>
      <c r="C4" s="14" t="s">
        <v>67</v>
      </c>
      <c r="D4" s="15"/>
      <c r="E4" s="15"/>
      <c r="F4" s="15"/>
      <c r="G4" s="15"/>
      <c r="H4" s="15"/>
      <c r="I4" s="16"/>
      <c r="J4" s="16"/>
      <c r="K4" s="16"/>
      <c r="L4" s="16"/>
      <c r="M4" s="16"/>
      <c r="N4" s="17"/>
      <c r="O4" s="17"/>
      <c r="P4" s="17"/>
      <c r="Q4" s="17"/>
      <c r="R4" s="18"/>
      <c r="S4" s="18"/>
      <c r="T4" s="18"/>
      <c r="U4" s="18"/>
      <c r="V4" s="19" t="s">
        <v>68</v>
      </c>
      <c r="W4" s="19" t="s">
        <v>69</v>
      </c>
      <c r="X4" s="14" t="s">
        <v>70</v>
      </c>
    </row>
    <row r="5" spans="1:24" ht="18" customHeight="1" x14ac:dyDescent="0.25">
      <c r="A5" s="20"/>
      <c r="B5" s="20"/>
      <c r="C5" s="20"/>
      <c r="D5" s="3" t="s">
        <v>17</v>
      </c>
      <c r="E5" s="3" t="s">
        <v>19</v>
      </c>
      <c r="F5" s="3" t="s">
        <v>21</v>
      </c>
      <c r="G5" s="3" t="s">
        <v>23</v>
      </c>
      <c r="H5" s="3" t="s">
        <v>25</v>
      </c>
      <c r="I5" s="8" t="s">
        <v>28</v>
      </c>
      <c r="J5" s="8" t="s">
        <v>30</v>
      </c>
      <c r="K5" s="8" t="s">
        <v>32</v>
      </c>
      <c r="L5" s="8" t="s">
        <v>34</v>
      </c>
      <c r="M5" s="8" t="s">
        <v>36</v>
      </c>
      <c r="N5" s="10" t="s">
        <v>39</v>
      </c>
      <c r="O5" s="10" t="s">
        <v>41</v>
      </c>
      <c r="P5" s="10" t="s">
        <v>43</v>
      </c>
      <c r="Q5" s="10" t="s">
        <v>45</v>
      </c>
      <c r="R5" s="12" t="s">
        <v>48</v>
      </c>
      <c r="S5" s="12" t="s">
        <v>50</v>
      </c>
      <c r="T5" s="12" t="s">
        <v>52</v>
      </c>
      <c r="U5" s="12" t="s">
        <v>54</v>
      </c>
      <c r="V5" s="21" t="s">
        <v>71</v>
      </c>
      <c r="W5" s="21" t="s">
        <v>72</v>
      </c>
    </row>
    <row r="6" spans="1:24" ht="18" customHeight="1" x14ac:dyDescent="0.25">
      <c r="A6" s="22">
        <v>1</v>
      </c>
      <c r="B6" s="23" t="s">
        <v>73</v>
      </c>
      <c r="C6" s="24" t="s">
        <v>74</v>
      </c>
      <c r="D6" s="25">
        <v>4</v>
      </c>
      <c r="E6" s="25">
        <v>4</v>
      </c>
      <c r="F6" s="25">
        <v>3</v>
      </c>
      <c r="G6" s="25">
        <v>3</v>
      </c>
      <c r="H6" s="25">
        <v>4</v>
      </c>
      <c r="I6" s="25">
        <v>5</v>
      </c>
      <c r="J6" s="25">
        <v>5</v>
      </c>
      <c r="K6" s="25">
        <v>4</v>
      </c>
      <c r="L6" s="25">
        <v>3</v>
      </c>
      <c r="M6" s="25">
        <v>4</v>
      </c>
      <c r="N6" s="25">
        <v>4</v>
      </c>
      <c r="O6" s="25">
        <v>4</v>
      </c>
      <c r="P6" s="25">
        <v>5</v>
      </c>
      <c r="Q6" s="25">
        <v>4</v>
      </c>
      <c r="R6" s="25">
        <v>5</v>
      </c>
      <c r="S6" s="25">
        <v>5</v>
      </c>
      <c r="T6" s="25">
        <v>5</v>
      </c>
      <c r="U6" s="25">
        <v>4</v>
      </c>
      <c r="V6" s="26">
        <f t="shared" ref="V6:V30" si="0">ROUND(AVERAGE(D6:U6),2)</f>
        <v>4.17</v>
      </c>
      <c r="W6" s="24" t="str">
        <f t="shared" ref="W6:W30" si="1">IF(V6&gt;=4.5,"Sehr zufrieden",IF(V6&gt;=3.5,"Zufrieden",IF(V6&gt;=2.5,"Neutral",IF(V6&gt;=1.5,"Unzufrieden","Sehr unzufrieden"))))</f>
        <v>Zufrieden</v>
      </c>
      <c r="X6" s="27" t="s">
        <v>75</v>
      </c>
    </row>
    <row r="7" spans="1:24" ht="18" customHeight="1" x14ac:dyDescent="0.25">
      <c r="A7" s="28">
        <v>2</v>
      </c>
      <c r="B7" s="29" t="s">
        <v>76</v>
      </c>
      <c r="C7" s="30" t="s">
        <v>74</v>
      </c>
      <c r="D7" s="25">
        <v>3</v>
      </c>
      <c r="E7" s="25">
        <v>4</v>
      </c>
      <c r="F7" s="25">
        <v>4</v>
      </c>
      <c r="G7" s="25">
        <v>2</v>
      </c>
      <c r="H7" s="25">
        <v>4</v>
      </c>
      <c r="I7" s="25">
        <v>4</v>
      </c>
      <c r="J7" s="25">
        <v>5</v>
      </c>
      <c r="K7" s="25">
        <v>4</v>
      </c>
      <c r="L7" s="25">
        <v>4</v>
      </c>
      <c r="M7" s="25">
        <v>4</v>
      </c>
      <c r="N7" s="25">
        <v>3</v>
      </c>
      <c r="O7" s="25">
        <v>3</v>
      </c>
      <c r="P7" s="25">
        <v>5</v>
      </c>
      <c r="Q7" s="25">
        <v>3</v>
      </c>
      <c r="R7" s="25">
        <v>4</v>
      </c>
      <c r="S7" s="25">
        <v>4</v>
      </c>
      <c r="T7" s="25">
        <v>5</v>
      </c>
      <c r="U7" s="25">
        <v>3</v>
      </c>
      <c r="V7" s="26">
        <f t="shared" si="0"/>
        <v>3.78</v>
      </c>
      <c r="W7" s="30" t="str">
        <f t="shared" si="1"/>
        <v>Zufrieden</v>
      </c>
      <c r="X7" s="31"/>
    </row>
    <row r="8" spans="1:24" ht="18" customHeight="1" x14ac:dyDescent="0.25">
      <c r="A8" s="22">
        <v>3</v>
      </c>
      <c r="B8" s="23" t="s">
        <v>77</v>
      </c>
      <c r="C8" s="24" t="s">
        <v>78</v>
      </c>
      <c r="D8" s="25">
        <v>5</v>
      </c>
      <c r="E8" s="25">
        <v>5</v>
      </c>
      <c r="F8" s="25">
        <v>4</v>
      </c>
      <c r="G8" s="25">
        <v>4</v>
      </c>
      <c r="H8" s="25">
        <v>5</v>
      </c>
      <c r="I8" s="25">
        <v>5</v>
      </c>
      <c r="J8" s="25">
        <v>5</v>
      </c>
      <c r="K8" s="25">
        <v>5</v>
      </c>
      <c r="L8" s="25">
        <v>4</v>
      </c>
      <c r="M8" s="25">
        <v>5</v>
      </c>
      <c r="N8" s="25">
        <v>5</v>
      </c>
      <c r="O8" s="25">
        <v>5</v>
      </c>
      <c r="P8" s="25">
        <v>5</v>
      </c>
      <c r="Q8" s="25">
        <v>5</v>
      </c>
      <c r="R8" s="25">
        <v>5</v>
      </c>
      <c r="S8" s="25">
        <v>5</v>
      </c>
      <c r="T8" s="25">
        <v>5</v>
      </c>
      <c r="U8" s="25">
        <v>5</v>
      </c>
      <c r="V8" s="26">
        <f t="shared" si="0"/>
        <v>4.83</v>
      </c>
      <c r="W8" s="24" t="str">
        <f t="shared" si="1"/>
        <v>Sehr zufrieden</v>
      </c>
      <c r="X8" s="27" t="s">
        <v>79</v>
      </c>
    </row>
    <row r="9" spans="1:24" ht="18" customHeight="1" x14ac:dyDescent="0.25">
      <c r="A9" s="28">
        <v>4</v>
      </c>
      <c r="B9" s="29" t="s">
        <v>80</v>
      </c>
      <c r="C9" s="30" t="s">
        <v>78</v>
      </c>
      <c r="D9" s="25">
        <v>2</v>
      </c>
      <c r="E9" s="25">
        <v>3</v>
      </c>
      <c r="F9" s="25">
        <v>2</v>
      </c>
      <c r="G9" s="25">
        <v>2</v>
      </c>
      <c r="H9" s="25">
        <v>3</v>
      </c>
      <c r="I9" s="25">
        <v>3</v>
      </c>
      <c r="J9" s="25">
        <v>4</v>
      </c>
      <c r="K9" s="25">
        <v>3</v>
      </c>
      <c r="L9" s="25">
        <v>2</v>
      </c>
      <c r="M9" s="25">
        <v>3</v>
      </c>
      <c r="N9" s="25">
        <v>2</v>
      </c>
      <c r="O9" s="25">
        <v>2</v>
      </c>
      <c r="P9" s="25">
        <v>4</v>
      </c>
      <c r="Q9" s="25">
        <v>2</v>
      </c>
      <c r="R9" s="25">
        <v>3</v>
      </c>
      <c r="S9" s="25">
        <v>3</v>
      </c>
      <c r="T9" s="25">
        <v>3</v>
      </c>
      <c r="U9" s="25">
        <v>2</v>
      </c>
      <c r="V9" s="26">
        <f t="shared" si="0"/>
        <v>2.67</v>
      </c>
      <c r="W9" s="30" t="str">
        <f t="shared" si="1"/>
        <v>Neutral</v>
      </c>
      <c r="X9" s="31" t="s">
        <v>81</v>
      </c>
    </row>
    <row r="10" spans="1:24" ht="18" customHeight="1" x14ac:dyDescent="0.25">
      <c r="A10" s="22">
        <v>5</v>
      </c>
      <c r="B10" s="23" t="s">
        <v>82</v>
      </c>
      <c r="C10" s="24" t="s">
        <v>83</v>
      </c>
      <c r="D10" s="25">
        <v>4</v>
      </c>
      <c r="E10" s="25">
        <v>4</v>
      </c>
      <c r="F10" s="25">
        <v>4</v>
      </c>
      <c r="G10" s="25">
        <v>3</v>
      </c>
      <c r="H10" s="25">
        <v>4</v>
      </c>
      <c r="I10" s="25">
        <v>5</v>
      </c>
      <c r="J10" s="25">
        <v>5</v>
      </c>
      <c r="K10" s="25">
        <v>5</v>
      </c>
      <c r="L10" s="25">
        <v>4</v>
      </c>
      <c r="M10" s="25">
        <v>5</v>
      </c>
      <c r="N10" s="25">
        <v>4</v>
      </c>
      <c r="O10" s="25">
        <v>4</v>
      </c>
      <c r="P10" s="25">
        <v>5</v>
      </c>
      <c r="Q10" s="25">
        <v>4</v>
      </c>
      <c r="R10" s="25">
        <v>4</v>
      </c>
      <c r="S10" s="25">
        <v>4</v>
      </c>
      <c r="T10" s="25">
        <v>5</v>
      </c>
      <c r="U10" s="25">
        <v>4</v>
      </c>
      <c r="V10" s="26">
        <f t="shared" si="0"/>
        <v>4.28</v>
      </c>
      <c r="W10" s="24" t="str">
        <f t="shared" si="1"/>
        <v>Zufrieden</v>
      </c>
      <c r="X10" s="27"/>
    </row>
    <row r="11" spans="1:24" ht="18" customHeight="1" x14ac:dyDescent="0.25">
      <c r="A11" s="28">
        <v>6</v>
      </c>
      <c r="B11" s="29" t="s">
        <v>84</v>
      </c>
      <c r="C11" s="30" t="s">
        <v>83</v>
      </c>
      <c r="D11" s="25">
        <v>3</v>
      </c>
      <c r="E11" s="25">
        <v>3</v>
      </c>
      <c r="F11" s="25">
        <v>3</v>
      </c>
      <c r="G11" s="25">
        <v>3</v>
      </c>
      <c r="H11" s="25">
        <v>3</v>
      </c>
      <c r="I11" s="25">
        <v>4</v>
      </c>
      <c r="J11" s="25">
        <v>4</v>
      </c>
      <c r="K11" s="25">
        <v>3</v>
      </c>
      <c r="L11" s="25">
        <v>3</v>
      </c>
      <c r="M11" s="25">
        <v>3</v>
      </c>
      <c r="N11" s="25">
        <v>3</v>
      </c>
      <c r="O11" s="25">
        <v>4</v>
      </c>
      <c r="P11" s="25">
        <v>4</v>
      </c>
      <c r="Q11" s="25">
        <v>3</v>
      </c>
      <c r="R11" s="25">
        <v>4</v>
      </c>
      <c r="S11" s="25">
        <v>4</v>
      </c>
      <c r="T11" s="25">
        <v>4</v>
      </c>
      <c r="U11" s="25">
        <v>3</v>
      </c>
      <c r="V11" s="26">
        <f t="shared" si="0"/>
        <v>3.39</v>
      </c>
      <c r="W11" s="30" t="str">
        <f t="shared" si="1"/>
        <v>Neutral</v>
      </c>
      <c r="X11" s="31" t="s">
        <v>85</v>
      </c>
    </row>
    <row r="12" spans="1:24" ht="18" customHeight="1" x14ac:dyDescent="0.25">
      <c r="A12" s="22">
        <v>7</v>
      </c>
      <c r="B12" s="23" t="s">
        <v>86</v>
      </c>
      <c r="C12" s="24" t="s">
        <v>87</v>
      </c>
      <c r="D12" s="25">
        <v>5</v>
      </c>
      <c r="E12" s="25">
        <v>5</v>
      </c>
      <c r="F12" s="25">
        <v>5</v>
      </c>
      <c r="G12" s="25">
        <v>5</v>
      </c>
      <c r="H12" s="25">
        <v>5</v>
      </c>
      <c r="I12" s="25">
        <v>5</v>
      </c>
      <c r="J12" s="25">
        <v>5</v>
      </c>
      <c r="K12" s="25">
        <v>5</v>
      </c>
      <c r="L12" s="25">
        <v>5</v>
      </c>
      <c r="M12" s="25">
        <v>5</v>
      </c>
      <c r="N12" s="25">
        <v>5</v>
      </c>
      <c r="O12" s="25">
        <v>5</v>
      </c>
      <c r="P12" s="25">
        <v>5</v>
      </c>
      <c r="Q12" s="25">
        <v>4</v>
      </c>
      <c r="R12" s="25">
        <v>5</v>
      </c>
      <c r="S12" s="25">
        <v>5</v>
      </c>
      <c r="T12" s="25">
        <v>5</v>
      </c>
      <c r="U12" s="25">
        <v>5</v>
      </c>
      <c r="V12" s="26">
        <f t="shared" si="0"/>
        <v>4.9400000000000004</v>
      </c>
      <c r="W12" s="24" t="str">
        <f t="shared" si="1"/>
        <v>Sehr zufrieden</v>
      </c>
      <c r="X12" s="27" t="s">
        <v>88</v>
      </c>
    </row>
    <row r="13" spans="1:24" ht="18" customHeight="1" x14ac:dyDescent="0.25">
      <c r="A13" s="28">
        <v>8</v>
      </c>
      <c r="B13" s="29" t="s">
        <v>89</v>
      </c>
      <c r="C13" s="30" t="s">
        <v>87</v>
      </c>
      <c r="D13" s="25">
        <v>4</v>
      </c>
      <c r="E13" s="25">
        <v>5</v>
      </c>
      <c r="F13" s="25">
        <v>4</v>
      </c>
      <c r="G13" s="25">
        <v>4</v>
      </c>
      <c r="H13" s="25">
        <v>4</v>
      </c>
      <c r="I13" s="25">
        <v>5</v>
      </c>
      <c r="J13" s="25">
        <v>5</v>
      </c>
      <c r="K13" s="25">
        <v>4</v>
      </c>
      <c r="L13" s="25">
        <v>4</v>
      </c>
      <c r="M13" s="25">
        <v>5</v>
      </c>
      <c r="N13" s="25">
        <v>4</v>
      </c>
      <c r="O13" s="25">
        <v>4</v>
      </c>
      <c r="P13" s="25">
        <v>5</v>
      </c>
      <c r="Q13" s="25">
        <v>4</v>
      </c>
      <c r="R13" s="25">
        <v>5</v>
      </c>
      <c r="S13" s="25">
        <v>5</v>
      </c>
      <c r="T13" s="25">
        <v>5</v>
      </c>
      <c r="U13" s="25">
        <v>4</v>
      </c>
      <c r="V13" s="26">
        <f t="shared" si="0"/>
        <v>4.4400000000000004</v>
      </c>
      <c r="W13" s="30" t="str">
        <f t="shared" si="1"/>
        <v>Zufrieden</v>
      </c>
      <c r="X13" s="31"/>
    </row>
    <row r="14" spans="1:24" ht="18" customHeight="1" x14ac:dyDescent="0.25">
      <c r="A14" s="22">
        <v>9</v>
      </c>
      <c r="B14" s="23" t="s">
        <v>90</v>
      </c>
      <c r="C14" s="24" t="s">
        <v>91</v>
      </c>
      <c r="D14" s="25">
        <v>3</v>
      </c>
      <c r="E14" s="25">
        <v>4</v>
      </c>
      <c r="F14" s="25">
        <v>3</v>
      </c>
      <c r="G14" s="25">
        <v>3</v>
      </c>
      <c r="H14" s="25">
        <v>4</v>
      </c>
      <c r="I14" s="25">
        <v>4</v>
      </c>
      <c r="J14" s="25">
        <v>4</v>
      </c>
      <c r="K14" s="25">
        <v>4</v>
      </c>
      <c r="L14" s="25">
        <v>3</v>
      </c>
      <c r="M14" s="25">
        <v>4</v>
      </c>
      <c r="N14" s="25">
        <v>3</v>
      </c>
      <c r="O14" s="25">
        <v>3</v>
      </c>
      <c r="P14" s="25">
        <v>4</v>
      </c>
      <c r="Q14" s="25">
        <v>4</v>
      </c>
      <c r="R14" s="25">
        <v>4</v>
      </c>
      <c r="S14" s="25">
        <v>4</v>
      </c>
      <c r="T14" s="25">
        <v>4</v>
      </c>
      <c r="U14" s="25">
        <v>3</v>
      </c>
      <c r="V14" s="26">
        <f t="shared" si="0"/>
        <v>3.61</v>
      </c>
      <c r="W14" s="24" t="str">
        <f t="shared" si="1"/>
        <v>Zufrieden</v>
      </c>
      <c r="X14" s="27"/>
    </row>
    <row r="15" spans="1:24" ht="18" customHeight="1" x14ac:dyDescent="0.25">
      <c r="A15" s="28">
        <v>10</v>
      </c>
      <c r="B15" s="29" t="s">
        <v>92</v>
      </c>
      <c r="C15" s="30" t="s">
        <v>91</v>
      </c>
      <c r="D15" s="25">
        <v>2</v>
      </c>
      <c r="E15" s="25">
        <v>2</v>
      </c>
      <c r="F15" s="25">
        <v>2</v>
      </c>
      <c r="G15" s="25">
        <v>2</v>
      </c>
      <c r="H15" s="25">
        <v>3</v>
      </c>
      <c r="I15" s="25">
        <v>3</v>
      </c>
      <c r="J15" s="25">
        <v>3</v>
      </c>
      <c r="K15" s="25">
        <v>2</v>
      </c>
      <c r="L15" s="25">
        <v>2</v>
      </c>
      <c r="M15" s="25">
        <v>3</v>
      </c>
      <c r="N15" s="25">
        <v>2</v>
      </c>
      <c r="O15" s="25">
        <v>3</v>
      </c>
      <c r="P15" s="25">
        <v>3</v>
      </c>
      <c r="Q15" s="25">
        <v>2</v>
      </c>
      <c r="R15" s="25">
        <v>3</v>
      </c>
      <c r="S15" s="25">
        <v>2</v>
      </c>
      <c r="T15" s="25">
        <v>3</v>
      </c>
      <c r="U15" s="25">
        <v>2</v>
      </c>
      <c r="V15" s="26">
        <f t="shared" si="0"/>
        <v>2.44</v>
      </c>
      <c r="W15" s="30" t="str">
        <f t="shared" si="1"/>
        <v>Unzufrieden</v>
      </c>
      <c r="X15" s="31" t="s">
        <v>93</v>
      </c>
    </row>
    <row r="16" spans="1:24" ht="18" customHeight="1" x14ac:dyDescent="0.25">
      <c r="A16" s="22">
        <v>11</v>
      </c>
      <c r="B16" s="23" t="s">
        <v>94</v>
      </c>
      <c r="C16" s="24" t="s">
        <v>95</v>
      </c>
      <c r="D16" s="25">
        <v>4</v>
      </c>
      <c r="E16" s="25">
        <v>4</v>
      </c>
      <c r="F16" s="25">
        <v>3</v>
      </c>
      <c r="G16" s="25">
        <v>4</v>
      </c>
      <c r="H16" s="25">
        <v>4</v>
      </c>
      <c r="I16" s="25">
        <v>5</v>
      </c>
      <c r="J16" s="25">
        <v>5</v>
      </c>
      <c r="K16" s="25">
        <v>5</v>
      </c>
      <c r="L16" s="25">
        <v>4</v>
      </c>
      <c r="M16" s="25">
        <v>4</v>
      </c>
      <c r="N16" s="25">
        <v>4</v>
      </c>
      <c r="O16" s="25">
        <v>4</v>
      </c>
      <c r="P16" s="25">
        <v>5</v>
      </c>
      <c r="Q16" s="25">
        <v>5</v>
      </c>
      <c r="R16" s="25">
        <v>5</v>
      </c>
      <c r="S16" s="25">
        <v>4</v>
      </c>
      <c r="T16" s="25">
        <v>5</v>
      </c>
      <c r="U16" s="25">
        <v>4</v>
      </c>
      <c r="V16" s="26">
        <f t="shared" si="0"/>
        <v>4.33</v>
      </c>
      <c r="W16" s="24" t="str">
        <f t="shared" si="1"/>
        <v>Zufrieden</v>
      </c>
      <c r="X16" s="27" t="s">
        <v>96</v>
      </c>
    </row>
    <row r="17" spans="1:24" ht="18" customHeight="1" x14ac:dyDescent="0.25">
      <c r="A17" s="28">
        <v>12</v>
      </c>
      <c r="B17" s="29" t="s">
        <v>97</v>
      </c>
      <c r="C17" s="30" t="s">
        <v>95</v>
      </c>
      <c r="D17" s="25">
        <v>5</v>
      </c>
      <c r="E17" s="25">
        <v>4</v>
      </c>
      <c r="F17" s="25">
        <v>5</v>
      </c>
      <c r="G17" s="25">
        <v>4</v>
      </c>
      <c r="H17" s="25">
        <v>4</v>
      </c>
      <c r="I17" s="25">
        <v>5</v>
      </c>
      <c r="J17" s="25">
        <v>5</v>
      </c>
      <c r="K17" s="25">
        <v>4</v>
      </c>
      <c r="L17" s="25">
        <v>4</v>
      </c>
      <c r="M17" s="25">
        <v>5</v>
      </c>
      <c r="N17" s="25">
        <v>5</v>
      </c>
      <c r="O17" s="25">
        <v>5</v>
      </c>
      <c r="P17" s="25">
        <v>5</v>
      </c>
      <c r="Q17" s="25">
        <v>4</v>
      </c>
      <c r="R17" s="25">
        <v>5</v>
      </c>
      <c r="S17" s="25">
        <v>5</v>
      </c>
      <c r="T17" s="25">
        <v>5</v>
      </c>
      <c r="U17" s="25">
        <v>5</v>
      </c>
      <c r="V17" s="26">
        <f t="shared" si="0"/>
        <v>4.67</v>
      </c>
      <c r="W17" s="30" t="str">
        <f t="shared" si="1"/>
        <v>Sehr zufrieden</v>
      </c>
      <c r="X17" s="31"/>
    </row>
    <row r="18" spans="1:24" ht="18" customHeight="1" x14ac:dyDescent="0.25">
      <c r="A18" s="22">
        <v>13</v>
      </c>
      <c r="B18" s="23" t="s">
        <v>98</v>
      </c>
      <c r="C18" s="24" t="s">
        <v>99</v>
      </c>
      <c r="D18" s="25">
        <v>3</v>
      </c>
      <c r="E18" s="25">
        <v>3</v>
      </c>
      <c r="F18" s="25">
        <v>4</v>
      </c>
      <c r="G18" s="25">
        <v>3</v>
      </c>
      <c r="H18" s="25">
        <v>3</v>
      </c>
      <c r="I18" s="25">
        <v>4</v>
      </c>
      <c r="J18" s="25">
        <v>4</v>
      </c>
      <c r="K18" s="25">
        <v>3</v>
      </c>
      <c r="L18" s="25">
        <v>3</v>
      </c>
      <c r="M18" s="25">
        <v>4</v>
      </c>
      <c r="N18" s="25">
        <v>3</v>
      </c>
      <c r="O18" s="25">
        <v>3</v>
      </c>
      <c r="P18" s="25">
        <v>4</v>
      </c>
      <c r="Q18" s="25">
        <v>3</v>
      </c>
      <c r="R18" s="25">
        <v>4</v>
      </c>
      <c r="S18" s="25">
        <v>3</v>
      </c>
      <c r="T18" s="25">
        <v>4</v>
      </c>
      <c r="U18" s="25">
        <v>3</v>
      </c>
      <c r="V18" s="26">
        <f t="shared" si="0"/>
        <v>3.39</v>
      </c>
      <c r="W18" s="24" t="str">
        <f t="shared" si="1"/>
        <v>Neutral</v>
      </c>
      <c r="X18" s="27" t="s">
        <v>100</v>
      </c>
    </row>
    <row r="19" spans="1:24" ht="18" customHeight="1" x14ac:dyDescent="0.25">
      <c r="A19" s="28">
        <v>14</v>
      </c>
      <c r="B19" s="29" t="s">
        <v>101</v>
      </c>
      <c r="C19" s="30" t="s">
        <v>99</v>
      </c>
      <c r="D19" s="25">
        <v>4</v>
      </c>
      <c r="E19" s="25">
        <v>4</v>
      </c>
      <c r="F19" s="25">
        <v>4</v>
      </c>
      <c r="G19" s="25">
        <v>4</v>
      </c>
      <c r="H19" s="25">
        <v>5</v>
      </c>
      <c r="I19" s="25">
        <v>5</v>
      </c>
      <c r="J19" s="25">
        <v>5</v>
      </c>
      <c r="K19" s="25">
        <v>5</v>
      </c>
      <c r="L19" s="25">
        <v>4</v>
      </c>
      <c r="M19" s="25">
        <v>5</v>
      </c>
      <c r="N19" s="25">
        <v>4</v>
      </c>
      <c r="O19" s="25">
        <v>5</v>
      </c>
      <c r="P19" s="25">
        <v>5</v>
      </c>
      <c r="Q19" s="25">
        <v>4</v>
      </c>
      <c r="R19" s="25">
        <v>5</v>
      </c>
      <c r="S19" s="25">
        <v>5</v>
      </c>
      <c r="T19" s="25">
        <v>5</v>
      </c>
      <c r="U19" s="25">
        <v>4</v>
      </c>
      <c r="V19" s="26">
        <f t="shared" si="0"/>
        <v>4.5599999999999996</v>
      </c>
      <c r="W19" s="30" t="str">
        <f t="shared" si="1"/>
        <v>Sehr zufrieden</v>
      </c>
      <c r="X19" s="31" t="s">
        <v>102</v>
      </c>
    </row>
    <row r="20" spans="1:24" ht="18" customHeight="1" x14ac:dyDescent="0.25">
      <c r="A20" s="22">
        <v>15</v>
      </c>
      <c r="B20" s="23" t="s">
        <v>103</v>
      </c>
      <c r="C20" s="24" t="s">
        <v>104</v>
      </c>
      <c r="D20" s="25">
        <v>1</v>
      </c>
      <c r="E20" s="25">
        <v>2</v>
      </c>
      <c r="F20" s="25">
        <v>2</v>
      </c>
      <c r="G20" s="25">
        <v>1</v>
      </c>
      <c r="H20" s="25">
        <v>2</v>
      </c>
      <c r="I20" s="25">
        <v>2</v>
      </c>
      <c r="J20" s="25">
        <v>3</v>
      </c>
      <c r="K20" s="25">
        <v>2</v>
      </c>
      <c r="L20" s="25">
        <v>1</v>
      </c>
      <c r="M20" s="25">
        <v>2</v>
      </c>
      <c r="N20" s="25">
        <v>2</v>
      </c>
      <c r="O20" s="25">
        <v>2</v>
      </c>
      <c r="P20" s="25">
        <v>3</v>
      </c>
      <c r="Q20" s="25">
        <v>2</v>
      </c>
      <c r="R20" s="25">
        <v>2</v>
      </c>
      <c r="S20" s="25">
        <v>2</v>
      </c>
      <c r="T20" s="25">
        <v>3</v>
      </c>
      <c r="U20" s="25">
        <v>1</v>
      </c>
      <c r="V20" s="26">
        <f t="shared" si="0"/>
        <v>1.94</v>
      </c>
      <c r="W20" s="24" t="str">
        <f t="shared" si="1"/>
        <v>Unzufrieden</v>
      </c>
      <c r="X20" s="27" t="s">
        <v>105</v>
      </c>
    </row>
    <row r="21" spans="1:24" ht="18" customHeight="1" x14ac:dyDescent="0.25">
      <c r="A21" s="28">
        <v>16</v>
      </c>
      <c r="B21" s="29" t="s">
        <v>106</v>
      </c>
      <c r="C21" s="30" t="s">
        <v>104</v>
      </c>
      <c r="D21" s="25">
        <v>4</v>
      </c>
      <c r="E21" s="25">
        <v>3</v>
      </c>
      <c r="F21" s="25">
        <v>4</v>
      </c>
      <c r="G21" s="25">
        <v>3</v>
      </c>
      <c r="H21" s="25">
        <v>4</v>
      </c>
      <c r="I21" s="25">
        <v>4</v>
      </c>
      <c r="J21" s="25">
        <v>5</v>
      </c>
      <c r="K21" s="25">
        <v>4</v>
      </c>
      <c r="L21" s="25">
        <v>3</v>
      </c>
      <c r="M21" s="25">
        <v>4</v>
      </c>
      <c r="N21" s="25">
        <v>4</v>
      </c>
      <c r="O21" s="25">
        <v>3</v>
      </c>
      <c r="P21" s="25">
        <v>5</v>
      </c>
      <c r="Q21" s="25">
        <v>4</v>
      </c>
      <c r="R21" s="25">
        <v>4</v>
      </c>
      <c r="S21" s="25">
        <v>4</v>
      </c>
      <c r="T21" s="25">
        <v>4</v>
      </c>
      <c r="U21" s="25">
        <v>4</v>
      </c>
      <c r="V21" s="26">
        <f t="shared" si="0"/>
        <v>3.89</v>
      </c>
      <c r="W21" s="30" t="str">
        <f t="shared" si="1"/>
        <v>Zufrieden</v>
      </c>
      <c r="X21" s="31"/>
    </row>
    <row r="22" spans="1:24" ht="18" customHeight="1" x14ac:dyDescent="0.25">
      <c r="A22" s="22">
        <v>17</v>
      </c>
      <c r="B22" s="23" t="s">
        <v>107</v>
      </c>
      <c r="C22" s="24" t="s">
        <v>108</v>
      </c>
      <c r="D22" s="25">
        <v>5</v>
      </c>
      <c r="E22" s="25">
        <v>5</v>
      </c>
      <c r="F22" s="25">
        <v>5</v>
      </c>
      <c r="G22" s="25">
        <v>5</v>
      </c>
      <c r="H22" s="25">
        <v>5</v>
      </c>
      <c r="I22" s="25">
        <v>5</v>
      </c>
      <c r="J22" s="25">
        <v>5</v>
      </c>
      <c r="K22" s="25">
        <v>5</v>
      </c>
      <c r="L22" s="25">
        <v>5</v>
      </c>
      <c r="M22" s="25">
        <v>5</v>
      </c>
      <c r="N22" s="25">
        <v>5</v>
      </c>
      <c r="O22" s="25">
        <v>5</v>
      </c>
      <c r="P22" s="25">
        <v>5</v>
      </c>
      <c r="Q22" s="25">
        <v>5</v>
      </c>
      <c r="R22" s="25">
        <v>5</v>
      </c>
      <c r="S22" s="25">
        <v>5</v>
      </c>
      <c r="T22" s="25">
        <v>5</v>
      </c>
      <c r="U22" s="25">
        <v>5</v>
      </c>
      <c r="V22" s="26">
        <f t="shared" si="0"/>
        <v>5</v>
      </c>
      <c r="W22" s="24" t="str">
        <f t="shared" si="1"/>
        <v>Sehr zufrieden</v>
      </c>
      <c r="X22" s="27" t="s">
        <v>109</v>
      </c>
    </row>
    <row r="23" spans="1:24" ht="18" customHeight="1" x14ac:dyDescent="0.25">
      <c r="A23" s="28">
        <v>18</v>
      </c>
      <c r="B23" s="29" t="s">
        <v>110</v>
      </c>
      <c r="C23" s="30" t="s">
        <v>108</v>
      </c>
      <c r="D23" s="25">
        <v>3</v>
      </c>
      <c r="E23" s="25">
        <v>4</v>
      </c>
      <c r="F23" s="25">
        <v>3</v>
      </c>
      <c r="G23" s="25">
        <v>3</v>
      </c>
      <c r="H23" s="25">
        <v>4</v>
      </c>
      <c r="I23" s="25">
        <v>4</v>
      </c>
      <c r="J23" s="25">
        <v>4</v>
      </c>
      <c r="K23" s="25">
        <v>4</v>
      </c>
      <c r="L23" s="25">
        <v>3</v>
      </c>
      <c r="M23" s="25">
        <v>4</v>
      </c>
      <c r="N23" s="25">
        <v>3</v>
      </c>
      <c r="O23" s="25">
        <v>4</v>
      </c>
      <c r="P23" s="25">
        <v>4</v>
      </c>
      <c r="Q23" s="25">
        <v>3</v>
      </c>
      <c r="R23" s="25">
        <v>4</v>
      </c>
      <c r="S23" s="25">
        <v>4</v>
      </c>
      <c r="T23" s="25">
        <v>4</v>
      </c>
      <c r="U23" s="25">
        <v>3</v>
      </c>
      <c r="V23" s="26">
        <f t="shared" si="0"/>
        <v>3.61</v>
      </c>
      <c r="W23" s="30" t="str">
        <f t="shared" si="1"/>
        <v>Zufrieden</v>
      </c>
      <c r="X23" s="31"/>
    </row>
    <row r="24" spans="1:24" ht="18" customHeight="1" x14ac:dyDescent="0.25">
      <c r="A24" s="22">
        <v>19</v>
      </c>
      <c r="B24" s="23" t="s">
        <v>111</v>
      </c>
      <c r="C24" s="24" t="s">
        <v>112</v>
      </c>
      <c r="D24" s="25">
        <v>4</v>
      </c>
      <c r="E24" s="25">
        <v>4</v>
      </c>
      <c r="F24" s="25">
        <v>4</v>
      </c>
      <c r="G24" s="25">
        <v>4</v>
      </c>
      <c r="H24" s="25">
        <v>4</v>
      </c>
      <c r="I24" s="25">
        <v>5</v>
      </c>
      <c r="J24" s="25">
        <v>5</v>
      </c>
      <c r="K24" s="25">
        <v>4</v>
      </c>
      <c r="L24" s="25">
        <v>4</v>
      </c>
      <c r="M24" s="25">
        <v>5</v>
      </c>
      <c r="N24" s="25">
        <v>4</v>
      </c>
      <c r="O24" s="25">
        <v>4</v>
      </c>
      <c r="P24" s="25">
        <v>5</v>
      </c>
      <c r="Q24" s="25">
        <v>4</v>
      </c>
      <c r="R24" s="25">
        <v>5</v>
      </c>
      <c r="S24" s="25">
        <v>4</v>
      </c>
      <c r="T24" s="25">
        <v>5</v>
      </c>
      <c r="U24" s="25">
        <v>4</v>
      </c>
      <c r="V24" s="26">
        <f t="shared" si="0"/>
        <v>4.33</v>
      </c>
      <c r="W24" s="24" t="str">
        <f t="shared" si="1"/>
        <v>Zufrieden</v>
      </c>
      <c r="X24" s="27"/>
    </row>
    <row r="25" spans="1:24" ht="18" customHeight="1" x14ac:dyDescent="0.25">
      <c r="A25" s="28">
        <v>20</v>
      </c>
      <c r="B25" s="29" t="s">
        <v>113</v>
      </c>
      <c r="C25" s="30" t="s">
        <v>112</v>
      </c>
      <c r="D25" s="25">
        <v>2</v>
      </c>
      <c r="E25" s="25">
        <v>3</v>
      </c>
      <c r="F25" s="25">
        <v>3</v>
      </c>
      <c r="G25" s="25">
        <v>2</v>
      </c>
      <c r="H25" s="25">
        <v>3</v>
      </c>
      <c r="I25" s="25">
        <v>3</v>
      </c>
      <c r="J25" s="25">
        <v>4</v>
      </c>
      <c r="K25" s="25">
        <v>3</v>
      </c>
      <c r="L25" s="25">
        <v>2</v>
      </c>
      <c r="M25" s="25">
        <v>3</v>
      </c>
      <c r="N25" s="25">
        <v>3</v>
      </c>
      <c r="O25" s="25">
        <v>2</v>
      </c>
      <c r="P25" s="25">
        <v>4</v>
      </c>
      <c r="Q25" s="25">
        <v>3</v>
      </c>
      <c r="R25" s="25">
        <v>3</v>
      </c>
      <c r="S25" s="25">
        <v>3</v>
      </c>
      <c r="T25" s="25">
        <v>4</v>
      </c>
      <c r="U25" s="25">
        <v>2</v>
      </c>
      <c r="V25" s="26">
        <f t="shared" si="0"/>
        <v>2.89</v>
      </c>
      <c r="W25" s="30" t="str">
        <f t="shared" si="1"/>
        <v>Neutral</v>
      </c>
      <c r="X25" s="31" t="s">
        <v>114</v>
      </c>
    </row>
    <row r="26" spans="1:24" ht="18" customHeight="1" x14ac:dyDescent="0.25">
      <c r="A26" s="22">
        <v>21</v>
      </c>
      <c r="B26" s="23" t="s">
        <v>115</v>
      </c>
      <c r="C26" s="24" t="s">
        <v>116</v>
      </c>
      <c r="D26" s="25">
        <v>5</v>
      </c>
      <c r="E26" s="25">
        <v>5</v>
      </c>
      <c r="F26" s="25">
        <v>4</v>
      </c>
      <c r="G26" s="25">
        <v>4</v>
      </c>
      <c r="H26" s="25">
        <v>5</v>
      </c>
      <c r="I26" s="25">
        <v>5</v>
      </c>
      <c r="J26" s="25">
        <v>5</v>
      </c>
      <c r="K26" s="25">
        <v>5</v>
      </c>
      <c r="L26" s="25">
        <v>4</v>
      </c>
      <c r="M26" s="25">
        <v>5</v>
      </c>
      <c r="N26" s="25">
        <v>5</v>
      </c>
      <c r="O26" s="25">
        <v>5</v>
      </c>
      <c r="P26" s="25">
        <v>5</v>
      </c>
      <c r="Q26" s="25">
        <v>5</v>
      </c>
      <c r="R26" s="25">
        <v>5</v>
      </c>
      <c r="S26" s="25">
        <v>5</v>
      </c>
      <c r="T26" s="25">
        <v>5</v>
      </c>
      <c r="U26" s="25">
        <v>4</v>
      </c>
      <c r="V26" s="26">
        <f t="shared" si="0"/>
        <v>4.78</v>
      </c>
      <c r="W26" s="24" t="str">
        <f t="shared" si="1"/>
        <v>Sehr zufrieden</v>
      </c>
      <c r="X26" s="27" t="s">
        <v>117</v>
      </c>
    </row>
    <row r="27" spans="1:24" ht="18" customHeight="1" x14ac:dyDescent="0.25">
      <c r="A27" s="28">
        <v>22</v>
      </c>
      <c r="B27" s="29" t="s">
        <v>118</v>
      </c>
      <c r="C27" s="30" t="s">
        <v>116</v>
      </c>
      <c r="D27" s="25">
        <v>4</v>
      </c>
      <c r="E27" s="25">
        <v>4</v>
      </c>
      <c r="F27" s="25">
        <v>4</v>
      </c>
      <c r="G27" s="25">
        <v>3</v>
      </c>
      <c r="H27" s="25">
        <v>4</v>
      </c>
      <c r="I27" s="25">
        <v>4</v>
      </c>
      <c r="J27" s="25">
        <v>5</v>
      </c>
      <c r="K27" s="25">
        <v>4</v>
      </c>
      <c r="L27" s="25">
        <v>4</v>
      </c>
      <c r="M27" s="25">
        <v>4</v>
      </c>
      <c r="N27" s="25">
        <v>4</v>
      </c>
      <c r="O27" s="25">
        <v>4</v>
      </c>
      <c r="P27" s="25">
        <v>5</v>
      </c>
      <c r="Q27" s="25">
        <v>4</v>
      </c>
      <c r="R27" s="25">
        <v>4</v>
      </c>
      <c r="S27" s="25">
        <v>4</v>
      </c>
      <c r="T27" s="25">
        <v>5</v>
      </c>
      <c r="U27" s="25">
        <v>4</v>
      </c>
      <c r="V27" s="26">
        <f t="shared" si="0"/>
        <v>4.1100000000000003</v>
      </c>
      <c r="W27" s="30" t="str">
        <f t="shared" si="1"/>
        <v>Zufrieden</v>
      </c>
      <c r="X27" s="31"/>
    </row>
    <row r="28" spans="1:24" ht="18" customHeight="1" x14ac:dyDescent="0.25">
      <c r="A28" s="22">
        <v>23</v>
      </c>
      <c r="B28" s="23" t="s">
        <v>119</v>
      </c>
      <c r="C28" s="24" t="s">
        <v>120</v>
      </c>
      <c r="D28" s="25">
        <v>3</v>
      </c>
      <c r="E28" s="25">
        <v>3</v>
      </c>
      <c r="F28" s="25">
        <v>3</v>
      </c>
      <c r="G28" s="25">
        <v>3</v>
      </c>
      <c r="H28" s="25">
        <v>3</v>
      </c>
      <c r="I28" s="25">
        <v>4</v>
      </c>
      <c r="J28" s="25">
        <v>4</v>
      </c>
      <c r="K28" s="25">
        <v>3</v>
      </c>
      <c r="L28" s="25">
        <v>3</v>
      </c>
      <c r="M28" s="25">
        <v>3</v>
      </c>
      <c r="N28" s="25">
        <v>3</v>
      </c>
      <c r="O28" s="25">
        <v>3</v>
      </c>
      <c r="P28" s="25">
        <v>4</v>
      </c>
      <c r="Q28" s="25">
        <v>3</v>
      </c>
      <c r="R28" s="25">
        <v>3</v>
      </c>
      <c r="S28" s="25">
        <v>3</v>
      </c>
      <c r="T28" s="25">
        <v>3</v>
      </c>
      <c r="U28" s="25">
        <v>3</v>
      </c>
      <c r="V28" s="26">
        <f t="shared" si="0"/>
        <v>3.17</v>
      </c>
      <c r="W28" s="24" t="str">
        <f t="shared" si="1"/>
        <v>Neutral</v>
      </c>
      <c r="X28" s="27" t="s">
        <v>121</v>
      </c>
    </row>
    <row r="29" spans="1:24" ht="18" customHeight="1" x14ac:dyDescent="0.25">
      <c r="A29" s="28">
        <v>24</v>
      </c>
      <c r="B29" s="29" t="s">
        <v>122</v>
      </c>
      <c r="C29" s="30" t="s">
        <v>120</v>
      </c>
      <c r="D29" s="25">
        <v>5</v>
      </c>
      <c r="E29" s="25">
        <v>4</v>
      </c>
      <c r="F29" s="25">
        <v>5</v>
      </c>
      <c r="G29" s="25">
        <v>4</v>
      </c>
      <c r="H29" s="25">
        <v>5</v>
      </c>
      <c r="I29" s="25">
        <v>5</v>
      </c>
      <c r="J29" s="25">
        <v>5</v>
      </c>
      <c r="K29" s="25">
        <v>5</v>
      </c>
      <c r="L29" s="25">
        <v>4</v>
      </c>
      <c r="M29" s="25">
        <v>5</v>
      </c>
      <c r="N29" s="25">
        <v>5</v>
      </c>
      <c r="O29" s="25">
        <v>5</v>
      </c>
      <c r="P29" s="25">
        <v>5</v>
      </c>
      <c r="Q29" s="25">
        <v>4</v>
      </c>
      <c r="R29" s="25">
        <v>5</v>
      </c>
      <c r="S29" s="25">
        <v>5</v>
      </c>
      <c r="T29" s="25">
        <v>5</v>
      </c>
      <c r="U29" s="25">
        <v>5</v>
      </c>
      <c r="V29" s="26">
        <f t="shared" si="0"/>
        <v>4.78</v>
      </c>
      <c r="W29" s="30" t="str">
        <f t="shared" si="1"/>
        <v>Sehr zufrieden</v>
      </c>
      <c r="X29" s="31" t="s">
        <v>123</v>
      </c>
    </row>
    <row r="30" spans="1:24" ht="18" customHeight="1" x14ac:dyDescent="0.25">
      <c r="A30" s="22">
        <v>25</v>
      </c>
      <c r="B30" s="23" t="s">
        <v>124</v>
      </c>
      <c r="C30" s="24" t="s">
        <v>125</v>
      </c>
      <c r="D30" s="25">
        <v>4</v>
      </c>
      <c r="E30" s="25">
        <v>4</v>
      </c>
      <c r="F30" s="25">
        <v>3</v>
      </c>
      <c r="G30" s="25">
        <v>4</v>
      </c>
      <c r="H30" s="25">
        <v>4</v>
      </c>
      <c r="I30" s="25">
        <v>5</v>
      </c>
      <c r="J30" s="25">
        <v>5</v>
      </c>
      <c r="K30" s="25">
        <v>4</v>
      </c>
      <c r="L30" s="25">
        <v>4</v>
      </c>
      <c r="M30" s="25">
        <v>4</v>
      </c>
      <c r="N30" s="25">
        <v>4</v>
      </c>
      <c r="O30" s="25">
        <v>4</v>
      </c>
      <c r="P30" s="25">
        <v>5</v>
      </c>
      <c r="Q30" s="25">
        <v>4</v>
      </c>
      <c r="R30" s="25">
        <v>5</v>
      </c>
      <c r="S30" s="25">
        <v>4</v>
      </c>
      <c r="T30" s="25">
        <v>5</v>
      </c>
      <c r="U30" s="25">
        <v>4</v>
      </c>
      <c r="V30" s="26">
        <f t="shared" si="0"/>
        <v>4.22</v>
      </c>
      <c r="W30" s="24" t="str">
        <f t="shared" si="1"/>
        <v>Zufrieden</v>
      </c>
      <c r="X30" s="27"/>
    </row>
  </sheetData>
  <mergeCells count="2">
    <mergeCell ref="A1:X1"/>
    <mergeCell ref="A2:X2"/>
  </mergeCells>
  <conditionalFormatting sqref="D6:U100">
    <cfRule type="colorScale" priority="5">
      <colorScale>
        <cfvo type="num" val="1"/>
        <cfvo type="num" val="3"/>
        <cfvo type="num" val="5"/>
        <color rgb="FFFFCDD2"/>
        <color rgb="FFFFF9C4"/>
        <color rgb="FFC8E6C9"/>
      </colorScale>
    </cfRule>
  </conditionalFormatting>
  <conditionalFormatting sqref="V6:V100">
    <cfRule type="cellIs" dxfId="4" priority="2" operator="greaterThanOrEqual">
      <formula>4</formula>
    </cfRule>
    <cfRule type="cellIs" dxfId="3" priority="3" operator="between">
      <formula>2.5</formula>
      <formula>3.99</formula>
    </cfRule>
    <cfRule type="cellIs" dxfId="2" priority="4" operator="lessThan">
      <formula>2.5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96B"/>
  </sheetPr>
  <dimension ref="A1:J34"/>
  <sheetViews>
    <sheetView showGridLines="0" zoomScaleNormal="100" workbookViewId="0">
      <selection activeCell="I21" sqref="I21"/>
    </sheetView>
  </sheetViews>
  <sheetFormatPr baseColWidth="10" defaultColWidth="8.7109375" defaultRowHeight="15" x14ac:dyDescent="0.25"/>
  <cols>
    <col min="1" max="1" width="5" customWidth="1"/>
    <col min="2" max="2" width="32" customWidth="1"/>
    <col min="3" max="6" width="12" customWidth="1"/>
    <col min="7" max="7" width="20.28515625" bestFit="1" customWidth="1"/>
    <col min="8" max="8" width="19" bestFit="1" customWidth="1"/>
    <col min="9" max="10" width="14" customWidth="1"/>
  </cols>
  <sheetData>
    <row r="1" spans="1:10" ht="37.5" customHeight="1" x14ac:dyDescent="0.25">
      <c r="A1" s="74" t="s">
        <v>126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customHeight="1" x14ac:dyDescent="0.25">
      <c r="A2" s="64" t="s">
        <v>127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7.5" customHeight="1" x14ac:dyDescent="0.25"/>
    <row r="4" spans="1:10" ht="21.75" customHeight="1" x14ac:dyDescent="0.25">
      <c r="A4" s="75" t="s">
        <v>128</v>
      </c>
      <c r="B4" s="75"/>
      <c r="C4" s="76" t="s">
        <v>129</v>
      </c>
      <c r="D4" s="76"/>
      <c r="E4" s="77" t="s">
        <v>130</v>
      </c>
      <c r="F4" s="77"/>
      <c r="G4" s="78" t="s">
        <v>131</v>
      </c>
      <c r="H4" s="78"/>
      <c r="I4" s="79" t="s">
        <v>132</v>
      </c>
      <c r="J4" s="79"/>
    </row>
    <row r="5" spans="1:10" ht="27.75" customHeight="1" x14ac:dyDescent="0.25">
      <c r="A5" s="69">
        <f>COUNTA(Dateneingabe!B6:B200)</f>
        <v>25</v>
      </c>
      <c r="B5" s="69"/>
      <c r="C5" s="70">
        <f>IFERROR(ROUND(AVERAGE(Dateneingabe!V6:V200),2),0)</f>
        <v>3.93</v>
      </c>
      <c r="D5" s="70"/>
      <c r="E5" s="71">
        <f>COUNTIF(Dateneingabe!V6:V200,"&gt;=4")</f>
        <v>14</v>
      </c>
      <c r="F5" s="71"/>
      <c r="G5" s="72">
        <f>COUNTIFS(Dateneingabe!V6:V200,"&gt;=3",Dateneingabe!V6:V200,"&lt;4")</f>
        <v>7</v>
      </c>
      <c r="H5" s="72"/>
      <c r="I5" s="73">
        <f>COUNTIF(Dateneingabe!V6:V200,"&lt;3")</f>
        <v>4</v>
      </c>
      <c r="J5" s="73"/>
    </row>
    <row r="6" spans="1:10" ht="7.5" customHeight="1" x14ac:dyDescent="0.25"/>
    <row r="7" spans="1:10" ht="6" customHeight="1" x14ac:dyDescent="0.25"/>
    <row r="8" spans="1:10" ht="21.75" customHeight="1" x14ac:dyDescent="0.25">
      <c r="A8" s="68" t="s">
        <v>133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ht="19.5" customHeight="1" x14ac:dyDescent="0.25">
      <c r="B9" s="32" t="s">
        <v>134</v>
      </c>
      <c r="C9" s="32" t="s">
        <v>135</v>
      </c>
      <c r="D9" s="32" t="s">
        <v>136</v>
      </c>
      <c r="E9" s="32" t="s">
        <v>137</v>
      </c>
      <c r="F9" s="32" t="s">
        <v>138</v>
      </c>
      <c r="G9" s="32" t="s">
        <v>139</v>
      </c>
      <c r="H9" s="32" t="s">
        <v>140</v>
      </c>
    </row>
    <row r="10" spans="1:10" ht="21.75" customHeight="1" x14ac:dyDescent="0.25">
      <c r="A10" s="33" t="s">
        <v>141</v>
      </c>
      <c r="B10" s="34" t="s">
        <v>142</v>
      </c>
      <c r="C10" s="6">
        <f>IFERROR(ROUND(AVERAGE(Dateneingabe!D6:H200),2),"")</f>
        <v>3.65</v>
      </c>
      <c r="D10" s="35">
        <f>IFERROR(MIN(Dateneingabe!D6:H200),"")</f>
        <v>1</v>
      </c>
      <c r="E10" s="35">
        <f>IFERROR(MAX(Dateneingabe!D6:H200),"")</f>
        <v>5</v>
      </c>
      <c r="F10" s="36">
        <f>IFERROR(COUNTIF(Dateneingabe!D6:H200,"&gt;="&amp;4)/COUNT(Dateneingabe!D6:H200),"")</f>
        <v>0.6</v>
      </c>
      <c r="G10" s="37" t="s">
        <v>143</v>
      </c>
      <c r="H10" s="24" t="str">
        <f>IF(C10&gt;=4,"Kein Handlungsbedarf",IF(C10&gt;=3,"Beobachten","Sofort handeln!"))</f>
        <v>Beobachten</v>
      </c>
    </row>
    <row r="11" spans="1:10" ht="21.75" customHeight="1" x14ac:dyDescent="0.25">
      <c r="A11" s="38" t="s">
        <v>144</v>
      </c>
      <c r="B11" s="39" t="s">
        <v>145</v>
      </c>
      <c r="C11" s="6">
        <f>IFERROR(ROUND(AVERAGE(Dateneingabe!I6:M200),2),"")</f>
        <v>4.08</v>
      </c>
      <c r="D11" s="40">
        <f>IFERROR(MIN(Dateneingabe!I6:M200),"")</f>
        <v>1</v>
      </c>
      <c r="E11" s="40">
        <f>IFERROR(MAX(Dateneingabe!I6:M200),"")</f>
        <v>5</v>
      </c>
      <c r="F11" s="41">
        <f>IFERROR(COUNTIF(Dateneingabe!I6:M200,"&gt;="&amp;4)/COUNT(Dateneingabe!I6:M200),"")</f>
        <v>0.76</v>
      </c>
      <c r="G11" s="42" t="s">
        <v>146</v>
      </c>
      <c r="H11" s="30" t="str">
        <f>IF(C11&gt;=4,"Kein Handlungsbedarf",IF(C11&gt;=3,"Beobachten","Sofort handeln!"))</f>
        <v>Kein Handlungsbedarf</v>
      </c>
    </row>
    <row r="12" spans="1:10" ht="21.75" customHeight="1" x14ac:dyDescent="0.25">
      <c r="A12" s="43" t="s">
        <v>147</v>
      </c>
      <c r="B12" s="34" t="s">
        <v>148</v>
      </c>
      <c r="C12" s="6">
        <f>IFERROR(ROUND(AVERAGE(Dateneingabe!N6:Q200),2),"")</f>
        <v>3.94</v>
      </c>
      <c r="D12" s="35">
        <f>IFERROR(MIN(Dateneingabe!N6:Q200),"")</f>
        <v>2</v>
      </c>
      <c r="E12" s="35">
        <f>IFERROR(MAX(Dateneingabe!N6:Q200),"")</f>
        <v>5</v>
      </c>
      <c r="F12" s="36">
        <f>IFERROR(COUNTIF(Dateneingabe!N6:Q200,"&gt;="&amp;4)/COUNT(Dateneingabe!N6:Q200),"")</f>
        <v>0.7</v>
      </c>
      <c r="G12" s="37" t="s">
        <v>143</v>
      </c>
      <c r="H12" s="24" t="str">
        <f>IF(C12&gt;=4,"Kein Handlungsbedarf",IF(C12&gt;=3,"Beobachten","Sofort handeln!"))</f>
        <v>Beobachten</v>
      </c>
    </row>
    <row r="13" spans="1:10" ht="21.75" customHeight="1" x14ac:dyDescent="0.25">
      <c r="A13" s="44" t="s">
        <v>149</v>
      </c>
      <c r="B13" s="39" t="s">
        <v>150</v>
      </c>
      <c r="C13" s="6">
        <f>IFERROR(ROUND(AVERAGE(Dateneingabe!R6:U200),2),"")</f>
        <v>4.08</v>
      </c>
      <c r="D13" s="40">
        <f>IFERROR(MIN(Dateneingabe!R6:U200),"")</f>
        <v>1</v>
      </c>
      <c r="E13" s="40">
        <f>IFERROR(MAX(Dateneingabe!R6:U200),"")</f>
        <v>5</v>
      </c>
      <c r="F13" s="41">
        <f>IFERROR(COUNTIF(Dateneingabe!R6:U200,"&gt;="&amp;4)/COUNT(Dateneingabe!R6:U200),"")</f>
        <v>0.75</v>
      </c>
      <c r="G13" s="42" t="s">
        <v>151</v>
      </c>
      <c r="H13" s="30" t="str">
        <f>IF(C13&gt;=4,"Kein Handlungsbedarf",IF(C13&gt;=3,"Beobachten","Sofort handeln!"))</f>
        <v>Kein Handlungsbedarf</v>
      </c>
    </row>
    <row r="14" spans="1:10" ht="7.5" customHeight="1" x14ac:dyDescent="0.25"/>
    <row r="15" spans="1:10" ht="21.75" customHeight="1" x14ac:dyDescent="0.25">
      <c r="A15" s="68" t="s">
        <v>152</v>
      </c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19.5" customHeight="1" x14ac:dyDescent="0.25">
      <c r="A16" s="32" t="s">
        <v>8</v>
      </c>
      <c r="B16" s="32" t="s">
        <v>153</v>
      </c>
      <c r="C16" s="32" t="s">
        <v>154</v>
      </c>
      <c r="D16" s="32" t="s">
        <v>68</v>
      </c>
      <c r="E16" s="32" t="s">
        <v>155</v>
      </c>
      <c r="F16" s="32" t="s">
        <v>156</v>
      </c>
      <c r="G16" s="32" t="s">
        <v>157</v>
      </c>
    </row>
    <row r="17" spans="1:7" ht="18" customHeight="1" x14ac:dyDescent="0.25">
      <c r="A17" s="28">
        <v>1</v>
      </c>
      <c r="B17" s="45" t="s">
        <v>17</v>
      </c>
      <c r="C17" s="46" t="s">
        <v>158</v>
      </c>
      <c r="D17" s="47">
        <f>IFERROR(ROUND(AVERAGE(Dateneingabe!D6:D200),2),"")</f>
        <v>3.64</v>
      </c>
      <c r="E17" s="48">
        <f>IFERROR(COUNTIF(Dateneingabe!D6:D200,"&gt;="&amp;4)/COUNT(Dateneingabe!D6:D200),"")</f>
        <v>0.6</v>
      </c>
      <c r="F17" s="48">
        <f>IFERROR(COUNTIF(Dateneingabe!D6:D200,"&lt;="&amp;2)/COUNT(Dateneingabe!D6:D200),"")</f>
        <v>0.16</v>
      </c>
      <c r="G17" s="30" t="str">
        <f t="shared" ref="G17:G34" si="0">IF(D17&gt;=4.5,"⭐ Ausgezeichnet",IF(D17&gt;=3.5,"✅ Gut",IF(D17&gt;=2.5,"⚠ Verbesserungswürdig","❗ Kritisch")))</f>
        <v>✅ Gut</v>
      </c>
    </row>
    <row r="18" spans="1:7" ht="18" customHeight="1" x14ac:dyDescent="0.25">
      <c r="A18" s="22">
        <v>2</v>
      </c>
      <c r="B18" s="49" t="s">
        <v>19</v>
      </c>
      <c r="C18" s="50" t="s">
        <v>159</v>
      </c>
      <c r="D18" s="47">
        <f>IFERROR(ROUND(AVERAGE(Dateneingabe!E6:E200),2),"")</f>
        <v>3.8</v>
      </c>
      <c r="E18" s="51">
        <f>IFERROR(COUNTIF(Dateneingabe!E6:E200,"&gt;="&amp;4)/COUNT(Dateneingabe!E6:E200),"")</f>
        <v>0.68</v>
      </c>
      <c r="F18" s="51">
        <f>IFERROR(COUNTIF(Dateneingabe!E6:E200,"&lt;="&amp;2)/COUNT(Dateneingabe!E6:E200),"")</f>
        <v>0.08</v>
      </c>
      <c r="G18" s="24" t="str">
        <f t="shared" si="0"/>
        <v>✅ Gut</v>
      </c>
    </row>
    <row r="19" spans="1:7" ht="18" customHeight="1" x14ac:dyDescent="0.25">
      <c r="A19" s="28">
        <v>3</v>
      </c>
      <c r="B19" s="45" t="s">
        <v>21</v>
      </c>
      <c r="C19" s="46" t="s">
        <v>160</v>
      </c>
      <c r="D19" s="47">
        <f>IFERROR(ROUND(AVERAGE(Dateneingabe!F6:F200),2),"")</f>
        <v>3.6</v>
      </c>
      <c r="E19" s="48">
        <f>IFERROR(COUNTIF(Dateneingabe!F6:F200,"&gt;="&amp;4)/COUNT(Dateneingabe!F6:F200),"")</f>
        <v>0.56000000000000005</v>
      </c>
      <c r="F19" s="48">
        <f>IFERROR(COUNTIF(Dateneingabe!F6:F200,"&lt;="&amp;2)/COUNT(Dateneingabe!F6:F200),"")</f>
        <v>0.12</v>
      </c>
      <c r="G19" s="30" t="str">
        <f t="shared" si="0"/>
        <v>✅ Gut</v>
      </c>
    </row>
    <row r="20" spans="1:7" ht="18" customHeight="1" x14ac:dyDescent="0.25">
      <c r="A20" s="22">
        <v>4</v>
      </c>
      <c r="B20" s="49" t="s">
        <v>23</v>
      </c>
      <c r="C20" s="50" t="s">
        <v>161</v>
      </c>
      <c r="D20" s="47">
        <f>IFERROR(ROUND(AVERAGE(Dateneingabe!G6:G200),2),"")</f>
        <v>3.28</v>
      </c>
      <c r="E20" s="51">
        <f>IFERROR(COUNTIF(Dateneingabe!G6:G200,"&gt;="&amp;4)/COUNT(Dateneingabe!G6:G200),"")</f>
        <v>0.44</v>
      </c>
      <c r="F20" s="51">
        <f>IFERROR(COUNTIF(Dateneingabe!G6:G200,"&lt;="&amp;2)/COUNT(Dateneingabe!G6:G200),"")</f>
        <v>0.2</v>
      </c>
      <c r="G20" s="24" t="str">
        <f t="shared" si="0"/>
        <v>⚠ Verbesserungswürdig</v>
      </c>
    </row>
    <row r="21" spans="1:7" ht="18" customHeight="1" x14ac:dyDescent="0.25">
      <c r="A21" s="28">
        <v>5</v>
      </c>
      <c r="B21" s="45" t="s">
        <v>25</v>
      </c>
      <c r="C21" s="46" t="s">
        <v>162</v>
      </c>
      <c r="D21" s="47">
        <f>IFERROR(ROUND(AVERAGE(Dateneingabe!H6:H200),2),"")</f>
        <v>3.92</v>
      </c>
      <c r="E21" s="48">
        <f>IFERROR(COUNTIF(Dateneingabe!H6:H200,"&gt;="&amp;4)/COUNT(Dateneingabe!H6:H200),"")</f>
        <v>0.72</v>
      </c>
      <c r="F21" s="48">
        <f>IFERROR(COUNTIF(Dateneingabe!H6:H200,"&lt;="&amp;2)/COUNT(Dateneingabe!H6:H200),"")</f>
        <v>0.04</v>
      </c>
      <c r="G21" s="30" t="str">
        <f t="shared" si="0"/>
        <v>✅ Gut</v>
      </c>
    </row>
    <row r="22" spans="1:7" ht="18" customHeight="1" x14ac:dyDescent="0.25">
      <c r="A22" s="22">
        <v>6</v>
      </c>
      <c r="B22" s="49" t="s">
        <v>28</v>
      </c>
      <c r="C22" s="50" t="s">
        <v>163</v>
      </c>
      <c r="D22" s="47">
        <f>IFERROR(ROUND(AVERAGE(Dateneingabe!I6:I200),2),"")</f>
        <v>4.32</v>
      </c>
      <c r="E22" s="51">
        <f>IFERROR(COUNTIF(Dateneingabe!I6:I200,"&gt;="&amp;4)/COUNT(Dateneingabe!I6:I200),"")</f>
        <v>0.84</v>
      </c>
      <c r="F22" s="51">
        <f>IFERROR(COUNTIF(Dateneingabe!I6:I200,"&lt;="&amp;2)/COUNT(Dateneingabe!I6:I200),"")</f>
        <v>0.04</v>
      </c>
      <c r="G22" s="24" t="str">
        <f t="shared" si="0"/>
        <v>✅ Gut</v>
      </c>
    </row>
    <row r="23" spans="1:7" ht="18" customHeight="1" x14ac:dyDescent="0.25">
      <c r="A23" s="28">
        <v>7</v>
      </c>
      <c r="B23" s="45" t="s">
        <v>30</v>
      </c>
      <c r="C23" s="46" t="s">
        <v>164</v>
      </c>
      <c r="D23" s="47">
        <f>IFERROR(ROUND(AVERAGE(Dateneingabe!J6:J200),2),"")</f>
        <v>4.5599999999999996</v>
      </c>
      <c r="E23" s="48">
        <f>IFERROR(COUNTIF(Dateneingabe!J6:J200,"&gt;="&amp;4)/COUNT(Dateneingabe!J6:J200),"")</f>
        <v>0.92</v>
      </c>
      <c r="F23" s="48">
        <f>IFERROR(COUNTIF(Dateneingabe!J6:J200,"&lt;="&amp;2)/COUNT(Dateneingabe!J6:J200),"")</f>
        <v>0</v>
      </c>
      <c r="G23" s="30" t="str">
        <f t="shared" si="0"/>
        <v>⭐ Ausgezeichnet</v>
      </c>
    </row>
    <row r="24" spans="1:7" ht="18" customHeight="1" x14ac:dyDescent="0.25">
      <c r="A24" s="22">
        <v>8</v>
      </c>
      <c r="B24" s="49" t="s">
        <v>32</v>
      </c>
      <c r="C24" s="50" t="s">
        <v>165</v>
      </c>
      <c r="D24" s="47">
        <f>IFERROR(ROUND(AVERAGE(Dateneingabe!K6:K200),2),"")</f>
        <v>3.96</v>
      </c>
      <c r="E24" s="51">
        <f>IFERROR(COUNTIF(Dateneingabe!K6:K200,"&gt;="&amp;4)/COUNT(Dateneingabe!K6:K200),"")</f>
        <v>0.72</v>
      </c>
      <c r="F24" s="51">
        <f>IFERROR(COUNTIF(Dateneingabe!K6:K200,"&lt;="&amp;2)/COUNT(Dateneingabe!K6:K200),"")</f>
        <v>0.08</v>
      </c>
      <c r="G24" s="24" t="str">
        <f t="shared" si="0"/>
        <v>✅ Gut</v>
      </c>
    </row>
    <row r="25" spans="1:7" ht="18" customHeight="1" x14ac:dyDescent="0.25">
      <c r="A25" s="28">
        <v>9</v>
      </c>
      <c r="B25" s="45" t="s">
        <v>34</v>
      </c>
      <c r="C25" s="46" t="s">
        <v>166</v>
      </c>
      <c r="D25" s="47">
        <f>IFERROR(ROUND(AVERAGE(Dateneingabe!L6:L200),2),"")</f>
        <v>3.44</v>
      </c>
      <c r="E25" s="48">
        <f>IFERROR(COUNTIF(Dateneingabe!L6:L200,"&gt;="&amp;4)/COUNT(Dateneingabe!L6:L200),"")</f>
        <v>0.56000000000000005</v>
      </c>
      <c r="F25" s="48">
        <f>IFERROR(COUNTIF(Dateneingabe!L6:L200,"&lt;="&amp;2)/COUNT(Dateneingabe!L6:L200),"")</f>
        <v>0.16</v>
      </c>
      <c r="G25" s="30" t="str">
        <f t="shared" si="0"/>
        <v>⚠ Verbesserungswürdig</v>
      </c>
    </row>
    <row r="26" spans="1:7" ht="18" customHeight="1" x14ac:dyDescent="0.25">
      <c r="A26" s="22">
        <v>10</v>
      </c>
      <c r="B26" s="49" t="s">
        <v>36</v>
      </c>
      <c r="C26" s="50" t="s">
        <v>167</v>
      </c>
      <c r="D26" s="47">
        <f>IFERROR(ROUND(AVERAGE(Dateneingabe!M6:M200),2),"")</f>
        <v>4.12</v>
      </c>
      <c r="E26" s="51">
        <f>IFERROR(COUNTIF(Dateneingabe!M6:M200,"&gt;="&amp;4)/COUNT(Dateneingabe!M6:M200),"")</f>
        <v>0.76</v>
      </c>
      <c r="F26" s="51">
        <f>IFERROR(COUNTIF(Dateneingabe!M6:M200,"&lt;="&amp;2)/COUNT(Dateneingabe!M6:M200),"")</f>
        <v>0.04</v>
      </c>
      <c r="G26" s="24" t="str">
        <f t="shared" si="0"/>
        <v>✅ Gut</v>
      </c>
    </row>
    <row r="27" spans="1:7" ht="18" customHeight="1" x14ac:dyDescent="0.25">
      <c r="A27" s="28">
        <v>11</v>
      </c>
      <c r="B27" s="45" t="s">
        <v>39</v>
      </c>
      <c r="C27" s="46" t="s">
        <v>168</v>
      </c>
      <c r="D27" s="47">
        <f>IFERROR(ROUND(AVERAGE(Dateneingabe!N6:N200),2),"")</f>
        <v>3.72</v>
      </c>
      <c r="E27" s="48">
        <f>IFERROR(COUNTIF(Dateneingabe!N6:N200,"&gt;="&amp;4)/COUNT(Dateneingabe!N6:N200),"")</f>
        <v>0.6</v>
      </c>
      <c r="F27" s="48">
        <f>IFERROR(COUNTIF(Dateneingabe!N6:N200,"&lt;="&amp;2)/COUNT(Dateneingabe!N6:N200),"")</f>
        <v>0.12</v>
      </c>
      <c r="G27" s="30" t="str">
        <f t="shared" si="0"/>
        <v>✅ Gut</v>
      </c>
    </row>
    <row r="28" spans="1:7" ht="18" customHeight="1" x14ac:dyDescent="0.25">
      <c r="A28" s="22">
        <v>12</v>
      </c>
      <c r="B28" s="49" t="s">
        <v>41</v>
      </c>
      <c r="C28" s="50" t="s">
        <v>169</v>
      </c>
      <c r="D28" s="47">
        <f>IFERROR(ROUND(AVERAGE(Dateneingabe!O6:O200),2),"")</f>
        <v>3.8</v>
      </c>
      <c r="E28" s="51">
        <f>IFERROR(COUNTIF(Dateneingabe!O6:O200,"&gt;="&amp;4)/COUNT(Dateneingabe!O6:O200),"")</f>
        <v>0.64</v>
      </c>
      <c r="F28" s="51">
        <f>IFERROR(COUNTIF(Dateneingabe!O6:O200,"&lt;="&amp;2)/COUNT(Dateneingabe!O6:O200),"")</f>
        <v>0.12</v>
      </c>
      <c r="G28" s="24" t="str">
        <f t="shared" si="0"/>
        <v>✅ Gut</v>
      </c>
    </row>
    <row r="29" spans="1:7" ht="18" customHeight="1" x14ac:dyDescent="0.25">
      <c r="A29" s="28">
        <v>13</v>
      </c>
      <c r="B29" s="45" t="s">
        <v>43</v>
      </c>
      <c r="C29" s="46" t="s">
        <v>170</v>
      </c>
      <c r="D29" s="47">
        <f>IFERROR(ROUND(AVERAGE(Dateneingabe!P6:P200),2),"")</f>
        <v>4.5599999999999996</v>
      </c>
      <c r="E29" s="48">
        <f>IFERROR(COUNTIF(Dateneingabe!P6:P200,"&gt;="&amp;4)/COUNT(Dateneingabe!P6:P200),"")</f>
        <v>0.92</v>
      </c>
      <c r="F29" s="48">
        <f>IFERROR(COUNTIF(Dateneingabe!P6:P200,"&lt;="&amp;2)/COUNT(Dateneingabe!P6:P200),"")</f>
        <v>0</v>
      </c>
      <c r="G29" s="30" t="str">
        <f t="shared" si="0"/>
        <v>⭐ Ausgezeichnet</v>
      </c>
    </row>
    <row r="30" spans="1:7" ht="18" customHeight="1" x14ac:dyDescent="0.25">
      <c r="A30" s="22">
        <v>14</v>
      </c>
      <c r="B30" s="49" t="s">
        <v>45</v>
      </c>
      <c r="C30" s="50" t="s">
        <v>171</v>
      </c>
      <c r="D30" s="47">
        <f>IFERROR(ROUND(AVERAGE(Dateneingabe!Q6:Q200),2),"")</f>
        <v>3.68</v>
      </c>
      <c r="E30" s="51">
        <f>IFERROR(COUNTIF(Dateneingabe!Q6:Q200,"&gt;="&amp;4)/COUNT(Dateneingabe!Q6:Q200),"")</f>
        <v>0.64</v>
      </c>
      <c r="F30" s="51">
        <f>IFERROR(COUNTIF(Dateneingabe!Q6:Q200,"&lt;="&amp;2)/COUNT(Dateneingabe!Q6:Q200),"")</f>
        <v>0.12</v>
      </c>
      <c r="G30" s="24" t="str">
        <f t="shared" si="0"/>
        <v>✅ Gut</v>
      </c>
    </row>
    <row r="31" spans="1:7" ht="18" customHeight="1" x14ac:dyDescent="0.25">
      <c r="A31" s="28">
        <v>15</v>
      </c>
      <c r="B31" s="45" t="s">
        <v>48</v>
      </c>
      <c r="C31" s="46" t="s">
        <v>172</v>
      </c>
      <c r="D31" s="47">
        <f>IFERROR(ROUND(AVERAGE(Dateneingabe!R6:R200),2),"")</f>
        <v>4.24</v>
      </c>
      <c r="E31" s="48">
        <f>IFERROR(COUNTIF(Dateneingabe!R6:R200,"&gt;="&amp;4)/COUNT(Dateneingabe!R6:R200),"")</f>
        <v>0.8</v>
      </c>
      <c r="F31" s="48">
        <f>IFERROR(COUNTIF(Dateneingabe!R6:R200,"&lt;="&amp;2)/COUNT(Dateneingabe!R6:R200),"")</f>
        <v>0.04</v>
      </c>
      <c r="G31" s="30" t="str">
        <f t="shared" si="0"/>
        <v>✅ Gut</v>
      </c>
    </row>
    <row r="32" spans="1:7" ht="18" customHeight="1" x14ac:dyDescent="0.25">
      <c r="A32" s="22">
        <v>16</v>
      </c>
      <c r="B32" s="49" t="s">
        <v>50</v>
      </c>
      <c r="C32" s="50" t="s">
        <v>173</v>
      </c>
      <c r="D32" s="47">
        <f>IFERROR(ROUND(AVERAGE(Dateneingabe!S6:S200),2),"")</f>
        <v>4.04</v>
      </c>
      <c r="E32" s="51">
        <f>IFERROR(COUNTIF(Dateneingabe!S6:S200,"&gt;="&amp;4)/COUNT(Dateneingabe!S6:S200),"")</f>
        <v>0.76</v>
      </c>
      <c r="F32" s="51">
        <f>IFERROR(COUNTIF(Dateneingabe!S6:S200,"&lt;="&amp;2)/COUNT(Dateneingabe!S6:S200),"")</f>
        <v>0.08</v>
      </c>
      <c r="G32" s="24" t="str">
        <f t="shared" si="0"/>
        <v>✅ Gut</v>
      </c>
    </row>
    <row r="33" spans="1:7" ht="18" customHeight="1" x14ac:dyDescent="0.25">
      <c r="A33" s="28">
        <v>17</v>
      </c>
      <c r="B33" s="45" t="s">
        <v>52</v>
      </c>
      <c r="C33" s="46" t="s">
        <v>174</v>
      </c>
      <c r="D33" s="47">
        <f>IFERROR(ROUND(AVERAGE(Dateneingabe!T6:T200),2),"")</f>
        <v>4.4400000000000004</v>
      </c>
      <c r="E33" s="48">
        <f>IFERROR(COUNTIF(Dateneingabe!T6:T200,"&gt;="&amp;4)/COUNT(Dateneingabe!T6:T200),"")</f>
        <v>0.84</v>
      </c>
      <c r="F33" s="48">
        <f>IFERROR(COUNTIF(Dateneingabe!T6:T200,"&lt;="&amp;2)/COUNT(Dateneingabe!T6:T200),"")</f>
        <v>0</v>
      </c>
      <c r="G33" s="30" t="str">
        <f t="shared" si="0"/>
        <v>✅ Gut</v>
      </c>
    </row>
    <row r="34" spans="1:7" ht="18" customHeight="1" x14ac:dyDescent="0.25">
      <c r="A34" s="22">
        <v>18</v>
      </c>
      <c r="B34" s="49" t="s">
        <v>54</v>
      </c>
      <c r="C34" s="50" t="s">
        <v>175</v>
      </c>
      <c r="D34" s="47">
        <f>IFERROR(ROUND(AVERAGE(Dateneingabe!U6:U200),2),"")</f>
        <v>3.6</v>
      </c>
      <c r="E34" s="51">
        <f>IFERROR(COUNTIF(Dateneingabe!U6:U200,"&gt;="&amp;4)/COUNT(Dateneingabe!U6:U200),"")</f>
        <v>0.6</v>
      </c>
      <c r="F34" s="51">
        <f>IFERROR(COUNTIF(Dateneingabe!U6:U200,"&lt;="&amp;2)/COUNT(Dateneingabe!U6:U200),"")</f>
        <v>0.16</v>
      </c>
      <c r="G34" s="24" t="str">
        <f t="shared" si="0"/>
        <v>✅ Gut</v>
      </c>
    </row>
  </sheetData>
  <mergeCells count="14">
    <mergeCell ref="A1:J1"/>
    <mergeCell ref="A2:J2"/>
    <mergeCell ref="A4:B4"/>
    <mergeCell ref="C4:D4"/>
    <mergeCell ref="E4:F4"/>
    <mergeCell ref="G4:H4"/>
    <mergeCell ref="I4:J4"/>
    <mergeCell ref="A8:J8"/>
    <mergeCell ref="A15:J15"/>
    <mergeCell ref="A5:B5"/>
    <mergeCell ref="C5:D5"/>
    <mergeCell ref="E5:F5"/>
    <mergeCell ref="G5:H5"/>
    <mergeCell ref="I5:J5"/>
  </mergeCells>
  <conditionalFormatting sqref="D17:D36">
    <cfRule type="colorScale" priority="4">
      <colorScale>
        <cfvo type="num" val="1"/>
        <cfvo type="num" val="3"/>
        <cfvo type="num" val="5"/>
        <color rgb="FFFFCDD2"/>
        <color rgb="FFFFF9C4"/>
        <color rgb="FFC8E6C9"/>
      </colorScale>
    </cfRule>
  </conditionalFormatting>
  <conditionalFormatting sqref="H10:H13">
    <cfRule type="cellIs" dxfId="1" priority="2" operator="equal">
      <formula>"Sofort handeln!"</formula>
    </cfRule>
    <cfRule type="cellIs" dxfId="0" priority="3" operator="equal">
      <formula>"Kein Handlungsbedarf"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8F00"/>
  </sheetPr>
  <dimension ref="A1:P41"/>
  <sheetViews>
    <sheetView showGridLines="0" topLeftCell="A8" zoomScaleNormal="100" workbookViewId="0">
      <selection sqref="A1:P1"/>
    </sheetView>
  </sheetViews>
  <sheetFormatPr baseColWidth="10" defaultColWidth="8.7109375" defaultRowHeight="15" x14ac:dyDescent="0.25"/>
  <sheetData>
    <row r="1" spans="1:16" ht="36" customHeight="1" x14ac:dyDescent="0.25">
      <c r="A1" s="66" t="s">
        <v>176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8" customHeight="1" x14ac:dyDescent="0.25">
      <c r="A2" s="67" t="s">
        <v>177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6" spans="1:2" ht="18" customHeight="1" x14ac:dyDescent="0.25">
      <c r="A36" s="52" t="s">
        <v>178</v>
      </c>
      <c r="B36" s="52" t="s">
        <v>179</v>
      </c>
    </row>
    <row r="37" spans="1:2" ht="18" customHeight="1" x14ac:dyDescent="0.25">
      <c r="A37" s="53" t="s">
        <v>180</v>
      </c>
      <c r="B37" s="54">
        <f>SUMIF(Fragebogen!C9:C29,"&gt;0")</f>
        <v>36</v>
      </c>
    </row>
    <row r="38" spans="1:2" ht="18" customHeight="1" x14ac:dyDescent="0.25">
      <c r="A38" s="55" t="s">
        <v>181</v>
      </c>
      <c r="B38" s="54">
        <f>SUMIF(Fragebogen!D9:D29,"&gt;0")</f>
        <v>72</v>
      </c>
    </row>
    <row r="39" spans="1:2" ht="18" customHeight="1" x14ac:dyDescent="0.25">
      <c r="A39" s="53" t="s">
        <v>182</v>
      </c>
      <c r="B39" s="54">
        <f>SUMIF(Fragebogen!E9:E29,"&gt;0")</f>
        <v>151</v>
      </c>
    </row>
    <row r="40" spans="1:2" ht="18" customHeight="1" x14ac:dyDescent="0.25">
      <c r="A40" s="55" t="s">
        <v>183</v>
      </c>
      <c r="B40" s="54">
        <f>SUMIF(Fragebogen!F9:F29,"&gt;0")</f>
        <v>248</v>
      </c>
    </row>
    <row r="41" spans="1:2" ht="18" customHeight="1" x14ac:dyDescent="0.25">
      <c r="A41" s="53" t="s">
        <v>184</v>
      </c>
      <c r="B41" s="54">
        <f>SUMIF(Fragebogen!G9:G29,"&gt;0")</f>
        <v>197</v>
      </c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Fragebogen</vt:lpstr>
      <vt:lpstr>Dateneingabe</vt:lpstr>
      <vt:lpstr>Auswertung</vt:lpstr>
      <vt:lpstr>Diagramme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2026-05-31T13:27:40Z</dcterms:created>
  <dcterms:modified xsi:type="dcterms:W3CDTF">2026-05-31T13:31:15Z</dcterms:modified>
  <dc:language>en-US</dc:language>
</cp:coreProperties>
</file>