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FF452ADC-7BDD-433A-AFA4-0FCA2FFABFF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📊 Übersicht" sheetId="1" r:id="rId1"/>
    <sheet name="Einnahmen" sheetId="2" r:id="rId2"/>
    <sheet name="Fixkosten" sheetId="3" r:id="rId3"/>
    <sheet name="Variabel" sheetId="4" r:id="rId4"/>
    <sheet name="📅 Jahresplanung" sheetId="5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6" i="4" l="1"/>
  <c r="O16" i="5"/>
  <c r="O14" i="5"/>
  <c r="O13" i="5"/>
  <c r="O12" i="5"/>
  <c r="O11" i="5"/>
  <c r="O10" i="5"/>
  <c r="O9" i="5"/>
  <c r="O8" i="5"/>
  <c r="O7" i="5"/>
  <c r="H16" i="4"/>
  <c r="G16" i="4"/>
  <c r="F16" i="4"/>
  <c r="E16" i="4"/>
  <c r="D16" i="4"/>
  <c r="C16" i="4"/>
  <c r="C5" i="1" s="1"/>
  <c r="H4" i="4"/>
  <c r="G53" i="3"/>
  <c r="B15" i="1" s="1"/>
  <c r="G47" i="3"/>
  <c r="G41" i="3"/>
  <c r="G34" i="3"/>
  <c r="B12" i="1" s="1"/>
  <c r="G26" i="3"/>
  <c r="B11" i="1" s="1"/>
  <c r="G18" i="3"/>
  <c r="G56" i="3" s="1"/>
  <c r="G11" i="3"/>
  <c r="B9" i="2"/>
  <c r="B14" i="1"/>
  <c r="D14" i="1" s="1"/>
  <c r="B13" i="1"/>
  <c r="D13" i="1" s="1"/>
  <c r="D9" i="1"/>
  <c r="B9" i="1"/>
  <c r="A5" i="1"/>
  <c r="D12" i="1" l="1"/>
  <c r="C12" i="1"/>
  <c r="D15" i="1"/>
  <c r="C15" i="1"/>
  <c r="H4" i="3"/>
  <c r="F5" i="1"/>
  <c r="E5" i="1"/>
  <c r="B5" i="1"/>
  <c r="D11" i="1"/>
  <c r="C11" i="1"/>
  <c r="B10" i="1"/>
  <c r="C13" i="1"/>
  <c r="C14" i="1"/>
  <c r="C9" i="1"/>
  <c r="C16" i="1" l="1"/>
  <c r="C10" i="1"/>
  <c r="D10" i="1"/>
  <c r="B16" i="1"/>
  <c r="D16" i="1" s="1"/>
</calcChain>
</file>

<file path=xl/sharedStrings.xml><?xml version="1.0" encoding="utf-8"?>
<sst xmlns="http://schemas.openxmlformats.org/spreadsheetml/2006/main" count="307" uniqueCount="179">
  <si>
    <t>💶  FIXKOSTEN-PLANER  |  Monatliche Ausgabenübersicht</t>
  </si>
  <si>
    <t>Haushaltsjahr  →</t>
  </si>
  <si>
    <t>Monatliche Einnahmen</t>
  </si>
  <si>
    <t>Gesamt Fixkosten</t>
  </si>
  <si>
    <t>Variable Kosten</t>
  </si>
  <si>
    <t>Freies Budget</t>
  </si>
  <si>
    <t>Sparquote</t>
  </si>
  <si>
    <t>Netto-Einkommen</t>
  </si>
  <si>
    <t>Feste monatl. Kosten</t>
  </si>
  <si>
    <t>Geschätzte Ausgaben</t>
  </si>
  <si>
    <t>Einnahmen – Ausgaben</t>
  </si>
  <si>
    <t>Budget / Einnahmen</t>
  </si>
  <si>
    <t>Fixkostenkategorie</t>
  </si>
  <si>
    <t>Monatl. Betrag (€)</t>
  </si>
  <si>
    <t>Jahresbetrag (€)</t>
  </si>
  <si>
    <t>Anteil am Budget</t>
  </si>
  <si>
    <t>Status</t>
  </si>
  <si>
    <t>Fälligkeit</t>
  </si>
  <si>
    <t>🏠  Wohnen &amp; Energie</t>
  </si>
  <si>
    <t>✅ Aktiv</t>
  </si>
  <si>
    <t>monatlich</t>
  </si>
  <si>
    <t>🚗  Mobilität</t>
  </si>
  <si>
    <t>📱  Kommunikation &amp; Medien</t>
  </si>
  <si>
    <t>🛡️  Versicherungen</t>
  </si>
  <si>
    <t>📚  Bildung &amp; Mitgliedschaft</t>
  </si>
  <si>
    <t>💳  Kredite &amp; Sparpläne</t>
  </si>
  <si>
    <t>🎯  Sonstige Fixkosten</t>
  </si>
  <si>
    <t>📌  GESAMT FIXKOSTEN</t>
  </si>
  <si>
    <t>💡  HINWEISE ZUR NUTZUNG</t>
  </si>
  <si>
    <t>🔵 Blaue Zellen = Eingabefelder (bitte Ihre Werte eintragen)</t>
  </si>
  <si>
    <t>⚫ Schwarze Formeln = automatisch berechnet (bitte nicht überschreiben)</t>
  </si>
  <si>
    <t>📄 Daten in den Sheets 'Fixkosten', 'Variabel' und 'Einnahmen' pflegen</t>
  </si>
  <si>
    <t>📅 Jahresbeträge werden automatisch als Monatsbetrag × 12 berechnet</t>
  </si>
  <si>
    <t>📊 Diagramme aktualisieren sich automatisch nach Dateneingabe</t>
  </si>
  <si>
    <t>💰  EINNAHMEN-ÜBERSICHT</t>
  </si>
  <si>
    <t>Einnahmequelle</t>
  </si>
  <si>
    <t>Monatlicher Betrag</t>
  </si>
  <si>
    <t>Regelmäßigkeit</t>
  </si>
  <si>
    <t>Anmerkung</t>
  </si>
  <si>
    <t>Nettogehalt (Hauptjob)</t>
  </si>
  <si>
    <t>nach Steuern &amp; Sozialabgaben</t>
  </si>
  <si>
    <t>Kindergeld</t>
  </si>
  <si>
    <t>für 1 Kind</t>
  </si>
  <si>
    <t>Mieteinnahmen Garage</t>
  </si>
  <si>
    <t>Garage Musterstraße</t>
  </si>
  <si>
    <t>Nebenberufliche Tätigkeit</t>
  </si>
  <si>
    <t>Durchschnittswert</t>
  </si>
  <si>
    <t>Sonstige Einnahmen</t>
  </si>
  <si>
    <t>unregelmäßig</t>
  </si>
  <si>
    <t>Cashback, Erstattungen</t>
  </si>
  <si>
    <t>📌  GESAMTE EINNAHMEN</t>
  </si>
  <si>
    <t>← Zelle B5 wird in anderen Blättern als Gesamteinnahmen referenziert</t>
  </si>
  <si>
    <t>🔒  FIXKOSTEN – DETAILÜBERSICHT</t>
  </si>
  <si>
    <t>🔵 Blaue Felder = Manuelle Eingabe   |   ⚫ Schwarze Felder = Automatisch berechnet   |   Beträge in Euro (€)</t>
  </si>
  <si>
    <t>Bezeichnung</t>
  </si>
  <si>
    <t>Anbieter / Vertragspartner</t>
  </si>
  <si>
    <t>Kategorie</t>
  </si>
  <si>
    <t>Zahlungsintervall</t>
  </si>
  <si>
    <t>Kaltmiete</t>
  </si>
  <si>
    <t>Hausverwaltung GmbH</t>
  </si>
  <si>
    <t>Wohnen</t>
  </si>
  <si>
    <t>01.</t>
  </si>
  <si>
    <t>Nebenkosten (Vorauszahlung)</t>
  </si>
  <si>
    <t>Strom</t>
  </si>
  <si>
    <t>Stadtwerke AG</t>
  </si>
  <si>
    <t>Energie</t>
  </si>
  <si>
    <t>15.</t>
  </si>
  <si>
    <t>Gas / Heizung</t>
  </si>
  <si>
    <t>Zwischensumme – 🏠  Wohnen &amp; Energie</t>
  </si>
  <si>
    <t>Fahrzeugleasing</t>
  </si>
  <si>
    <t>Auto-Leasing GmbH</t>
  </si>
  <si>
    <t>Mobilität</t>
  </si>
  <si>
    <t>Kfz-Versicherung</t>
  </si>
  <si>
    <t>Versicherung AG</t>
  </si>
  <si>
    <t>jährlich</t>
  </si>
  <si>
    <t>Jan</t>
  </si>
  <si>
    <t>Kfz-Steuer</t>
  </si>
  <si>
    <t>Finanzamt</t>
  </si>
  <si>
    <t>Mrz</t>
  </si>
  <si>
    <t>ÖPNV-Jahresticket</t>
  </si>
  <si>
    <t>Verkehrsbetrieb GmbH</t>
  </si>
  <si>
    <t>Zwischensumme – 🚗  Mobilität</t>
  </si>
  <si>
    <t>Mobilfunk &amp; Internet</t>
  </si>
  <si>
    <t>Telekonanbieter GmbH</t>
  </si>
  <si>
    <t>Kommunikation</t>
  </si>
  <si>
    <t>Festnetz &amp; DSL</t>
  </si>
  <si>
    <t>Breitband GmbH</t>
  </si>
  <si>
    <t>Internet</t>
  </si>
  <si>
    <t>Streamingdienst A</t>
  </si>
  <si>
    <t>Streaming-Service</t>
  </si>
  <si>
    <t>Unterhaltung</t>
  </si>
  <si>
    <t>05.</t>
  </si>
  <si>
    <t>Streamingdienst B</t>
  </si>
  <si>
    <t>Musik-Service</t>
  </si>
  <si>
    <t>12.</t>
  </si>
  <si>
    <t>GEZ / Rundfunkbeitrag</t>
  </si>
  <si>
    <t>Beitragsservice</t>
  </si>
  <si>
    <t>Medien</t>
  </si>
  <si>
    <t>quartalsw.</t>
  </si>
  <si>
    <t>Feb</t>
  </si>
  <si>
    <t>Zwischensumme – 📱  Kommunikation &amp; Medien</t>
  </si>
  <si>
    <t>Privathaftpflicht</t>
  </si>
  <si>
    <t>Versicherung</t>
  </si>
  <si>
    <t>Hausratversicherung</t>
  </si>
  <si>
    <t>Berufsunfähigkeitsvers.</t>
  </si>
  <si>
    <t>Leben &amp; Vorsorge AG</t>
  </si>
  <si>
    <t>Kranken-Zusatzversicherung</t>
  </si>
  <si>
    <t>Zusatz-KV GmbH</t>
  </si>
  <si>
    <t>Rechtsschutzversicherung</t>
  </si>
  <si>
    <t>Rechtsschutz AG</t>
  </si>
  <si>
    <t>Zwischensumme – 🛡️  Versicherungen</t>
  </si>
  <si>
    <t>Fitnessstudio-Mitgliedschaft</t>
  </si>
  <si>
    <t>FitnessCenter GmbH</t>
  </si>
  <si>
    <t>Sport</t>
  </si>
  <si>
    <t>Fachzeitschrift (Abo)</t>
  </si>
  <si>
    <t>Verlag GmbH</t>
  </si>
  <si>
    <t>Bildung</t>
  </si>
  <si>
    <t>Lern-App</t>
  </si>
  <si>
    <t>Bildungsplattform</t>
  </si>
  <si>
    <t>10.</t>
  </si>
  <si>
    <t>⚠️ Prüfen</t>
  </si>
  <si>
    <t>Vereinsbeitrag</t>
  </si>
  <si>
    <t>Sportverein e.V.</t>
  </si>
  <si>
    <t>Zwischensumme – 📚  Bildung &amp; Mitgliedschaft</t>
  </si>
  <si>
    <t>Ratenkredit Fahrzeug</t>
  </si>
  <si>
    <t>Hausbank AG</t>
  </si>
  <si>
    <t>Kredit</t>
  </si>
  <si>
    <t>ETF-Sparplan</t>
  </si>
  <si>
    <t>Depot-Bank AG</t>
  </si>
  <si>
    <t>Sparen</t>
  </si>
  <si>
    <t>Bausparvertrag</t>
  </si>
  <si>
    <t>Bausparkasse GmbH</t>
  </si>
  <si>
    <t>Zwischensumme – 💳  Kredite &amp; Sparpläne</t>
  </si>
  <si>
    <t>Abstellplatz / Garage</t>
  </si>
  <si>
    <t>Eigentümergemeinschaft</t>
  </si>
  <si>
    <t>Cloud-Speicher</t>
  </si>
  <si>
    <t>Cloud-Anbieter</t>
  </si>
  <si>
    <t>IT-Dienste</t>
  </si>
  <si>
    <t>Mai</t>
  </si>
  <si>
    <t>Software-Abo (Office)</t>
  </si>
  <si>
    <t>Software-Hersteller</t>
  </si>
  <si>
    <t>Jun</t>
  </si>
  <si>
    <t>Zwischensumme – 🎯  Sonstige Fixkosten</t>
  </si>
  <si>
    <t>💰  GESAMTE FIXKOSTEN / MONAT</t>
  </si>
  <si>
    <t>📈  VARIABLE KOSTEN – MONATSPLANUNG</t>
  </si>
  <si>
    <t>Geplant (€)</t>
  </si>
  <si>
    <t>Apr</t>
  </si>
  <si>
    <t>🛒  Lebensmittel &amp; Haushalt</t>
  </si>
  <si>
    <t>🍽️  Restaurant / Außer Haus</t>
  </si>
  <si>
    <t>👗  Bekleidung &amp; Schuhe</t>
  </si>
  <si>
    <t>💊  Gesundheit &amp; Apotheke</t>
  </si>
  <si>
    <t>🎉  Freizeit &amp; Hobbys</t>
  </si>
  <si>
    <t>✈️  Urlaub &amp; Reisen</t>
  </si>
  <si>
    <t>🎁  Geschenke &amp; Spenden</t>
  </si>
  <si>
    <t>🔧  Reparaturen &amp; Anschaffungen</t>
  </si>
  <si>
    <t>🚌  Gelegenheitsverkehr</t>
  </si>
  <si>
    <t>📦  Sonstiges</t>
  </si>
  <si>
    <t>📌  GESAMT VARIABLE KOSTEN</t>
  </si>
  <si>
    <t>📊  MONATSABWEICHUNG  (Ist – Geplant)</t>
  </si>
  <si>
    <t>📅  JAHRESPLANUNG – ALLE AUSGABEN IM ÜBERBLICK</t>
  </si>
  <si>
    <t>Ausgabenkategorie</t>
  </si>
  <si>
    <t>Jul</t>
  </si>
  <si>
    <t>Aug</t>
  </si>
  <si>
    <t>Sep</t>
  </si>
  <si>
    <t>Okt</t>
  </si>
  <si>
    <t>Nov</t>
  </si>
  <si>
    <t>Dez</t>
  </si>
  <si>
    <t>Jahresgesamt</t>
  </si>
  <si>
    <t>🔒  Fixkosten gesamt</t>
  </si>
  <si>
    <t>🏠  – Wohnen &amp; Energie</t>
  </si>
  <si>
    <t>🚗  – Mobilität</t>
  </si>
  <si>
    <t>📱  – Kommunikation &amp; Medien</t>
  </si>
  <si>
    <t>🛡️  – Versicherungen</t>
  </si>
  <si>
    <t>📚  – Bildung &amp; Mitgliedschaft</t>
  </si>
  <si>
    <t>💳  – Kredite &amp; Sparpläne</t>
  </si>
  <si>
    <t>🎯  – Sonstige</t>
  </si>
  <si>
    <t>📈  Variable Kosten gesamt</t>
  </si>
  <si>
    <t>💰  GESAMTAUSGABEN</t>
  </si>
  <si>
    <t>💚  FREIES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</si>
</sst>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.##000&quot; €&quot;"/>
    <numFmt numFmtId="165" formatCode="00%"/>
  </numFmts>
  <fonts count="21" x14ac:knownFonts="1">
    <font>
      <sz val="11"/>
      <color theme="1"/>
      <name val="Calibri"/>
      <family val="2"/>
      <charset val="1"/>
    </font>
    <font>
      <b/>
      <sz val="18"/>
      <color rgb="FFFFFFFF"/>
      <name val="Arial"/>
      <charset val="1"/>
    </font>
    <font>
      <b/>
      <sz val="12"/>
      <color rgb="FFFFFFFF"/>
      <name val="Arial"/>
      <charset val="1"/>
    </font>
    <font>
      <b/>
      <sz val="14"/>
      <color rgb="FFF39C12"/>
      <name val="Arial"/>
      <charset val="1"/>
    </font>
    <font>
      <b/>
      <sz val="9"/>
      <color rgb="FFFFFFFF"/>
      <name val="Arial"/>
      <charset val="1"/>
    </font>
    <font>
      <b/>
      <sz val="14"/>
      <color rgb="FFFFFFFF"/>
      <name val="Arial"/>
      <charset val="1"/>
    </font>
    <font>
      <i/>
      <sz val="8"/>
      <color rgb="FFFFFFFF"/>
      <name val="Arial"/>
      <charset val="1"/>
    </font>
    <font>
      <b/>
      <sz val="10"/>
      <color rgb="FFFFFFFF"/>
      <name val="Arial"/>
      <charset val="1"/>
    </font>
    <font>
      <b/>
      <sz val="10"/>
      <color rgb="FF000000"/>
      <name val="Arial"/>
      <charset val="1"/>
    </font>
    <font>
      <sz val="10"/>
      <color rgb="FF000000"/>
      <name val="Arial"/>
      <charset val="1"/>
    </font>
    <font>
      <sz val="10"/>
      <color rgb="FF27AE60"/>
      <name val="Arial"/>
      <charset val="1"/>
    </font>
    <font>
      <sz val="10"/>
      <color rgb="FF7F8C8D"/>
      <name val="Arial"/>
      <charset val="1"/>
    </font>
    <font>
      <b/>
      <sz val="11"/>
      <color rgb="FFFFFFFF"/>
      <name val="Arial"/>
      <charset val="1"/>
    </font>
    <font>
      <sz val="9"/>
      <color rgb="FF7F8C8D"/>
      <name val="Arial"/>
      <charset val="1"/>
    </font>
    <font>
      <b/>
      <sz val="16"/>
      <color rgb="FFFFFFFF"/>
      <name val="Arial"/>
      <charset val="1"/>
    </font>
    <font>
      <sz val="10"/>
      <color rgb="FF0000FF"/>
      <name val="Arial"/>
      <charset val="1"/>
    </font>
    <font>
      <i/>
      <sz val="9"/>
      <color rgb="FF7F8C8D"/>
      <name val="Arial"/>
      <charset val="1"/>
    </font>
    <font>
      <i/>
      <sz val="8"/>
      <color rgb="FF7F8C8D"/>
      <name val="Arial"/>
      <charset val="1"/>
    </font>
    <font>
      <sz val="8"/>
      <color rgb="FFF2F4F7"/>
      <name val="Arial"/>
      <charset val="1"/>
    </font>
    <font>
      <sz val="10"/>
      <color rgb="FFF39C12"/>
      <name val="Arial"/>
      <charset val="1"/>
    </font>
    <font>
      <b/>
      <sz val="13"/>
      <color rgb="FFFFFFFF"/>
      <name val="Arial"/>
      <charset val="1"/>
    </font>
  </fonts>
  <fills count="13">
    <fill>
      <patternFill patternType="none"/>
    </fill>
    <fill>
      <patternFill patternType="gray125"/>
    </fill>
    <fill>
      <patternFill patternType="solid">
        <fgColor rgb="FF1E2D40"/>
        <bgColor rgb="FF003366"/>
      </patternFill>
    </fill>
    <fill>
      <patternFill patternType="solid">
        <fgColor rgb="FF27AE60"/>
        <bgColor rgb="FF1ABC9C"/>
      </patternFill>
    </fill>
    <fill>
      <patternFill patternType="solid">
        <fgColor rgb="FFE74C3C"/>
        <bgColor rgb="FFAB4744"/>
      </patternFill>
    </fill>
    <fill>
      <patternFill patternType="solid">
        <fgColor rgb="FFF39C12"/>
        <bgColor rgb="FFDC853E"/>
      </patternFill>
    </fill>
    <fill>
      <patternFill patternType="solid">
        <fgColor rgb="FFFFFFFF"/>
        <bgColor rgb="FFFDFEFE"/>
      </patternFill>
    </fill>
    <fill>
      <patternFill patternType="solid">
        <fgColor rgb="FF1ABC9C"/>
        <bgColor rgb="FF27AE60"/>
      </patternFill>
    </fill>
    <fill>
      <patternFill patternType="solid">
        <fgColor rgb="FF2E6BA8"/>
        <bgColor rgb="FF4672A8"/>
      </patternFill>
    </fill>
    <fill>
      <patternFill patternType="solid">
        <fgColor rgb="FFD6E4F0"/>
        <bgColor rgb="FFD9D9D9"/>
      </patternFill>
    </fill>
    <fill>
      <patternFill patternType="solid">
        <fgColor rgb="FFFDFEFE"/>
        <bgColor rgb="FFFFFFFF"/>
      </patternFill>
    </fill>
    <fill>
      <patternFill patternType="solid">
        <fgColor rgb="FFF2F4F7"/>
        <bgColor rgb="FFEBF5FB"/>
      </patternFill>
    </fill>
    <fill>
      <patternFill patternType="solid">
        <fgColor rgb="FFEBF5FB"/>
        <bgColor rgb="FFF2F4F7"/>
      </patternFill>
    </fill>
  </fills>
  <borders count="6">
    <border>
      <left/>
      <right/>
      <top/>
      <bottom/>
      <diagonal/>
    </border>
    <border>
      <left style="medium">
        <color rgb="FF2E6BA8"/>
      </left>
      <right/>
      <top style="medium">
        <color rgb="FF2E6BA8"/>
      </top>
      <bottom style="medium">
        <color rgb="FF2E6BA8"/>
      </bottom>
      <diagonal/>
    </border>
    <border>
      <left style="thin">
        <color rgb="FFBDC3C7"/>
      </left>
      <right/>
      <top style="thin">
        <color rgb="FFBDC3C7"/>
      </top>
      <bottom style="thin">
        <color rgb="FFBDC3C7"/>
      </bottom>
      <diagonal/>
    </border>
    <border>
      <left style="thin">
        <color rgb="FFBDC3C7"/>
      </left>
      <right style="thin">
        <color rgb="FFBDC3C7"/>
      </right>
      <top style="thin">
        <color rgb="FFBDC3C7"/>
      </top>
      <bottom style="thin">
        <color rgb="FFBDC3C7"/>
      </bottom>
      <diagonal/>
    </border>
    <border>
      <left style="medium">
        <color rgb="FF2E6BA8"/>
      </left>
      <right style="medium">
        <color rgb="FF2E6BA8"/>
      </right>
      <top style="medium">
        <color rgb="FF2E6BA8"/>
      </top>
      <bottom style="medium">
        <color rgb="FF2E6BA8"/>
      </bottom>
      <diagonal/>
    </border>
    <border>
      <left style="thin">
        <color rgb="FFBDC3C7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0" fillId="2" borderId="1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right" vertical="center"/>
    </xf>
    <xf numFmtId="0" fontId="12" fillId="8" borderId="1" xfId="0" applyFont="1" applyFill="1" applyBorder="1" applyAlignment="1">
      <alignment horizontal="left" vertical="center"/>
    </xf>
    <xf numFmtId="0" fontId="16" fillId="11" borderId="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3" fillId="11" borderId="2" xfId="0" applyFont="1" applyFill="1" applyBorder="1" applyAlignment="1">
      <alignment horizontal="left" vertical="center"/>
    </xf>
    <xf numFmtId="0" fontId="7" fillId="8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0" fillId="6" borderId="0" xfId="0" applyFill="1"/>
    <xf numFmtId="0" fontId="4" fillId="7" borderId="3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center" vertical="center"/>
    </xf>
    <xf numFmtId="164" fontId="5" fillId="5" borderId="3" xfId="0" applyNumberFormat="1" applyFont="1" applyFill="1" applyBorder="1" applyAlignment="1">
      <alignment horizontal="center" vertical="center"/>
    </xf>
    <xf numFmtId="164" fontId="5" fillId="7" borderId="3" xfId="0" applyNumberFormat="1" applyFont="1" applyFill="1" applyBorder="1" applyAlignment="1">
      <alignment horizontal="center" vertical="center"/>
    </xf>
    <xf numFmtId="165" fontId="5" fillId="8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left" vertical="center"/>
    </xf>
    <xf numFmtId="164" fontId="9" fillId="10" borderId="3" xfId="0" applyNumberFormat="1" applyFont="1" applyFill="1" applyBorder="1" applyAlignment="1">
      <alignment horizontal="center" vertical="center"/>
    </xf>
    <xf numFmtId="165" fontId="9" fillId="10" borderId="3" xfId="0" applyNumberFormat="1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left" vertical="center"/>
    </xf>
    <xf numFmtId="0" fontId="10" fillId="6" borderId="3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left" vertical="center"/>
    </xf>
    <xf numFmtId="164" fontId="12" fillId="7" borderId="4" xfId="0" applyNumberFormat="1" applyFont="1" applyFill="1" applyBorder="1" applyAlignment="1">
      <alignment horizontal="center" vertical="center"/>
    </xf>
    <xf numFmtId="165" fontId="12" fillId="7" borderId="4" xfId="0" applyNumberFormat="1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left" vertical="center"/>
    </xf>
    <xf numFmtId="164" fontId="15" fillId="12" borderId="3" xfId="0" applyNumberFormat="1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16" fillId="9" borderId="3" xfId="0" applyFont="1" applyFill="1" applyBorder="1" applyAlignment="1">
      <alignment horizontal="left" vertical="center"/>
    </xf>
    <xf numFmtId="0" fontId="9" fillId="6" borderId="3" xfId="0" applyFont="1" applyFill="1" applyBorder="1" applyAlignment="1">
      <alignment horizontal="left" vertical="center"/>
    </xf>
    <xf numFmtId="0" fontId="9" fillId="6" borderId="3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left" vertical="center"/>
    </xf>
    <xf numFmtId="0" fontId="17" fillId="0" borderId="0" xfId="0" applyFont="1"/>
    <xf numFmtId="164" fontId="18" fillId="0" borderId="0" xfId="0" applyNumberFormat="1" applyFont="1"/>
    <xf numFmtId="0" fontId="0" fillId="7" borderId="4" xfId="0" applyFill="1" applyBorder="1"/>
    <xf numFmtId="0" fontId="19" fillId="9" borderId="3" xfId="0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/>
    <xf numFmtId="0" fontId="9" fillId="11" borderId="3" xfId="0" applyFont="1" applyFill="1" applyBorder="1" applyAlignment="1">
      <alignment horizontal="left" vertical="center"/>
    </xf>
    <xf numFmtId="164" fontId="9" fillId="11" borderId="3" xfId="0" applyNumberFormat="1" applyFont="1" applyFill="1" applyBorder="1" applyAlignment="1">
      <alignment horizontal="center" vertical="center"/>
    </xf>
    <xf numFmtId="164" fontId="8" fillId="11" borderId="3" xfId="0" applyNumberFormat="1" applyFont="1" applyFill="1" applyBorder="1" applyAlignment="1">
      <alignment horizontal="center" vertical="center"/>
    </xf>
    <xf numFmtId="164" fontId="9" fillId="6" borderId="3" xfId="0" applyNumberFormat="1" applyFont="1" applyFill="1" applyBorder="1" applyAlignment="1">
      <alignment horizontal="center" vertical="center"/>
    </xf>
    <xf numFmtId="164" fontId="8" fillId="6" borderId="3" xfId="0" applyNumberFormat="1" applyFont="1" applyFill="1" applyBorder="1" applyAlignment="1">
      <alignment horizontal="center" vertical="center"/>
    </xf>
    <xf numFmtId="164" fontId="9" fillId="9" borderId="3" xfId="0" applyNumberFormat="1" applyFont="1" applyFill="1" applyBorder="1" applyAlignment="1">
      <alignment horizontal="center" vertical="center"/>
    </xf>
    <xf numFmtId="164" fontId="8" fillId="9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AA64F"/>
      <rgbColor rgb="FF800080"/>
      <rgbColor rgb="FF4299B0"/>
      <rgbColor rgb="FFBDC3C7"/>
      <rgbColor rgb="FF878787"/>
      <rgbColor rgb="FF93A9CE"/>
      <rgbColor rgb="FFAB4744"/>
      <rgbColor rgb="FFF9F9F9"/>
      <rgbColor rgb="FFEBF5FB"/>
      <rgbColor rgb="FF660066"/>
      <rgbColor rgb="FFDC853E"/>
      <rgbColor rgb="FF2E6BA8"/>
      <rgbColor rgb="FFD9D9D9"/>
      <rgbColor rgb="FF000080"/>
      <rgbColor rgb="FFFF00FF"/>
      <rgbColor rgb="FFFFFF00"/>
      <rgbColor rgb="FF00FFFF"/>
      <rgbColor rgb="FF800080"/>
      <rgbColor rgb="FF800000"/>
      <rgbColor rgb="FF4F81BD"/>
      <rgbColor rgb="FF0000FF"/>
      <rgbColor rgb="FF00CCFF"/>
      <rgbColor rgb="FFD6E4F0"/>
      <rgbColor rgb="FFF2F4F7"/>
      <rgbColor rgb="FFFDFEFE"/>
      <rgbColor rgb="FF99CCFF"/>
      <rgbColor rgb="FFFF99CC"/>
      <rgbColor rgb="FFCC99FF"/>
      <rgbColor rgb="FFFFCC99"/>
      <rgbColor rgb="FF4672A8"/>
      <rgbColor rgb="FF1ABC9C"/>
      <rgbColor rgb="FF99CC00"/>
      <rgbColor rgb="FFFFCC00"/>
      <rgbColor rgb="FFF39C12"/>
      <rgbColor rgb="FFE74C3C"/>
      <rgbColor rgb="FF725990"/>
      <rgbColor rgb="FF7F8C8D"/>
      <rgbColor rgb="FF003366"/>
      <rgbColor rgb="FF27AE60"/>
      <rgbColor rgb="FF003300"/>
      <rgbColor rgb="FF333300"/>
      <rgbColor rgb="FF993300"/>
      <rgbColor rgb="FF8E44AD"/>
      <rgbColor rgb="FF333399"/>
      <rgbColor rgb="FF1E2D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Fixkosten nach Kategorie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dPt>
            <c:idx val="0"/>
            <c:bubble3D val="0"/>
            <c:spPr>
              <a:solidFill>
                <a:srgbClr val="4672A8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008A-4560-A20E-1B26B693F509}"/>
              </c:ext>
            </c:extLst>
          </c:dPt>
          <c:dPt>
            <c:idx val="1"/>
            <c:bubble3D val="0"/>
            <c:spPr>
              <a:solidFill>
                <a:srgbClr val="AB4744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008A-4560-A20E-1B26B693F509}"/>
              </c:ext>
            </c:extLst>
          </c:dPt>
          <c:dPt>
            <c:idx val="2"/>
            <c:bubble3D val="0"/>
            <c:spPr>
              <a:solidFill>
                <a:srgbClr val="8AA64F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008A-4560-A20E-1B26B693F509}"/>
              </c:ext>
            </c:extLst>
          </c:dPt>
          <c:dPt>
            <c:idx val="3"/>
            <c:bubble3D val="0"/>
            <c:spPr>
              <a:solidFill>
                <a:srgbClr val="725990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008A-4560-A20E-1B26B693F509}"/>
              </c:ext>
            </c:extLst>
          </c:dPt>
          <c:dPt>
            <c:idx val="4"/>
            <c:bubble3D val="0"/>
            <c:spPr>
              <a:solidFill>
                <a:srgbClr val="4299B0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9-008A-4560-A20E-1B26B693F509}"/>
              </c:ext>
            </c:extLst>
          </c:dPt>
          <c:dPt>
            <c:idx val="5"/>
            <c:bubble3D val="0"/>
            <c:spPr>
              <a:solidFill>
                <a:srgbClr val="DC853E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B-008A-4560-A20E-1B26B693F509}"/>
              </c:ext>
            </c:extLst>
          </c:dPt>
          <c:dPt>
            <c:idx val="6"/>
            <c:bubble3D val="0"/>
            <c:spPr>
              <a:solidFill>
                <a:srgbClr val="93A9CE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D-008A-4560-A20E-1B26B693F509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1-008A-4560-A20E-1B26B693F509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3-008A-4560-A20E-1B26B693F509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5-008A-4560-A20E-1B26B693F509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7-008A-4560-A20E-1B26B693F509}"/>
                </c:ext>
              </c:extLst>
            </c:dLbl>
            <c:dLbl>
              <c:idx val="4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9-008A-4560-A20E-1B26B693F509}"/>
                </c:ext>
              </c:extLst>
            </c:dLbl>
            <c:dLbl>
              <c:idx val="5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B-008A-4560-A20E-1B26B693F509}"/>
                </c:ext>
              </c:extLst>
            </c:dLbl>
            <c:dLbl>
              <c:idx val="6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D-008A-4560-A20E-1B26B693F5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de-DE"/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'📊 Übersicht'!$A$9:$A$15</c:f>
              <c:strCache>
                <c:ptCount val="7"/>
                <c:pt idx="0">
                  <c:v>🏠  Wohnen &amp; Energie</c:v>
                </c:pt>
                <c:pt idx="1">
                  <c:v>🚗  Mobilität</c:v>
                </c:pt>
                <c:pt idx="2">
                  <c:v>📱  Kommunikation &amp; Medien</c:v>
                </c:pt>
                <c:pt idx="3">
                  <c:v>🛡️  Versicherungen</c:v>
                </c:pt>
                <c:pt idx="4">
                  <c:v>📚  Bildung &amp; Mitgliedschaft</c:v>
                </c:pt>
                <c:pt idx="5">
                  <c:v>💳  Kredite &amp; Sparpläne</c:v>
                </c:pt>
                <c:pt idx="6">
                  <c:v>🎯  Sonstige Fixkosten</c:v>
                </c:pt>
              </c:strCache>
            </c:strRef>
          </c:cat>
          <c:val>
            <c:numRef>
              <c:f>'📊 Übersicht'!$B$9:$B$15</c:f>
              <c:numCache>
                <c:formatCode>#.##000" €"</c:formatCode>
                <c:ptCount val="7"/>
                <c:pt idx="0">
                  <c:v>1133</c:v>
                </c:pt>
                <c:pt idx="1">
                  <c:v>438.15999999999997</c:v>
                </c:pt>
                <c:pt idx="2">
                  <c:v>126.32</c:v>
                </c:pt>
                <c:pt idx="3">
                  <c:v>133.67000000000002</c:v>
                </c:pt>
                <c:pt idx="4">
                  <c:v>67.72</c:v>
                </c:pt>
                <c:pt idx="5">
                  <c:v>330</c:v>
                </c:pt>
                <c:pt idx="6">
                  <c:v>45.739999999999995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08A-4560-A20E-1B26B693F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chemeClr val="accent1">
        <a:lumMod val="20000"/>
        <a:lumOff val="80000"/>
      </a:schemeClr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Monatliche Ausgaben (€)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831560895525509"/>
          <c:y val="0.12372428898211689"/>
          <c:w val="0.64293398584141126"/>
          <c:h val="0.48738551014549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'📊 Übersicht'!$B$8</c:f>
              <c:strCache>
                <c:ptCount val="1"/>
                <c:pt idx="0">
                  <c:v>Monatl. Betrag (€)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'📊 Übersicht'!$A$9:$A$15</c:f>
              <c:strCache>
                <c:ptCount val="7"/>
                <c:pt idx="0">
                  <c:v>🏠  Wohnen &amp; Energie</c:v>
                </c:pt>
                <c:pt idx="1">
                  <c:v>🚗  Mobilität</c:v>
                </c:pt>
                <c:pt idx="2">
                  <c:v>📱  Kommunikation &amp; Medien</c:v>
                </c:pt>
                <c:pt idx="3">
                  <c:v>🛡️  Versicherungen</c:v>
                </c:pt>
                <c:pt idx="4">
                  <c:v>📚  Bildung &amp; Mitgliedschaft</c:v>
                </c:pt>
                <c:pt idx="5">
                  <c:v>💳  Kredite &amp; Sparpläne</c:v>
                </c:pt>
                <c:pt idx="6">
                  <c:v>🎯  Sonstige Fixkosten</c:v>
                </c:pt>
              </c:strCache>
            </c:strRef>
          </c:cat>
          <c:val>
            <c:numRef>
              <c:f>'📊 Übersicht'!$B$9:$B$15</c:f>
              <c:numCache>
                <c:formatCode>#.##000" €"</c:formatCode>
                <c:ptCount val="7"/>
                <c:pt idx="0">
                  <c:v>1133</c:v>
                </c:pt>
                <c:pt idx="1">
                  <c:v>438.15999999999997</c:v>
                </c:pt>
                <c:pt idx="2">
                  <c:v>126.32</c:v>
                </c:pt>
                <c:pt idx="3">
                  <c:v>133.67000000000002</c:v>
                </c:pt>
                <c:pt idx="4">
                  <c:v>67.72</c:v>
                </c:pt>
                <c:pt idx="5">
                  <c:v>330</c:v>
                </c:pt>
                <c:pt idx="6">
                  <c:v>45.739999999999995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E7-4C85-A95E-2B42514A8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552545"/>
        <c:axId val="71598015"/>
      </c:barChart>
      <c:catAx>
        <c:axId val="8755254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Kategorie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71598015"/>
        <c:crosses val="autoZero"/>
        <c:auto val="1"/>
        <c:lblAlgn val="ctr"/>
        <c:lblOffset val="100"/>
        <c:noMultiLvlLbl val="0"/>
      </c:catAx>
      <c:valAx>
        <c:axId val="71598015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Betrag (€)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.##000&quot; €&quot;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87552545"/>
        <c:crosses val="autoZero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85328146730662646"/>
          <c:y val="0.51895391696533588"/>
          <c:w val="0.13078227771329382"/>
          <c:h val="0.1943093101436390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chemeClr val="bg2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9524</xdr:colOff>
      <xdr:row>2</xdr:row>
      <xdr:rowOff>38100</xdr:rowOff>
    </xdr:from>
    <xdr:to>
      <xdr:col>11</xdr:col>
      <xdr:colOff>0</xdr:colOff>
      <xdr:row>21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19050</xdr:colOff>
      <xdr:row>21</xdr:row>
      <xdr:rowOff>95250</xdr:rowOff>
    </xdr:from>
    <xdr:to>
      <xdr:col>11</xdr:col>
      <xdr:colOff>9524</xdr:colOff>
      <xdr:row>44</xdr:row>
      <xdr:rowOff>32910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E2D40"/>
  </sheetPr>
  <dimension ref="A1:K23"/>
  <sheetViews>
    <sheetView showGridLines="0" tabSelected="1" zoomScaleNormal="100" workbookViewId="0">
      <pane ySplit="7" topLeftCell="A8" activePane="bottomLeft" state="frozen"/>
      <selection pane="bottomLeft" activeCell="M44" sqref="M44"/>
    </sheetView>
  </sheetViews>
  <sheetFormatPr baseColWidth="10" defaultColWidth="8.7109375" defaultRowHeight="15" x14ac:dyDescent="0.25"/>
  <cols>
    <col min="1" max="1" width="28.7109375" bestFit="1" customWidth="1"/>
    <col min="2" max="2" width="18.5703125" bestFit="1" customWidth="1"/>
    <col min="3" max="3" width="17.42578125" bestFit="1" customWidth="1"/>
    <col min="4" max="4" width="16.85546875" bestFit="1" customWidth="1"/>
    <col min="5" max="5" width="19.42578125" bestFit="1" customWidth="1"/>
    <col min="6" max="6" width="15.5703125" bestFit="1" customWidth="1"/>
    <col min="7" max="7" width="2.85546875" customWidth="1"/>
    <col min="8" max="8" width="30" customWidth="1"/>
    <col min="9" max="10" width="18" customWidth="1"/>
  </cols>
  <sheetData>
    <row r="1" spans="1:11" ht="7.5" customHeight="1" x14ac:dyDescent="0.25"/>
    <row r="2" spans="1:11" ht="37.5" customHeight="1" x14ac:dyDescent="0.25">
      <c r="A2" s="9" t="s">
        <v>0</v>
      </c>
      <c r="B2" s="9"/>
      <c r="C2" s="9"/>
      <c r="D2" s="9"/>
      <c r="E2" s="9"/>
      <c r="F2" s="9"/>
      <c r="H2" s="8" t="s">
        <v>1</v>
      </c>
      <c r="I2" s="8"/>
      <c r="J2" s="61">
        <v>2027</v>
      </c>
      <c r="K2" s="62"/>
    </row>
    <row r="3" spans="1:11" ht="7.5" customHeight="1" x14ac:dyDescent="0.25"/>
    <row r="4" spans="1:11" ht="18" customHeight="1" x14ac:dyDescent="0.25">
      <c r="A4" s="10" t="s">
        <v>2</v>
      </c>
      <c r="B4" s="11" t="s">
        <v>3</v>
      </c>
      <c r="C4" s="12" t="s">
        <v>4</v>
      </c>
      <c r="D4" s="13"/>
      <c r="E4" s="14" t="s">
        <v>5</v>
      </c>
      <c r="F4" s="15" t="s">
        <v>6</v>
      </c>
    </row>
    <row r="5" spans="1:11" ht="27.75" customHeight="1" x14ac:dyDescent="0.25">
      <c r="A5" s="16">
        <f>Einnahmen!B5</f>
        <v>250</v>
      </c>
      <c r="B5" s="17">
        <f>Fixkosten!G56</f>
        <v>2274.6099999999997</v>
      </c>
      <c r="C5" s="18">
        <f>Variabel!C16</f>
        <v>1030</v>
      </c>
      <c r="D5" s="13"/>
      <c r="E5" s="19">
        <f>Einnahmen!B5-Fixkosten!G56-Variabel!C16</f>
        <v>-3054.6099999999997</v>
      </c>
      <c r="F5" s="20">
        <f>IFERROR((Einnahmen!B5-Fixkosten!G56-Variabel!C16)/Einnahmen!B5,0)</f>
        <v>-12.218439999999999</v>
      </c>
    </row>
    <row r="6" spans="1:11" ht="18" customHeight="1" x14ac:dyDescent="0.25">
      <c r="A6" s="21" t="s">
        <v>7</v>
      </c>
      <c r="B6" s="22" t="s">
        <v>8</v>
      </c>
      <c r="C6" s="23" t="s">
        <v>9</v>
      </c>
      <c r="D6" s="13"/>
      <c r="E6" s="24" t="s">
        <v>10</v>
      </c>
      <c r="F6" s="25" t="s">
        <v>11</v>
      </c>
    </row>
    <row r="7" spans="1:11" ht="7.5" customHeight="1" x14ac:dyDescent="0.25"/>
    <row r="8" spans="1:11" ht="21.75" customHeight="1" x14ac:dyDescent="0.25">
      <c r="A8" s="26" t="s">
        <v>12</v>
      </c>
      <c r="B8" s="26" t="s">
        <v>13</v>
      </c>
      <c r="C8" s="26" t="s">
        <v>14</v>
      </c>
      <c r="D8" s="26" t="s">
        <v>15</v>
      </c>
      <c r="E8" s="26" t="s">
        <v>16</v>
      </c>
      <c r="F8" s="26" t="s">
        <v>17</v>
      </c>
    </row>
    <row r="9" spans="1:11" ht="15" customHeight="1" x14ac:dyDescent="0.25">
      <c r="A9" s="27" t="s">
        <v>18</v>
      </c>
      <c r="B9" s="28">
        <f>Fixkosten!G11</f>
        <v>1133</v>
      </c>
      <c r="C9" s="28">
        <f t="shared" ref="C9:C15" si="0">B9*12</f>
        <v>13596</v>
      </c>
      <c r="D9" s="29">
        <f>IFERROR(B9/Einnahmen!$B$5,0)</f>
        <v>4.532</v>
      </c>
      <c r="E9" s="30" t="s">
        <v>19</v>
      </c>
      <c r="F9" s="31" t="s">
        <v>20</v>
      </c>
    </row>
    <row r="10" spans="1:11" ht="15" customHeight="1" x14ac:dyDescent="0.25">
      <c r="A10" s="32" t="s">
        <v>21</v>
      </c>
      <c r="B10" s="28">
        <f>Fixkosten!G18</f>
        <v>438.15999999999997</v>
      </c>
      <c r="C10" s="28">
        <f t="shared" si="0"/>
        <v>5257.92</v>
      </c>
      <c r="D10" s="29">
        <f>IFERROR(B10/Einnahmen!$B$5,0)</f>
        <v>1.75264</v>
      </c>
      <c r="E10" s="33" t="s">
        <v>19</v>
      </c>
      <c r="F10" s="34" t="s">
        <v>20</v>
      </c>
    </row>
    <row r="11" spans="1:11" ht="15" customHeight="1" x14ac:dyDescent="0.25">
      <c r="A11" s="27" t="s">
        <v>22</v>
      </c>
      <c r="B11" s="28">
        <f>Fixkosten!G26</f>
        <v>126.32</v>
      </c>
      <c r="C11" s="28">
        <f t="shared" si="0"/>
        <v>1515.84</v>
      </c>
      <c r="D11" s="29">
        <f>IFERROR(B11/Einnahmen!$B$5,0)</f>
        <v>0.50527999999999995</v>
      </c>
      <c r="E11" s="30" t="s">
        <v>19</v>
      </c>
      <c r="F11" s="31" t="s">
        <v>20</v>
      </c>
    </row>
    <row r="12" spans="1:11" ht="15" customHeight="1" x14ac:dyDescent="0.25">
      <c r="A12" s="32" t="s">
        <v>23</v>
      </c>
      <c r="B12" s="28">
        <f>Fixkosten!G34</f>
        <v>133.67000000000002</v>
      </c>
      <c r="C12" s="28">
        <f t="shared" si="0"/>
        <v>1604.0400000000002</v>
      </c>
      <c r="D12" s="29">
        <f>IFERROR(B12/Einnahmen!$B$5,0)</f>
        <v>0.53468000000000004</v>
      </c>
      <c r="E12" s="33" t="s">
        <v>19</v>
      </c>
      <c r="F12" s="34" t="s">
        <v>20</v>
      </c>
    </row>
    <row r="13" spans="1:11" ht="15" customHeight="1" x14ac:dyDescent="0.25">
      <c r="A13" s="27" t="s">
        <v>24</v>
      </c>
      <c r="B13" s="28">
        <f>Fixkosten!G41</f>
        <v>67.72</v>
      </c>
      <c r="C13" s="28">
        <f t="shared" si="0"/>
        <v>812.64</v>
      </c>
      <c r="D13" s="29">
        <f>IFERROR(B13/Einnahmen!$B$5,0)</f>
        <v>0.27088000000000001</v>
      </c>
      <c r="E13" s="30" t="s">
        <v>19</v>
      </c>
      <c r="F13" s="31" t="s">
        <v>20</v>
      </c>
    </row>
    <row r="14" spans="1:11" ht="15" customHeight="1" x14ac:dyDescent="0.25">
      <c r="A14" s="32" t="s">
        <v>25</v>
      </c>
      <c r="B14" s="28">
        <f>Fixkosten!G47</f>
        <v>330</v>
      </c>
      <c r="C14" s="28">
        <f t="shared" si="0"/>
        <v>3960</v>
      </c>
      <c r="D14" s="29">
        <f>IFERROR(B14/Einnahmen!$B$5,0)</f>
        <v>1.32</v>
      </c>
      <c r="E14" s="33" t="s">
        <v>19</v>
      </c>
      <c r="F14" s="34" t="s">
        <v>20</v>
      </c>
    </row>
    <row r="15" spans="1:11" ht="15" customHeight="1" x14ac:dyDescent="0.25">
      <c r="A15" s="27" t="s">
        <v>26</v>
      </c>
      <c r="B15" s="28">
        <f>Fixkosten!G53</f>
        <v>45.739999999999995</v>
      </c>
      <c r="C15" s="28">
        <f t="shared" si="0"/>
        <v>548.87999999999988</v>
      </c>
      <c r="D15" s="29">
        <f>IFERROR(B15/Einnahmen!$B$5,0)</f>
        <v>0.18295999999999998</v>
      </c>
      <c r="E15" s="30" t="s">
        <v>19</v>
      </c>
      <c r="F15" s="31" t="s">
        <v>20</v>
      </c>
    </row>
    <row r="16" spans="1:11" ht="21.75" customHeight="1" x14ac:dyDescent="0.25">
      <c r="A16" s="35" t="s">
        <v>27</v>
      </c>
      <c r="B16" s="36">
        <f>SUM(B9:B15)</f>
        <v>2274.6099999999997</v>
      </c>
      <c r="C16" s="36">
        <f>SUM(C9:C15)</f>
        <v>27295.32</v>
      </c>
      <c r="D16" s="37">
        <f>IFERROR(B16/Einnahmen!$B$5,0)</f>
        <v>9.0984399999999983</v>
      </c>
      <c r="E16" s="38"/>
      <c r="F16" s="38"/>
    </row>
    <row r="18" spans="1:6" ht="15" customHeight="1" x14ac:dyDescent="0.25">
      <c r="A18" s="7" t="s">
        <v>28</v>
      </c>
      <c r="B18" s="7"/>
      <c r="C18" s="7"/>
      <c r="D18" s="7"/>
      <c r="E18" s="7"/>
      <c r="F18" s="7"/>
    </row>
    <row r="19" spans="1:6" ht="15" customHeight="1" x14ac:dyDescent="0.25">
      <c r="A19" s="6" t="s">
        <v>29</v>
      </c>
      <c r="B19" s="6"/>
      <c r="C19" s="6"/>
      <c r="D19" s="6"/>
      <c r="E19" s="6"/>
      <c r="F19" s="6"/>
    </row>
    <row r="20" spans="1:6" ht="15" customHeight="1" x14ac:dyDescent="0.25">
      <c r="A20" s="6" t="s">
        <v>30</v>
      </c>
      <c r="B20" s="6"/>
      <c r="C20" s="6"/>
      <c r="D20" s="6"/>
      <c r="E20" s="6"/>
      <c r="F20" s="6"/>
    </row>
    <row r="21" spans="1:6" ht="15" customHeight="1" x14ac:dyDescent="0.25">
      <c r="A21" s="6" t="s">
        <v>31</v>
      </c>
      <c r="B21" s="6"/>
      <c r="C21" s="6"/>
      <c r="D21" s="6"/>
      <c r="E21" s="6"/>
      <c r="F21" s="6"/>
    </row>
    <row r="22" spans="1:6" ht="15" customHeight="1" x14ac:dyDescent="0.25">
      <c r="A22" s="6" t="s">
        <v>32</v>
      </c>
      <c r="B22" s="6"/>
      <c r="C22" s="6"/>
      <c r="D22" s="6"/>
      <c r="E22" s="6"/>
      <c r="F22" s="6"/>
    </row>
    <row r="23" spans="1:6" ht="15" customHeight="1" x14ac:dyDescent="0.25">
      <c r="A23" s="6" t="s">
        <v>33</v>
      </c>
      <c r="B23" s="6"/>
      <c r="C23" s="6"/>
      <c r="D23" s="6"/>
      <c r="E23" s="6"/>
      <c r="F23" s="6"/>
    </row>
  </sheetData>
  <mergeCells count="9">
    <mergeCell ref="A21:F21"/>
    <mergeCell ref="A22:F22"/>
    <mergeCell ref="A23:F23"/>
    <mergeCell ref="J2:K2"/>
    <mergeCell ref="A2:F2"/>
    <mergeCell ref="H2:I2"/>
    <mergeCell ref="A18:F18"/>
    <mergeCell ref="A19:F19"/>
    <mergeCell ref="A20:F20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7AE60"/>
  </sheetPr>
  <dimension ref="A1:D11"/>
  <sheetViews>
    <sheetView showGridLines="0" zoomScaleNormal="100" workbookViewId="0">
      <selection sqref="A1:D1"/>
    </sheetView>
  </sheetViews>
  <sheetFormatPr baseColWidth="10" defaultColWidth="8.7109375" defaultRowHeight="15" x14ac:dyDescent="0.25"/>
  <cols>
    <col min="1" max="1" width="32" customWidth="1"/>
    <col min="2" max="2" width="22" customWidth="1"/>
    <col min="3" max="3" width="20" customWidth="1"/>
    <col min="4" max="4" width="22" customWidth="1"/>
    <col min="5" max="5" width="5" customWidth="1"/>
  </cols>
  <sheetData>
    <row r="1" spans="1:4" ht="36" customHeight="1" x14ac:dyDescent="0.25">
      <c r="A1" s="5" t="s">
        <v>34</v>
      </c>
      <c r="B1" s="5"/>
      <c r="C1" s="5"/>
      <c r="D1" s="5"/>
    </row>
    <row r="2" spans="1:4" ht="7.5" customHeight="1" x14ac:dyDescent="0.25"/>
    <row r="3" spans="1:4" ht="19.5" customHeight="1" x14ac:dyDescent="0.25">
      <c r="A3" s="39" t="s">
        <v>35</v>
      </c>
      <c r="B3" s="39" t="s">
        <v>36</v>
      </c>
      <c r="C3" s="39" t="s">
        <v>37</v>
      </c>
      <c r="D3" s="39" t="s">
        <v>38</v>
      </c>
    </row>
    <row r="4" spans="1:4" ht="18" customHeight="1" x14ac:dyDescent="0.25">
      <c r="A4" s="40" t="s">
        <v>39</v>
      </c>
      <c r="B4" s="41">
        <v>2450</v>
      </c>
      <c r="C4" s="42" t="s">
        <v>20</v>
      </c>
      <c r="D4" s="43" t="s">
        <v>40</v>
      </c>
    </row>
    <row r="5" spans="1:4" ht="18" customHeight="1" x14ac:dyDescent="0.25">
      <c r="A5" s="44" t="s">
        <v>41</v>
      </c>
      <c r="B5" s="41">
        <v>250</v>
      </c>
      <c r="C5" s="45" t="s">
        <v>20</v>
      </c>
      <c r="D5" s="46" t="s">
        <v>42</v>
      </c>
    </row>
    <row r="6" spans="1:4" ht="18" customHeight="1" x14ac:dyDescent="0.25">
      <c r="A6" s="40" t="s">
        <v>43</v>
      </c>
      <c r="B6" s="41">
        <v>80</v>
      </c>
      <c r="C6" s="42" t="s">
        <v>20</v>
      </c>
      <c r="D6" s="43" t="s">
        <v>44</v>
      </c>
    </row>
    <row r="7" spans="1:4" ht="18" customHeight="1" x14ac:dyDescent="0.25">
      <c r="A7" s="44" t="s">
        <v>45</v>
      </c>
      <c r="B7" s="41">
        <v>300</v>
      </c>
      <c r="C7" s="45" t="s">
        <v>20</v>
      </c>
      <c r="D7" s="46" t="s">
        <v>46</v>
      </c>
    </row>
    <row r="8" spans="1:4" ht="18" customHeight="1" x14ac:dyDescent="0.25">
      <c r="A8" s="40" t="s">
        <v>47</v>
      </c>
      <c r="B8" s="41">
        <v>50</v>
      </c>
      <c r="C8" s="42" t="s">
        <v>48</v>
      </c>
      <c r="D8" s="43" t="s">
        <v>49</v>
      </c>
    </row>
    <row r="9" spans="1:4" ht="21.75" customHeight="1" x14ac:dyDescent="0.25">
      <c r="A9" s="35" t="s">
        <v>50</v>
      </c>
      <c r="B9" s="36">
        <f>SUM(B4:B8)</f>
        <v>3130</v>
      </c>
      <c r="C9" s="38"/>
      <c r="D9" s="38"/>
    </row>
    <row r="11" spans="1:4" ht="15" customHeight="1" x14ac:dyDescent="0.25">
      <c r="A11" s="47" t="s">
        <v>51</v>
      </c>
    </row>
  </sheetData>
  <mergeCells count="1">
    <mergeCell ref="A1:D1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E6BA8"/>
  </sheetPr>
  <dimension ref="B1:H56"/>
  <sheetViews>
    <sheetView showGridLines="0" zoomScaleNormal="100" workbookViewId="0">
      <pane ySplit="5" topLeftCell="A6" activePane="bottomLeft" state="frozen"/>
      <selection pane="bottomLeft"/>
    </sheetView>
  </sheetViews>
  <sheetFormatPr baseColWidth="10" defaultColWidth="8.7109375" defaultRowHeight="15" x14ac:dyDescent="0.25"/>
  <cols>
    <col min="1" max="1" width="3" customWidth="1"/>
    <col min="2" max="2" width="32" customWidth="1"/>
    <col min="3" max="4" width="20" customWidth="1"/>
    <col min="5" max="5" width="16" customWidth="1"/>
    <col min="6" max="6" width="14" customWidth="1"/>
    <col min="7" max="7" width="16" customWidth="1"/>
    <col min="8" max="8" width="20" customWidth="1"/>
    <col min="9" max="9" width="5" customWidth="1"/>
  </cols>
  <sheetData>
    <row r="1" spans="2:8" ht="36" customHeight="1" x14ac:dyDescent="0.25">
      <c r="B1" s="5" t="s">
        <v>52</v>
      </c>
      <c r="C1" s="5"/>
      <c r="D1" s="5"/>
      <c r="E1" s="5"/>
      <c r="F1" s="5"/>
      <c r="G1" s="5"/>
      <c r="H1" s="5"/>
    </row>
    <row r="2" spans="2:8" ht="7.5" customHeight="1" x14ac:dyDescent="0.25"/>
    <row r="3" spans="2:8" ht="15.75" customHeight="1" x14ac:dyDescent="0.25">
      <c r="B3" s="4" t="s">
        <v>53</v>
      </c>
      <c r="C3" s="4"/>
      <c r="D3" s="4"/>
      <c r="E3" s="4"/>
      <c r="F3" s="4"/>
      <c r="G3" s="4"/>
      <c r="H3" s="4"/>
    </row>
    <row r="4" spans="2:8" ht="7.5" customHeight="1" x14ac:dyDescent="0.25">
      <c r="H4" s="48">
        <f>G56</f>
        <v>2274.6099999999997</v>
      </c>
    </row>
    <row r="5" spans="2:8" ht="21.75" customHeight="1" x14ac:dyDescent="0.25">
      <c r="B5" s="26" t="s">
        <v>54</v>
      </c>
      <c r="C5" s="26" t="s">
        <v>55</v>
      </c>
      <c r="D5" s="26" t="s">
        <v>56</v>
      </c>
      <c r="E5" s="26" t="s">
        <v>57</v>
      </c>
      <c r="F5" s="26" t="s">
        <v>17</v>
      </c>
      <c r="G5" s="26" t="s">
        <v>13</v>
      </c>
      <c r="H5" s="26" t="s">
        <v>16</v>
      </c>
    </row>
    <row r="6" spans="2:8" ht="19.5" customHeight="1" x14ac:dyDescent="0.25">
      <c r="B6" s="3" t="s">
        <v>18</v>
      </c>
      <c r="C6" s="3"/>
      <c r="D6" s="3"/>
      <c r="E6" s="3"/>
      <c r="F6" s="3"/>
      <c r="G6" s="3"/>
      <c r="H6" s="3"/>
    </row>
    <row r="7" spans="2:8" ht="18" customHeight="1" x14ac:dyDescent="0.25">
      <c r="B7" s="40" t="s">
        <v>58</v>
      </c>
      <c r="C7" s="31" t="s">
        <v>59</v>
      </c>
      <c r="D7" s="31" t="s">
        <v>60</v>
      </c>
      <c r="E7" s="31" t="s">
        <v>20</v>
      </c>
      <c r="F7" s="31" t="s">
        <v>61</v>
      </c>
      <c r="G7" s="41">
        <v>850</v>
      </c>
      <c r="H7" s="30" t="s">
        <v>19</v>
      </c>
    </row>
    <row r="8" spans="2:8" ht="18" customHeight="1" x14ac:dyDescent="0.25">
      <c r="B8" s="44" t="s">
        <v>62</v>
      </c>
      <c r="C8" s="34" t="s">
        <v>59</v>
      </c>
      <c r="D8" s="34" t="s">
        <v>60</v>
      </c>
      <c r="E8" s="34" t="s">
        <v>20</v>
      </c>
      <c r="F8" s="34" t="s">
        <v>61</v>
      </c>
      <c r="G8" s="41">
        <v>160</v>
      </c>
      <c r="H8" s="33" t="s">
        <v>19</v>
      </c>
    </row>
    <row r="9" spans="2:8" ht="18" customHeight="1" x14ac:dyDescent="0.25">
      <c r="B9" s="40" t="s">
        <v>63</v>
      </c>
      <c r="C9" s="31" t="s">
        <v>64</v>
      </c>
      <c r="D9" s="31" t="s">
        <v>65</v>
      </c>
      <c r="E9" s="31" t="s">
        <v>20</v>
      </c>
      <c r="F9" s="31" t="s">
        <v>66</v>
      </c>
      <c r="G9" s="41">
        <v>68</v>
      </c>
      <c r="H9" s="30" t="s">
        <v>19</v>
      </c>
    </row>
    <row r="10" spans="2:8" ht="18" customHeight="1" x14ac:dyDescent="0.25">
      <c r="B10" s="44" t="s">
        <v>67</v>
      </c>
      <c r="C10" s="34" t="s">
        <v>64</v>
      </c>
      <c r="D10" s="34" t="s">
        <v>65</v>
      </c>
      <c r="E10" s="34" t="s">
        <v>20</v>
      </c>
      <c r="F10" s="34" t="s">
        <v>66</v>
      </c>
      <c r="G10" s="41">
        <v>55</v>
      </c>
      <c r="H10" s="33" t="s">
        <v>19</v>
      </c>
    </row>
    <row r="11" spans="2:8" ht="19.5" customHeight="1" x14ac:dyDescent="0.25">
      <c r="B11" s="2" t="s">
        <v>68</v>
      </c>
      <c r="C11" s="2"/>
      <c r="D11" s="2"/>
      <c r="E11" s="2"/>
      <c r="F11" s="2"/>
      <c r="G11" s="36">
        <f>SUM(G7:G10)</f>
        <v>1133</v>
      </c>
      <c r="H11" s="49"/>
    </row>
    <row r="13" spans="2:8" ht="19.5" customHeight="1" x14ac:dyDescent="0.25">
      <c r="B13" s="3" t="s">
        <v>21</v>
      </c>
      <c r="C13" s="3"/>
      <c r="D13" s="3"/>
      <c r="E13" s="3"/>
      <c r="F13" s="3"/>
      <c r="G13" s="3"/>
      <c r="H13" s="3"/>
    </row>
    <row r="14" spans="2:8" ht="18" customHeight="1" x14ac:dyDescent="0.25">
      <c r="B14" s="40" t="s">
        <v>69</v>
      </c>
      <c r="C14" s="31" t="s">
        <v>70</v>
      </c>
      <c r="D14" s="31" t="s">
        <v>71</v>
      </c>
      <c r="E14" s="31" t="s">
        <v>20</v>
      </c>
      <c r="F14" s="31" t="s">
        <v>61</v>
      </c>
      <c r="G14" s="41">
        <v>289</v>
      </c>
      <c r="H14" s="30" t="s">
        <v>19</v>
      </c>
    </row>
    <row r="15" spans="2:8" ht="18" customHeight="1" x14ac:dyDescent="0.25">
      <c r="B15" s="44" t="s">
        <v>72</v>
      </c>
      <c r="C15" s="34" t="s">
        <v>73</v>
      </c>
      <c r="D15" s="34" t="s">
        <v>71</v>
      </c>
      <c r="E15" s="34" t="s">
        <v>74</v>
      </c>
      <c r="F15" s="34" t="s">
        <v>75</v>
      </c>
      <c r="G15" s="41">
        <v>58.33</v>
      </c>
      <c r="H15" s="33" t="s">
        <v>19</v>
      </c>
    </row>
    <row r="16" spans="2:8" ht="18" customHeight="1" x14ac:dyDescent="0.25">
      <c r="B16" s="40" t="s">
        <v>76</v>
      </c>
      <c r="C16" s="31" t="s">
        <v>77</v>
      </c>
      <c r="D16" s="31" t="s">
        <v>71</v>
      </c>
      <c r="E16" s="31" t="s">
        <v>74</v>
      </c>
      <c r="F16" s="31" t="s">
        <v>78</v>
      </c>
      <c r="G16" s="41">
        <v>15.83</v>
      </c>
      <c r="H16" s="30" t="s">
        <v>19</v>
      </c>
    </row>
    <row r="17" spans="2:8" ht="18" customHeight="1" x14ac:dyDescent="0.25">
      <c r="B17" s="44" t="s">
        <v>79</v>
      </c>
      <c r="C17" s="34" t="s">
        <v>80</v>
      </c>
      <c r="D17" s="34" t="s">
        <v>71</v>
      </c>
      <c r="E17" s="34" t="s">
        <v>74</v>
      </c>
      <c r="F17" s="34" t="s">
        <v>75</v>
      </c>
      <c r="G17" s="41">
        <v>75</v>
      </c>
      <c r="H17" s="33" t="s">
        <v>19</v>
      </c>
    </row>
    <row r="18" spans="2:8" ht="19.5" customHeight="1" x14ac:dyDescent="0.25">
      <c r="B18" s="2" t="s">
        <v>81</v>
      </c>
      <c r="C18" s="2"/>
      <c r="D18" s="2"/>
      <c r="E18" s="2"/>
      <c r="F18" s="2"/>
      <c r="G18" s="36">
        <f>SUM(G14:G17)</f>
        <v>438.15999999999997</v>
      </c>
      <c r="H18" s="49"/>
    </row>
    <row r="20" spans="2:8" ht="19.5" customHeight="1" x14ac:dyDescent="0.25">
      <c r="B20" s="3" t="s">
        <v>22</v>
      </c>
      <c r="C20" s="3"/>
      <c r="D20" s="3"/>
      <c r="E20" s="3"/>
      <c r="F20" s="3"/>
      <c r="G20" s="3"/>
      <c r="H20" s="3"/>
    </row>
    <row r="21" spans="2:8" ht="18" customHeight="1" x14ac:dyDescent="0.25">
      <c r="B21" s="40" t="s">
        <v>82</v>
      </c>
      <c r="C21" s="31" t="s">
        <v>83</v>
      </c>
      <c r="D21" s="31" t="s">
        <v>84</v>
      </c>
      <c r="E21" s="31" t="s">
        <v>20</v>
      </c>
      <c r="F21" s="31" t="s">
        <v>61</v>
      </c>
      <c r="G21" s="41">
        <v>49.99</v>
      </c>
      <c r="H21" s="30" t="s">
        <v>19</v>
      </c>
    </row>
    <row r="22" spans="2:8" ht="18" customHeight="1" x14ac:dyDescent="0.25">
      <c r="B22" s="44" t="s">
        <v>85</v>
      </c>
      <c r="C22" s="34" t="s">
        <v>86</v>
      </c>
      <c r="D22" s="34" t="s">
        <v>87</v>
      </c>
      <c r="E22" s="34" t="s">
        <v>20</v>
      </c>
      <c r="F22" s="34" t="s">
        <v>61</v>
      </c>
      <c r="G22" s="41">
        <v>34.99</v>
      </c>
      <c r="H22" s="33" t="s">
        <v>19</v>
      </c>
    </row>
    <row r="23" spans="2:8" ht="18" customHeight="1" x14ac:dyDescent="0.25">
      <c r="B23" s="40" t="s">
        <v>88</v>
      </c>
      <c r="C23" s="31" t="s">
        <v>89</v>
      </c>
      <c r="D23" s="31" t="s">
        <v>90</v>
      </c>
      <c r="E23" s="31" t="s">
        <v>20</v>
      </c>
      <c r="F23" s="31" t="s">
        <v>91</v>
      </c>
      <c r="G23" s="41">
        <v>12.99</v>
      </c>
      <c r="H23" s="30" t="s">
        <v>19</v>
      </c>
    </row>
    <row r="24" spans="2:8" ht="18" customHeight="1" x14ac:dyDescent="0.25">
      <c r="B24" s="44" t="s">
        <v>92</v>
      </c>
      <c r="C24" s="34" t="s">
        <v>93</v>
      </c>
      <c r="D24" s="34" t="s">
        <v>90</v>
      </c>
      <c r="E24" s="34" t="s">
        <v>20</v>
      </c>
      <c r="F24" s="34" t="s">
        <v>94</v>
      </c>
      <c r="G24" s="41">
        <v>9.99</v>
      </c>
      <c r="H24" s="33" t="s">
        <v>19</v>
      </c>
    </row>
    <row r="25" spans="2:8" ht="18" customHeight="1" x14ac:dyDescent="0.25">
      <c r="B25" s="40" t="s">
        <v>95</v>
      </c>
      <c r="C25" s="31" t="s">
        <v>96</v>
      </c>
      <c r="D25" s="31" t="s">
        <v>97</v>
      </c>
      <c r="E25" s="31" t="s">
        <v>98</v>
      </c>
      <c r="F25" s="31" t="s">
        <v>99</v>
      </c>
      <c r="G25" s="41">
        <v>18.36</v>
      </c>
      <c r="H25" s="30" t="s">
        <v>19</v>
      </c>
    </row>
    <row r="26" spans="2:8" ht="19.5" customHeight="1" x14ac:dyDescent="0.25">
      <c r="B26" s="2" t="s">
        <v>100</v>
      </c>
      <c r="C26" s="2"/>
      <c r="D26" s="2"/>
      <c r="E26" s="2"/>
      <c r="F26" s="2"/>
      <c r="G26" s="36">
        <f>SUM(G21:G25)</f>
        <v>126.32</v>
      </c>
      <c r="H26" s="49"/>
    </row>
    <row r="28" spans="2:8" ht="19.5" customHeight="1" x14ac:dyDescent="0.25">
      <c r="B28" s="3" t="s">
        <v>23</v>
      </c>
      <c r="C28" s="3"/>
      <c r="D28" s="3"/>
      <c r="E28" s="3"/>
      <c r="F28" s="3"/>
      <c r="G28" s="3"/>
      <c r="H28" s="3"/>
    </row>
    <row r="29" spans="2:8" ht="18" customHeight="1" x14ac:dyDescent="0.25">
      <c r="B29" s="40" t="s">
        <v>101</v>
      </c>
      <c r="C29" s="31" t="s">
        <v>73</v>
      </c>
      <c r="D29" s="31" t="s">
        <v>102</v>
      </c>
      <c r="E29" s="31" t="s">
        <v>74</v>
      </c>
      <c r="F29" s="31" t="s">
        <v>99</v>
      </c>
      <c r="G29" s="41">
        <v>8.25</v>
      </c>
      <c r="H29" s="30" t="s">
        <v>19</v>
      </c>
    </row>
    <row r="30" spans="2:8" ht="18" customHeight="1" x14ac:dyDescent="0.25">
      <c r="B30" s="44" t="s">
        <v>103</v>
      </c>
      <c r="C30" s="34" t="s">
        <v>73</v>
      </c>
      <c r="D30" s="34" t="s">
        <v>102</v>
      </c>
      <c r="E30" s="34" t="s">
        <v>74</v>
      </c>
      <c r="F30" s="34" t="s">
        <v>99</v>
      </c>
      <c r="G30" s="41">
        <v>16.5</v>
      </c>
      <c r="H30" s="33" t="s">
        <v>19</v>
      </c>
    </row>
    <row r="31" spans="2:8" ht="18" customHeight="1" x14ac:dyDescent="0.25">
      <c r="B31" s="40" t="s">
        <v>104</v>
      </c>
      <c r="C31" s="31" t="s">
        <v>105</v>
      </c>
      <c r="D31" s="31" t="s">
        <v>102</v>
      </c>
      <c r="E31" s="31" t="s">
        <v>20</v>
      </c>
      <c r="F31" s="31" t="s">
        <v>61</v>
      </c>
      <c r="G31" s="41">
        <v>62</v>
      </c>
      <c r="H31" s="30" t="s">
        <v>19</v>
      </c>
    </row>
    <row r="32" spans="2:8" ht="18" customHeight="1" x14ac:dyDescent="0.25">
      <c r="B32" s="44" t="s">
        <v>106</v>
      </c>
      <c r="C32" s="34" t="s">
        <v>107</v>
      </c>
      <c r="D32" s="34" t="s">
        <v>102</v>
      </c>
      <c r="E32" s="34" t="s">
        <v>20</v>
      </c>
      <c r="F32" s="34" t="s">
        <v>61</v>
      </c>
      <c r="G32" s="41">
        <v>28.5</v>
      </c>
      <c r="H32" s="33" t="s">
        <v>19</v>
      </c>
    </row>
    <row r="33" spans="2:8" ht="18" customHeight="1" x14ac:dyDescent="0.25">
      <c r="B33" s="40" t="s">
        <v>108</v>
      </c>
      <c r="C33" s="31" t="s">
        <v>109</v>
      </c>
      <c r="D33" s="31" t="s">
        <v>102</v>
      </c>
      <c r="E33" s="31" t="s">
        <v>74</v>
      </c>
      <c r="F33" s="31" t="s">
        <v>78</v>
      </c>
      <c r="G33" s="41">
        <v>18.420000000000002</v>
      </c>
      <c r="H33" s="30" t="s">
        <v>19</v>
      </c>
    </row>
    <row r="34" spans="2:8" ht="19.5" customHeight="1" x14ac:dyDescent="0.25">
      <c r="B34" s="2" t="s">
        <v>110</v>
      </c>
      <c r="C34" s="2"/>
      <c r="D34" s="2"/>
      <c r="E34" s="2"/>
      <c r="F34" s="2"/>
      <c r="G34" s="36">
        <f>SUM(G29:G33)</f>
        <v>133.67000000000002</v>
      </c>
      <c r="H34" s="49"/>
    </row>
    <row r="36" spans="2:8" ht="19.5" customHeight="1" x14ac:dyDescent="0.25">
      <c r="B36" s="3" t="s">
        <v>24</v>
      </c>
      <c r="C36" s="3"/>
      <c r="D36" s="3"/>
      <c r="E36" s="3"/>
      <c r="F36" s="3"/>
      <c r="G36" s="3"/>
      <c r="H36" s="3"/>
    </row>
    <row r="37" spans="2:8" ht="18" customHeight="1" x14ac:dyDescent="0.25">
      <c r="B37" s="40" t="s">
        <v>111</v>
      </c>
      <c r="C37" s="31" t="s">
        <v>112</v>
      </c>
      <c r="D37" s="31" t="s">
        <v>113</v>
      </c>
      <c r="E37" s="31" t="s">
        <v>20</v>
      </c>
      <c r="F37" s="31" t="s">
        <v>61</v>
      </c>
      <c r="G37" s="41">
        <v>39.9</v>
      </c>
      <c r="H37" s="30" t="s">
        <v>19</v>
      </c>
    </row>
    <row r="38" spans="2:8" ht="18" customHeight="1" x14ac:dyDescent="0.25">
      <c r="B38" s="44" t="s">
        <v>114</v>
      </c>
      <c r="C38" s="34" t="s">
        <v>115</v>
      </c>
      <c r="D38" s="34" t="s">
        <v>116</v>
      </c>
      <c r="E38" s="34" t="s">
        <v>74</v>
      </c>
      <c r="F38" s="34" t="s">
        <v>75</v>
      </c>
      <c r="G38" s="41">
        <v>11.58</v>
      </c>
      <c r="H38" s="33" t="s">
        <v>19</v>
      </c>
    </row>
    <row r="39" spans="2:8" ht="18" customHeight="1" x14ac:dyDescent="0.25">
      <c r="B39" s="40" t="s">
        <v>117</v>
      </c>
      <c r="C39" s="31" t="s">
        <v>118</v>
      </c>
      <c r="D39" s="31" t="s">
        <v>116</v>
      </c>
      <c r="E39" s="31" t="s">
        <v>20</v>
      </c>
      <c r="F39" s="31" t="s">
        <v>119</v>
      </c>
      <c r="G39" s="41">
        <v>9.99</v>
      </c>
      <c r="H39" s="50" t="s">
        <v>120</v>
      </c>
    </row>
    <row r="40" spans="2:8" ht="18" customHeight="1" x14ac:dyDescent="0.25">
      <c r="B40" s="44" t="s">
        <v>121</v>
      </c>
      <c r="C40" s="34" t="s">
        <v>122</v>
      </c>
      <c r="D40" s="34" t="s">
        <v>113</v>
      </c>
      <c r="E40" s="34" t="s">
        <v>74</v>
      </c>
      <c r="F40" s="34" t="s">
        <v>75</v>
      </c>
      <c r="G40" s="41">
        <v>6.25</v>
      </c>
      <c r="H40" s="33" t="s">
        <v>19</v>
      </c>
    </row>
    <row r="41" spans="2:8" ht="19.5" customHeight="1" x14ac:dyDescent="0.25">
      <c r="B41" s="2" t="s">
        <v>123</v>
      </c>
      <c r="C41" s="2"/>
      <c r="D41" s="2"/>
      <c r="E41" s="2"/>
      <c r="F41" s="2"/>
      <c r="G41" s="36">
        <f>SUM(G37:G40)</f>
        <v>67.72</v>
      </c>
      <c r="H41" s="49"/>
    </row>
    <row r="43" spans="2:8" ht="19.5" customHeight="1" x14ac:dyDescent="0.25">
      <c r="B43" s="3" t="s">
        <v>25</v>
      </c>
      <c r="C43" s="3"/>
      <c r="D43" s="3"/>
      <c r="E43" s="3"/>
      <c r="F43" s="3"/>
      <c r="G43" s="3"/>
      <c r="H43" s="3"/>
    </row>
    <row r="44" spans="2:8" ht="18" customHeight="1" x14ac:dyDescent="0.25">
      <c r="B44" s="40" t="s">
        <v>124</v>
      </c>
      <c r="C44" s="31" t="s">
        <v>125</v>
      </c>
      <c r="D44" s="31" t="s">
        <v>126</v>
      </c>
      <c r="E44" s="31" t="s">
        <v>20</v>
      </c>
      <c r="F44" s="31" t="s">
        <v>61</v>
      </c>
      <c r="G44" s="41">
        <v>180</v>
      </c>
      <c r="H44" s="30" t="s">
        <v>19</v>
      </c>
    </row>
    <row r="45" spans="2:8" ht="18" customHeight="1" x14ac:dyDescent="0.25">
      <c r="B45" s="44" t="s">
        <v>127</v>
      </c>
      <c r="C45" s="34" t="s">
        <v>128</v>
      </c>
      <c r="D45" s="34" t="s">
        <v>129</v>
      </c>
      <c r="E45" s="34" t="s">
        <v>20</v>
      </c>
      <c r="F45" s="34" t="s">
        <v>61</v>
      </c>
      <c r="G45" s="41">
        <v>100</v>
      </c>
      <c r="H45" s="33" t="s">
        <v>19</v>
      </c>
    </row>
    <row r="46" spans="2:8" ht="18" customHeight="1" x14ac:dyDescent="0.25">
      <c r="B46" s="40" t="s">
        <v>130</v>
      </c>
      <c r="C46" s="31" t="s">
        <v>131</v>
      </c>
      <c r="D46" s="31" t="s">
        <v>129</v>
      </c>
      <c r="E46" s="31" t="s">
        <v>20</v>
      </c>
      <c r="F46" s="31" t="s">
        <v>66</v>
      </c>
      <c r="G46" s="41">
        <v>50</v>
      </c>
      <c r="H46" s="30" t="s">
        <v>19</v>
      </c>
    </row>
    <row r="47" spans="2:8" ht="19.5" customHeight="1" x14ac:dyDescent="0.25">
      <c r="B47" s="2" t="s">
        <v>132</v>
      </c>
      <c r="C47" s="2"/>
      <c r="D47" s="2"/>
      <c r="E47" s="2"/>
      <c r="F47" s="2"/>
      <c r="G47" s="36">
        <f>SUM(G44:G46)</f>
        <v>330</v>
      </c>
      <c r="H47" s="49"/>
    </row>
    <row r="49" spans="2:8" ht="19.5" customHeight="1" x14ac:dyDescent="0.25">
      <c r="B49" s="3" t="s">
        <v>26</v>
      </c>
      <c r="C49" s="3"/>
      <c r="D49" s="3"/>
      <c r="E49" s="3"/>
      <c r="F49" s="3"/>
      <c r="G49" s="3"/>
      <c r="H49" s="3"/>
    </row>
    <row r="50" spans="2:8" ht="18" customHeight="1" x14ac:dyDescent="0.25">
      <c r="B50" s="40" t="s">
        <v>133</v>
      </c>
      <c r="C50" s="31" t="s">
        <v>134</v>
      </c>
      <c r="D50" s="31" t="s">
        <v>60</v>
      </c>
      <c r="E50" s="31" t="s">
        <v>20</v>
      </c>
      <c r="F50" s="31" t="s">
        <v>61</v>
      </c>
      <c r="G50" s="41">
        <v>35</v>
      </c>
      <c r="H50" s="30" t="s">
        <v>19</v>
      </c>
    </row>
    <row r="51" spans="2:8" ht="18" customHeight="1" x14ac:dyDescent="0.25">
      <c r="B51" s="44" t="s">
        <v>135</v>
      </c>
      <c r="C51" s="34" t="s">
        <v>136</v>
      </c>
      <c r="D51" s="34" t="s">
        <v>137</v>
      </c>
      <c r="E51" s="34" t="s">
        <v>74</v>
      </c>
      <c r="F51" s="34" t="s">
        <v>138</v>
      </c>
      <c r="G51" s="41">
        <v>1.66</v>
      </c>
      <c r="H51" s="33" t="s">
        <v>19</v>
      </c>
    </row>
    <row r="52" spans="2:8" ht="18" customHeight="1" x14ac:dyDescent="0.25">
      <c r="B52" s="40" t="s">
        <v>139</v>
      </c>
      <c r="C52" s="31" t="s">
        <v>140</v>
      </c>
      <c r="D52" s="31" t="s">
        <v>137</v>
      </c>
      <c r="E52" s="31" t="s">
        <v>74</v>
      </c>
      <c r="F52" s="31" t="s">
        <v>141</v>
      </c>
      <c r="G52" s="41">
        <v>9.08</v>
      </c>
      <c r="H52" s="30" t="s">
        <v>19</v>
      </c>
    </row>
    <row r="53" spans="2:8" ht="19.5" customHeight="1" x14ac:dyDescent="0.25">
      <c r="B53" s="2" t="s">
        <v>142</v>
      </c>
      <c r="C53" s="2"/>
      <c r="D53" s="2"/>
      <c r="E53" s="2"/>
      <c r="F53" s="2"/>
      <c r="G53" s="36">
        <f>SUM(G50:G52)</f>
        <v>45.739999999999995</v>
      </c>
      <c r="H53" s="49"/>
    </row>
    <row r="55" spans="2:8" ht="7.5" customHeight="1" x14ac:dyDescent="0.25"/>
    <row r="56" spans="2:8" ht="25.5" customHeight="1" x14ac:dyDescent="0.25">
      <c r="B56" s="1" t="s">
        <v>143</v>
      </c>
      <c r="C56" s="1"/>
      <c r="D56" s="1"/>
      <c r="E56" s="1"/>
      <c r="F56" s="1"/>
      <c r="G56" s="51">
        <f>G11+G18+G26+G34+G41+G47+G53</f>
        <v>2274.6099999999997</v>
      </c>
      <c r="H56" s="52"/>
    </row>
  </sheetData>
  <mergeCells count="17">
    <mergeCell ref="B53:F53"/>
    <mergeCell ref="B56:F56"/>
    <mergeCell ref="B36:H36"/>
    <mergeCell ref="B41:F41"/>
    <mergeCell ref="B43:H43"/>
    <mergeCell ref="B47:F47"/>
    <mergeCell ref="B49:H49"/>
    <mergeCell ref="B18:F18"/>
    <mergeCell ref="B20:H20"/>
    <mergeCell ref="B26:F26"/>
    <mergeCell ref="B28:H28"/>
    <mergeCell ref="B34:F34"/>
    <mergeCell ref="B1:H1"/>
    <mergeCell ref="B3:H3"/>
    <mergeCell ref="B6:H6"/>
    <mergeCell ref="B11:F11"/>
    <mergeCell ref="B13:H13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39C12"/>
  </sheetPr>
  <dimension ref="B1:I18"/>
  <sheetViews>
    <sheetView showGridLines="0" zoomScaleNormal="100" workbookViewId="0">
      <pane ySplit="5" topLeftCell="A6" activePane="bottomLeft" state="frozen"/>
      <selection pane="bottomLeft" activeCell="O19" sqref="O19"/>
    </sheetView>
  </sheetViews>
  <sheetFormatPr baseColWidth="10" defaultColWidth="8.7109375" defaultRowHeight="15" x14ac:dyDescent="0.25"/>
  <cols>
    <col min="1" max="1" width="3" customWidth="1"/>
    <col min="2" max="2" width="30" customWidth="1"/>
    <col min="3" max="8" width="20" customWidth="1"/>
    <col min="9" max="9" width="11.28515625" bestFit="1" customWidth="1"/>
  </cols>
  <sheetData>
    <row r="1" spans="2:9" ht="36" customHeight="1" x14ac:dyDescent="0.25">
      <c r="B1" s="5" t="s">
        <v>144</v>
      </c>
      <c r="C1" s="5"/>
      <c r="D1" s="5"/>
      <c r="E1" s="5"/>
      <c r="F1" s="5"/>
      <c r="G1" s="5"/>
      <c r="H1" s="5"/>
    </row>
    <row r="2" spans="2:9" ht="7.5" customHeight="1" x14ac:dyDescent="0.25"/>
    <row r="4" spans="2:9" ht="15" customHeight="1" x14ac:dyDescent="0.25">
      <c r="H4" s="48">
        <f>C16</f>
        <v>1030</v>
      </c>
    </row>
    <row r="5" spans="2:9" ht="21.75" customHeight="1" x14ac:dyDescent="0.25">
      <c r="B5" s="26" t="s">
        <v>56</v>
      </c>
      <c r="C5" s="26" t="s">
        <v>145</v>
      </c>
      <c r="D5" s="26" t="s">
        <v>75</v>
      </c>
      <c r="E5" s="26" t="s">
        <v>99</v>
      </c>
      <c r="F5" s="26" t="s">
        <v>78</v>
      </c>
      <c r="G5" s="26" t="s">
        <v>146</v>
      </c>
      <c r="H5" s="26" t="s">
        <v>138</v>
      </c>
      <c r="I5" s="26" t="s">
        <v>141</v>
      </c>
    </row>
    <row r="6" spans="2:9" ht="18" customHeight="1" x14ac:dyDescent="0.25">
      <c r="B6" s="27" t="s">
        <v>147</v>
      </c>
      <c r="C6" s="41">
        <v>350</v>
      </c>
      <c r="D6" s="41">
        <v>342</v>
      </c>
      <c r="E6" s="41">
        <v>368</v>
      </c>
      <c r="F6" s="41">
        <v>355</v>
      </c>
      <c r="G6" s="41">
        <v>349</v>
      </c>
      <c r="H6" s="41">
        <v>361</v>
      </c>
      <c r="I6" s="41">
        <v>370</v>
      </c>
    </row>
    <row r="7" spans="2:9" ht="18" customHeight="1" x14ac:dyDescent="0.25">
      <c r="B7" s="32" t="s">
        <v>148</v>
      </c>
      <c r="C7" s="41">
        <v>120</v>
      </c>
      <c r="D7" s="41">
        <v>98</v>
      </c>
      <c r="E7" s="41">
        <v>135</v>
      </c>
      <c r="F7" s="41">
        <v>112</v>
      </c>
      <c r="G7" s="41">
        <v>145</v>
      </c>
      <c r="H7" s="41">
        <v>108</v>
      </c>
      <c r="I7" s="41">
        <v>125</v>
      </c>
    </row>
    <row r="8" spans="2:9" ht="18" customHeight="1" x14ac:dyDescent="0.25">
      <c r="B8" s="27" t="s">
        <v>149</v>
      </c>
      <c r="C8" s="41">
        <v>80</v>
      </c>
      <c r="D8" s="41">
        <v>45</v>
      </c>
      <c r="E8" s="41">
        <v>0</v>
      </c>
      <c r="F8" s="41">
        <v>220</v>
      </c>
      <c r="G8" s="41">
        <v>0</v>
      </c>
      <c r="H8" s="41">
        <v>65</v>
      </c>
      <c r="I8" s="41">
        <v>0</v>
      </c>
    </row>
    <row r="9" spans="2:9" ht="18" customHeight="1" x14ac:dyDescent="0.25">
      <c r="B9" s="32" t="s">
        <v>150</v>
      </c>
      <c r="C9" s="41">
        <v>40</v>
      </c>
      <c r="D9" s="41">
        <v>28</v>
      </c>
      <c r="E9" s="41">
        <v>55</v>
      </c>
      <c r="F9" s="41">
        <v>32</v>
      </c>
      <c r="G9" s="41">
        <v>18</v>
      </c>
      <c r="H9" s="41">
        <v>44</v>
      </c>
      <c r="I9" s="41">
        <v>60</v>
      </c>
    </row>
    <row r="10" spans="2:9" ht="18" customHeight="1" x14ac:dyDescent="0.25">
      <c r="B10" s="27" t="s">
        <v>151</v>
      </c>
      <c r="C10" s="41">
        <v>100</v>
      </c>
      <c r="D10" s="41">
        <v>88</v>
      </c>
      <c r="E10" s="41">
        <v>115</v>
      </c>
      <c r="F10" s="41">
        <v>95</v>
      </c>
      <c r="G10" s="41">
        <v>130</v>
      </c>
      <c r="H10" s="41">
        <v>72</v>
      </c>
      <c r="I10" s="41">
        <v>105</v>
      </c>
    </row>
    <row r="11" spans="2:9" ht="18" customHeight="1" x14ac:dyDescent="0.25">
      <c r="B11" s="32" t="s">
        <v>152</v>
      </c>
      <c r="C11" s="41">
        <v>150</v>
      </c>
      <c r="D11" s="41">
        <v>0</v>
      </c>
      <c r="E11" s="41">
        <v>0</v>
      </c>
      <c r="F11" s="41">
        <v>0</v>
      </c>
      <c r="G11" s="41">
        <v>800</v>
      </c>
      <c r="H11" s="41">
        <v>0</v>
      </c>
      <c r="I11" s="41">
        <v>0</v>
      </c>
    </row>
    <row r="12" spans="2:9" ht="18" customHeight="1" x14ac:dyDescent="0.25">
      <c r="B12" s="27" t="s">
        <v>153</v>
      </c>
      <c r="C12" s="41">
        <v>50</v>
      </c>
      <c r="D12" s="41">
        <v>25</v>
      </c>
      <c r="E12" s="41">
        <v>45</v>
      </c>
      <c r="F12" s="41">
        <v>30</v>
      </c>
      <c r="G12" s="41">
        <v>20</v>
      </c>
      <c r="H12" s="41">
        <v>35</v>
      </c>
      <c r="I12" s="41">
        <v>80</v>
      </c>
    </row>
    <row r="13" spans="2:9" ht="18" customHeight="1" x14ac:dyDescent="0.25">
      <c r="B13" s="32" t="s">
        <v>154</v>
      </c>
      <c r="C13" s="41">
        <v>60</v>
      </c>
      <c r="D13" s="41">
        <v>0</v>
      </c>
      <c r="E13" s="41">
        <v>85</v>
      </c>
      <c r="F13" s="41">
        <v>160</v>
      </c>
      <c r="G13" s="41">
        <v>0</v>
      </c>
      <c r="H13" s="41">
        <v>45</v>
      </c>
      <c r="I13" s="41">
        <v>230</v>
      </c>
    </row>
    <row r="14" spans="2:9" ht="18" customHeight="1" x14ac:dyDescent="0.25">
      <c r="B14" s="27" t="s">
        <v>155</v>
      </c>
      <c r="C14" s="41">
        <v>30</v>
      </c>
      <c r="D14" s="41">
        <v>22</v>
      </c>
      <c r="E14" s="41">
        <v>18</v>
      </c>
      <c r="F14" s="41">
        <v>25</v>
      </c>
      <c r="G14" s="41">
        <v>30</v>
      </c>
      <c r="H14" s="41">
        <v>27</v>
      </c>
      <c r="I14" s="41">
        <v>20</v>
      </c>
    </row>
    <row r="15" spans="2:9" ht="18" customHeight="1" thickBot="1" x14ac:dyDescent="0.3">
      <c r="B15" s="32" t="s">
        <v>156</v>
      </c>
      <c r="C15" s="41">
        <v>50</v>
      </c>
      <c r="D15" s="41">
        <v>35</v>
      </c>
      <c r="E15" s="41">
        <v>40</v>
      </c>
      <c r="F15" s="41">
        <v>28</v>
      </c>
      <c r="G15" s="41">
        <v>55</v>
      </c>
      <c r="H15" s="41">
        <v>30</v>
      </c>
      <c r="I15" s="41">
        <v>45</v>
      </c>
    </row>
    <row r="16" spans="2:9" ht="21.75" customHeight="1" thickBot="1" x14ac:dyDescent="0.3">
      <c r="B16" s="35" t="s">
        <v>157</v>
      </c>
      <c r="C16" s="36">
        <f t="shared" ref="C16:I16" si="0">SUM(C6:C15)</f>
        <v>1030</v>
      </c>
      <c r="D16" s="36">
        <f t="shared" si="0"/>
        <v>683</v>
      </c>
      <c r="E16" s="36">
        <f t="shared" si="0"/>
        <v>861</v>
      </c>
      <c r="F16" s="36">
        <f t="shared" si="0"/>
        <v>1057</v>
      </c>
      <c r="G16" s="36">
        <f t="shared" si="0"/>
        <v>1547</v>
      </c>
      <c r="H16" s="36">
        <f t="shared" si="0"/>
        <v>787</v>
      </c>
      <c r="I16" s="36">
        <f t="shared" si="0"/>
        <v>1035</v>
      </c>
    </row>
    <row r="17" spans="2:8" ht="15.75" thickBot="1" x14ac:dyDescent="0.3"/>
    <row r="18" spans="2:8" ht="19.5" customHeight="1" x14ac:dyDescent="0.25">
      <c r="B18" s="3" t="s">
        <v>158</v>
      </c>
      <c r="C18" s="3"/>
      <c r="D18" s="3"/>
      <c r="E18" s="3"/>
      <c r="F18" s="3"/>
      <c r="G18" s="3"/>
      <c r="H18" s="3"/>
    </row>
  </sheetData>
  <mergeCells count="2">
    <mergeCell ref="B1:H1"/>
    <mergeCell ref="B18:H18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8E44AD"/>
  </sheetPr>
  <dimension ref="B1:O21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I29" sqref="I29"/>
    </sheetView>
  </sheetViews>
  <sheetFormatPr baseColWidth="10" defaultColWidth="8.7109375" defaultRowHeight="15" x14ac:dyDescent="0.25"/>
  <cols>
    <col min="1" max="1" width="2" customWidth="1"/>
    <col min="2" max="2" width="28" customWidth="1"/>
    <col min="3" max="14" width="12.140625" bestFit="1" customWidth="1"/>
    <col min="15" max="15" width="13.5703125" bestFit="1" customWidth="1"/>
  </cols>
  <sheetData>
    <row r="1" spans="2:15" ht="36" customHeight="1" x14ac:dyDescent="0.25">
      <c r="B1" s="5" t="s">
        <v>159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2:15" ht="7.5" customHeight="1" x14ac:dyDescent="0.25"/>
    <row r="6" spans="2:15" ht="21.75" customHeight="1" x14ac:dyDescent="0.25">
      <c r="B6" s="26" t="s">
        <v>160</v>
      </c>
      <c r="C6" s="26" t="s">
        <v>75</v>
      </c>
      <c r="D6" s="26" t="s">
        <v>99</v>
      </c>
      <c r="E6" s="26" t="s">
        <v>78</v>
      </c>
      <c r="F6" s="26" t="s">
        <v>146</v>
      </c>
      <c r="G6" s="26" t="s">
        <v>138</v>
      </c>
      <c r="H6" s="26" t="s">
        <v>141</v>
      </c>
      <c r="I6" s="26" t="s">
        <v>161</v>
      </c>
      <c r="J6" s="26" t="s">
        <v>162</v>
      </c>
      <c r="K6" s="26" t="s">
        <v>163</v>
      </c>
      <c r="L6" s="26" t="s">
        <v>164</v>
      </c>
      <c r="M6" s="26" t="s">
        <v>165</v>
      </c>
      <c r="N6" s="26" t="s">
        <v>166</v>
      </c>
      <c r="O6" s="26" t="s">
        <v>167</v>
      </c>
    </row>
    <row r="7" spans="2:15" ht="18" customHeight="1" x14ac:dyDescent="0.25">
      <c r="B7" s="53" t="s">
        <v>168</v>
      </c>
      <c r="C7" s="54">
        <v>1356.86</v>
      </c>
      <c r="D7" s="54">
        <v>1356.86</v>
      </c>
      <c r="E7" s="54">
        <v>1356.86</v>
      </c>
      <c r="F7" s="54">
        <v>1356.86</v>
      </c>
      <c r="G7" s="54">
        <v>1356.86</v>
      </c>
      <c r="H7" s="54">
        <v>1356.86</v>
      </c>
      <c r="I7" s="54">
        <v>1356.86</v>
      </c>
      <c r="J7" s="54">
        <v>1356.86</v>
      </c>
      <c r="K7" s="54">
        <v>1356.86</v>
      </c>
      <c r="L7" s="54">
        <v>1356.86</v>
      </c>
      <c r="M7" s="54">
        <v>1356.86</v>
      </c>
      <c r="N7" s="54">
        <v>1356.86</v>
      </c>
      <c r="O7" s="55">
        <f t="shared" ref="O7:O14" si="0">SUM(C7:N7)</f>
        <v>16282.320000000002</v>
      </c>
    </row>
    <row r="8" spans="2:15" ht="18" customHeight="1" x14ac:dyDescent="0.25">
      <c r="B8" s="44" t="s">
        <v>169</v>
      </c>
      <c r="C8" s="56">
        <v>1133</v>
      </c>
      <c r="D8" s="56">
        <v>1133</v>
      </c>
      <c r="E8" s="56">
        <v>1133</v>
      </c>
      <c r="F8" s="56">
        <v>1133</v>
      </c>
      <c r="G8" s="56">
        <v>1133</v>
      </c>
      <c r="H8" s="56">
        <v>1133</v>
      </c>
      <c r="I8" s="56">
        <v>1133</v>
      </c>
      <c r="J8" s="56">
        <v>1133</v>
      </c>
      <c r="K8" s="56">
        <v>1133</v>
      </c>
      <c r="L8" s="56">
        <v>1133</v>
      </c>
      <c r="M8" s="56">
        <v>1133</v>
      </c>
      <c r="N8" s="56">
        <v>1133</v>
      </c>
      <c r="O8" s="57">
        <f t="shared" si="0"/>
        <v>13596</v>
      </c>
    </row>
    <row r="9" spans="2:15" ht="18" customHeight="1" x14ac:dyDescent="0.25">
      <c r="B9" s="40" t="s">
        <v>170</v>
      </c>
      <c r="C9" s="58">
        <v>438.16</v>
      </c>
      <c r="D9" s="58">
        <v>438.16</v>
      </c>
      <c r="E9" s="58">
        <v>438.16</v>
      </c>
      <c r="F9" s="58">
        <v>438.16</v>
      </c>
      <c r="G9" s="58">
        <v>438.16</v>
      </c>
      <c r="H9" s="58">
        <v>438.16</v>
      </c>
      <c r="I9" s="58">
        <v>438.16</v>
      </c>
      <c r="J9" s="58">
        <v>438.16</v>
      </c>
      <c r="K9" s="58">
        <v>438.16</v>
      </c>
      <c r="L9" s="58">
        <v>438.16</v>
      </c>
      <c r="M9" s="58">
        <v>438.16</v>
      </c>
      <c r="N9" s="58">
        <v>438.16</v>
      </c>
      <c r="O9" s="59">
        <f t="shared" si="0"/>
        <v>5257.9199999999992</v>
      </c>
    </row>
    <row r="10" spans="2:15" ht="18" customHeight="1" x14ac:dyDescent="0.25">
      <c r="B10" s="44" t="s">
        <v>171</v>
      </c>
      <c r="C10" s="56">
        <v>126.32</v>
      </c>
      <c r="D10" s="56">
        <v>126.32</v>
      </c>
      <c r="E10" s="56">
        <v>126.32</v>
      </c>
      <c r="F10" s="56">
        <v>126.32</v>
      </c>
      <c r="G10" s="56">
        <v>126.32</v>
      </c>
      <c r="H10" s="56">
        <v>126.32</v>
      </c>
      <c r="I10" s="56">
        <v>126.32</v>
      </c>
      <c r="J10" s="56">
        <v>126.32</v>
      </c>
      <c r="K10" s="56">
        <v>126.32</v>
      </c>
      <c r="L10" s="56">
        <v>126.32</v>
      </c>
      <c r="M10" s="56">
        <v>126.32</v>
      </c>
      <c r="N10" s="56">
        <v>126.32</v>
      </c>
      <c r="O10" s="57">
        <f t="shared" si="0"/>
        <v>1515.8399999999995</v>
      </c>
    </row>
    <row r="11" spans="2:15" ht="18" customHeight="1" x14ac:dyDescent="0.25">
      <c r="B11" s="40" t="s">
        <v>172</v>
      </c>
      <c r="C11" s="58">
        <v>133.66999999999999</v>
      </c>
      <c r="D11" s="58">
        <v>133.66999999999999</v>
      </c>
      <c r="E11" s="58">
        <v>133.66999999999999</v>
      </c>
      <c r="F11" s="58">
        <v>133.66999999999999</v>
      </c>
      <c r="G11" s="58">
        <v>133.66999999999999</v>
      </c>
      <c r="H11" s="58">
        <v>133.66999999999999</v>
      </c>
      <c r="I11" s="58">
        <v>133.66999999999999</v>
      </c>
      <c r="J11" s="58">
        <v>133.66999999999999</v>
      </c>
      <c r="K11" s="58">
        <v>133.66999999999999</v>
      </c>
      <c r="L11" s="58">
        <v>133.66999999999999</v>
      </c>
      <c r="M11" s="58">
        <v>133.66999999999999</v>
      </c>
      <c r="N11" s="58">
        <v>133.66999999999999</v>
      </c>
      <c r="O11" s="59">
        <f t="shared" si="0"/>
        <v>1604.0400000000002</v>
      </c>
    </row>
    <row r="12" spans="2:15" ht="18" customHeight="1" x14ac:dyDescent="0.25">
      <c r="B12" s="44" t="s">
        <v>173</v>
      </c>
      <c r="C12" s="56">
        <v>67.72</v>
      </c>
      <c r="D12" s="56">
        <v>67.72</v>
      </c>
      <c r="E12" s="56">
        <v>67.72</v>
      </c>
      <c r="F12" s="56">
        <v>67.72</v>
      </c>
      <c r="G12" s="56">
        <v>67.72</v>
      </c>
      <c r="H12" s="56">
        <v>67.72</v>
      </c>
      <c r="I12" s="56">
        <v>67.72</v>
      </c>
      <c r="J12" s="56">
        <v>67.72</v>
      </c>
      <c r="K12" s="56">
        <v>67.72</v>
      </c>
      <c r="L12" s="56">
        <v>67.72</v>
      </c>
      <c r="M12" s="56">
        <v>67.72</v>
      </c>
      <c r="N12" s="56">
        <v>67.72</v>
      </c>
      <c r="O12" s="57">
        <f t="shared" si="0"/>
        <v>812.64000000000021</v>
      </c>
    </row>
    <row r="13" spans="2:15" ht="18" customHeight="1" x14ac:dyDescent="0.25">
      <c r="B13" s="40" t="s">
        <v>174</v>
      </c>
      <c r="C13" s="58">
        <v>330</v>
      </c>
      <c r="D13" s="58">
        <v>330</v>
      </c>
      <c r="E13" s="58">
        <v>330</v>
      </c>
      <c r="F13" s="58">
        <v>330</v>
      </c>
      <c r="G13" s="58">
        <v>330</v>
      </c>
      <c r="H13" s="58">
        <v>330</v>
      </c>
      <c r="I13" s="58">
        <v>330</v>
      </c>
      <c r="J13" s="58">
        <v>330</v>
      </c>
      <c r="K13" s="58">
        <v>330</v>
      </c>
      <c r="L13" s="58">
        <v>330</v>
      </c>
      <c r="M13" s="58">
        <v>330</v>
      </c>
      <c r="N13" s="58">
        <v>330</v>
      </c>
      <c r="O13" s="59">
        <f t="shared" si="0"/>
        <v>3960</v>
      </c>
    </row>
    <row r="14" spans="2:15" ht="18" customHeight="1" x14ac:dyDescent="0.25">
      <c r="B14" s="44" t="s">
        <v>175</v>
      </c>
      <c r="C14" s="56">
        <v>45.74</v>
      </c>
      <c r="D14" s="56">
        <v>45.74</v>
      </c>
      <c r="E14" s="56">
        <v>45.74</v>
      </c>
      <c r="F14" s="56">
        <v>45.74</v>
      </c>
      <c r="G14" s="56">
        <v>45.74</v>
      </c>
      <c r="H14" s="56">
        <v>45.74</v>
      </c>
      <c r="I14" s="56">
        <v>45.74</v>
      </c>
      <c r="J14" s="56">
        <v>45.74</v>
      </c>
      <c r="K14" s="56">
        <v>45.74</v>
      </c>
      <c r="L14" s="56">
        <v>45.74</v>
      </c>
      <c r="M14" s="56">
        <v>45.74</v>
      </c>
      <c r="N14" s="56">
        <v>45.74</v>
      </c>
      <c r="O14" s="57">
        <f t="shared" si="0"/>
        <v>548.88</v>
      </c>
    </row>
    <row r="15" spans="2:15" ht="6" customHeight="1" x14ac:dyDescent="0.25"/>
    <row r="16" spans="2:15" ht="18" customHeight="1" x14ac:dyDescent="0.25">
      <c r="B16" s="53" t="s">
        <v>176</v>
      </c>
      <c r="C16" s="54">
        <v>610</v>
      </c>
      <c r="D16" s="54">
        <v>861</v>
      </c>
      <c r="E16" s="54">
        <v>1057</v>
      </c>
      <c r="F16" s="54">
        <v>1547</v>
      </c>
      <c r="G16" s="54">
        <v>787</v>
      </c>
      <c r="H16" s="54">
        <v>1035</v>
      </c>
      <c r="I16" s="54">
        <v>980</v>
      </c>
      <c r="J16" s="54">
        <v>1200</v>
      </c>
      <c r="K16" s="54">
        <v>1100</v>
      </c>
      <c r="L16" s="54">
        <v>850</v>
      </c>
      <c r="M16" s="54">
        <v>1400</v>
      </c>
      <c r="N16" s="54">
        <v>1900</v>
      </c>
      <c r="O16" s="55">
        <f>SUM(C16:N16)</f>
        <v>13327</v>
      </c>
    </row>
    <row r="17" spans="2:15" ht="6" customHeight="1" x14ac:dyDescent="0.25"/>
    <row r="18" spans="2:15" ht="18" customHeight="1" x14ac:dyDescent="0.25">
      <c r="B18" s="60" t="s">
        <v>177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</row>
    <row r="19" spans="2:15" ht="18" customHeight="1" x14ac:dyDescent="0.25">
      <c r="B19" s="60" t="s">
        <v>178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1" spans="2:15" ht="7.5" customHeight="1" x14ac:dyDescent="0.25"/>
  </sheetData>
  <mergeCells count="1">
    <mergeCell ref="B1:O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📊 Übersicht</vt:lpstr>
      <vt:lpstr>Einnahmen</vt:lpstr>
      <vt:lpstr>Fixkosten</vt:lpstr>
      <vt:lpstr>Variabel</vt:lpstr>
      <vt:lpstr>📅 Jahresplanung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2</cp:revision>
  <dcterms:created xsi:type="dcterms:W3CDTF">2026-05-30T13:37:40Z</dcterms:created>
  <dcterms:modified xsi:type="dcterms:W3CDTF">2026-05-30T13:46:34Z</dcterms:modified>
  <dc:language>en-US</dc:language>
</cp:coreProperties>
</file>