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DE1A05C-809C-435E-93D6-9E152AA5C4F7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Übersicht" sheetId="1" r:id="rId1"/>
    <sheet name="Kategorien" sheetId="2" r:id="rId2"/>
    <sheet name="Monatsplan" sheetId="3" r:id="rId3"/>
    <sheet name="Sparziele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4" l="1"/>
  <c r="D13" i="4"/>
  <c r="F13" i="4" s="1"/>
  <c r="C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N33" i="3"/>
  <c r="N34" i="3" s="1"/>
  <c r="Q31" i="3"/>
  <c r="D16" i="1" s="1"/>
  <c r="O31" i="3"/>
  <c r="D32" i="1" s="1"/>
  <c r="N31" i="3"/>
  <c r="D31" i="1" s="1"/>
  <c r="M31" i="3"/>
  <c r="D30" i="1" s="1"/>
  <c r="L31" i="3"/>
  <c r="D29" i="1" s="1"/>
  <c r="K31" i="3"/>
  <c r="D28" i="1" s="1"/>
  <c r="J31" i="3"/>
  <c r="I31" i="3"/>
  <c r="D26" i="1" s="1"/>
  <c r="H31" i="3"/>
  <c r="D25" i="1" s="1"/>
  <c r="G31" i="3"/>
  <c r="D24" i="1" s="1"/>
  <c r="F31" i="3"/>
  <c r="D23" i="1" s="1"/>
  <c r="E31" i="3"/>
  <c r="D31" i="3"/>
  <c r="P31" i="3" s="1"/>
  <c r="C31" i="3"/>
  <c r="Q30" i="3"/>
  <c r="R30" i="3" s="1"/>
  <c r="P30" i="3"/>
  <c r="Q29" i="3"/>
  <c r="R29" i="3" s="1"/>
  <c r="P29" i="3"/>
  <c r="Q28" i="3"/>
  <c r="R28" i="3" s="1"/>
  <c r="P28" i="3"/>
  <c r="C49" i="1" s="1"/>
  <c r="D49" i="1" s="1"/>
  <c r="Q27" i="3"/>
  <c r="R27" i="3" s="1"/>
  <c r="P27" i="3"/>
  <c r="C48" i="1" s="1"/>
  <c r="D48" i="1" s="1"/>
  <c r="Q26" i="3"/>
  <c r="R26" i="3" s="1"/>
  <c r="P26" i="3"/>
  <c r="C47" i="1" s="1"/>
  <c r="R25" i="3"/>
  <c r="Q25" i="3"/>
  <c r="P25" i="3"/>
  <c r="C46" i="1" s="1"/>
  <c r="D46" i="1" s="1"/>
  <c r="R24" i="3"/>
  <c r="Q24" i="3"/>
  <c r="P24" i="3"/>
  <c r="Q23" i="3"/>
  <c r="R23" i="3" s="1"/>
  <c r="P23" i="3"/>
  <c r="Q22" i="3"/>
  <c r="R22" i="3" s="1"/>
  <c r="P22" i="3"/>
  <c r="E56" i="1" s="1"/>
  <c r="Q21" i="3"/>
  <c r="R21" i="3" s="1"/>
  <c r="P21" i="3"/>
  <c r="C42" i="1" s="1"/>
  <c r="Q20" i="3"/>
  <c r="R20" i="3" s="1"/>
  <c r="P20" i="3"/>
  <c r="C41" i="1" s="1"/>
  <c r="D41" i="1" s="1"/>
  <c r="Q19" i="3"/>
  <c r="R19" i="3" s="1"/>
  <c r="P19" i="3"/>
  <c r="C40" i="1" s="1"/>
  <c r="D40" i="1" s="1"/>
  <c r="Q18" i="3"/>
  <c r="R18" i="3" s="1"/>
  <c r="P18" i="3"/>
  <c r="C39" i="1" s="1"/>
  <c r="D39" i="1" s="1"/>
  <c r="R17" i="3"/>
  <c r="Q17" i="3"/>
  <c r="P17" i="3"/>
  <c r="Q16" i="3"/>
  <c r="R16" i="3" s="1"/>
  <c r="P16" i="3"/>
  <c r="Q15" i="3"/>
  <c r="R15" i="3" s="1"/>
  <c r="P15" i="3"/>
  <c r="E55" i="1" s="1"/>
  <c r="Q12" i="3"/>
  <c r="Q33" i="3" s="1"/>
  <c r="O12" i="3"/>
  <c r="C32" i="1" s="1"/>
  <c r="N12" i="3"/>
  <c r="C31" i="1" s="1"/>
  <c r="M12" i="3"/>
  <c r="C30" i="1" s="1"/>
  <c r="L12" i="3"/>
  <c r="C29" i="1" s="1"/>
  <c r="K12" i="3"/>
  <c r="K33" i="3" s="1"/>
  <c r="J12" i="3"/>
  <c r="J33" i="3" s="1"/>
  <c r="I12" i="3"/>
  <c r="C26" i="1" s="1"/>
  <c r="H12" i="3"/>
  <c r="H33" i="3" s="1"/>
  <c r="G12" i="3"/>
  <c r="G33" i="3" s="1"/>
  <c r="F12" i="3"/>
  <c r="F33" i="3" s="1"/>
  <c r="E12" i="3"/>
  <c r="E33" i="3" s="1"/>
  <c r="D12" i="3"/>
  <c r="D33" i="3" s="1"/>
  <c r="C12" i="3"/>
  <c r="C33" i="3" s="1"/>
  <c r="C34" i="3" s="1"/>
  <c r="Q11" i="3"/>
  <c r="P11" i="3"/>
  <c r="R11" i="3" s="1"/>
  <c r="Q10" i="3"/>
  <c r="P10" i="3"/>
  <c r="R10" i="3" s="1"/>
  <c r="Q9" i="3"/>
  <c r="P9" i="3"/>
  <c r="R9" i="3" s="1"/>
  <c r="Q8" i="3"/>
  <c r="R8" i="3" s="1"/>
  <c r="P8" i="3"/>
  <c r="Q7" i="3"/>
  <c r="P7" i="3"/>
  <c r="R7" i="3" s="1"/>
  <c r="C51" i="1"/>
  <c r="B51" i="1"/>
  <c r="C50" i="1"/>
  <c r="D50" i="1" s="1"/>
  <c r="B50" i="1"/>
  <c r="B49" i="1"/>
  <c r="B48" i="1"/>
  <c r="B47" i="1"/>
  <c r="B46" i="1"/>
  <c r="C45" i="1"/>
  <c r="D45" i="1" s="1"/>
  <c r="B45" i="1"/>
  <c r="C44" i="1"/>
  <c r="B44" i="1"/>
  <c r="C43" i="1"/>
  <c r="B43" i="1"/>
  <c r="B42" i="1"/>
  <c r="B41" i="1"/>
  <c r="B40" i="1"/>
  <c r="B39" i="1"/>
  <c r="C38" i="1"/>
  <c r="B38" i="1"/>
  <c r="C37" i="1"/>
  <c r="B37" i="1"/>
  <c r="C36" i="1"/>
  <c r="B36" i="1"/>
  <c r="C28" i="1"/>
  <c r="D27" i="1"/>
  <c r="C27" i="1"/>
  <c r="C23" i="1"/>
  <c r="D22" i="1"/>
  <c r="C22" i="1"/>
  <c r="D21" i="1"/>
  <c r="C21" i="1"/>
  <c r="J34" i="3" l="1"/>
  <c r="E27" i="1"/>
  <c r="E25" i="1"/>
  <c r="H34" i="3"/>
  <c r="E16" i="1"/>
  <c r="D10" i="1"/>
  <c r="D38" i="1"/>
  <c r="E23" i="1"/>
  <c r="F34" i="3"/>
  <c r="K34" i="3"/>
  <c r="E28" i="1"/>
  <c r="D51" i="1"/>
  <c r="E34" i="3"/>
  <c r="E22" i="1"/>
  <c r="F16" i="1"/>
  <c r="G16" i="1" s="1"/>
  <c r="D37" i="1"/>
  <c r="D17" i="1"/>
  <c r="Q34" i="3"/>
  <c r="D55" i="1"/>
  <c r="F55" i="1" s="1"/>
  <c r="E21" i="1"/>
  <c r="D34" i="3"/>
  <c r="E24" i="1"/>
  <c r="G34" i="3"/>
  <c r="D36" i="1"/>
  <c r="D42" i="1"/>
  <c r="D43" i="1"/>
  <c r="D44" i="1"/>
  <c r="D47" i="1"/>
  <c r="L33" i="3"/>
  <c r="M33" i="3"/>
  <c r="O33" i="3"/>
  <c r="P12" i="3"/>
  <c r="R31" i="3"/>
  <c r="D15" i="1"/>
  <c r="C24" i="1"/>
  <c r="E57" i="1"/>
  <c r="D57" i="1" s="1"/>
  <c r="F57" i="1" s="1"/>
  <c r="C25" i="1"/>
  <c r="E31" i="1"/>
  <c r="I33" i="3"/>
  <c r="B10" i="1" l="1"/>
  <c r="R12" i="3"/>
  <c r="E15" i="1"/>
  <c r="F15" i="1" s="1"/>
  <c r="G15" i="1" s="1"/>
  <c r="P33" i="3"/>
  <c r="M34" i="3"/>
  <c r="E30" i="1"/>
  <c r="I34" i="3"/>
  <c r="E26" i="1"/>
  <c r="D56" i="1"/>
  <c r="F56" i="1" s="1"/>
  <c r="O34" i="3"/>
  <c r="E32" i="1"/>
  <c r="L34" i="3"/>
  <c r="E29" i="1"/>
  <c r="R33" i="3" l="1"/>
  <c r="G10" i="1"/>
  <c r="P34" i="3"/>
  <c r="I10" i="1" s="1"/>
  <c r="E17" i="1"/>
  <c r="F17" i="1" s="1"/>
  <c r="G17" i="1" s="1"/>
</calcChain>
</file>

<file path=xl/sharedStrings.xml><?xml version="1.0" encoding="utf-8"?>
<sst xmlns="http://schemas.openxmlformats.org/spreadsheetml/2006/main" count="189" uniqueCount="115">
  <si>
    <t>FAMILIENBUDGET  •  Jahresübersicht</t>
  </si>
  <si>
    <t>Auf einen Blick: Einnahmen, Ausgaben, Sparquote und Budget-Abweichungen für das gesamte Jahr.</t>
  </si>
  <si>
    <t>Planungsjahr</t>
  </si>
  <si>
    <t>Aktualisierung</t>
  </si>
  <si>
    <t>automatisch aus „Monatsplan"</t>
  </si>
  <si>
    <t>Einnahmen (Ist Jahr)</t>
  </si>
  <si>
    <t>Ausgaben (Ist Jahr)</t>
  </si>
  <si>
    <t>Überschuss / Defizit</t>
  </si>
  <si>
    <t>Sparquote</t>
  </si>
  <si>
    <t xml:space="preserve">  ▌  Soll / Ist im Jahresvergleich</t>
  </si>
  <si>
    <t>Plan-Jahr</t>
  </si>
  <si>
    <t>Ist-Jahr</t>
  </si>
  <si>
    <t>Abweichung</t>
  </si>
  <si>
    <t>Abw. %</t>
  </si>
  <si>
    <t>Einnahmen</t>
  </si>
  <si>
    <t>Ausgaben</t>
  </si>
  <si>
    <t>Saldo</t>
  </si>
  <si>
    <t xml:space="preserve">  ▌  Monatsverlauf</t>
  </si>
  <si>
    <t>Monat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</si>
  <si>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</si>
  <si>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</si>
  <si>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</si>
  <si>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</si>
  <si>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</si>
  <si>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</si>
  <si>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</si>
  <si>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</si>
  <si>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</si>
  <si>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</si>
  <si>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</si>
  <si>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</si>
  <si>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 xml:space="preserve">  ▌  Ausgaben nach Kategorie (Jahr)</t>
  </si>
  <si>
    <t>Kategorie</t>
  </si>
  <si>
    <t>Jahressumme</t>
  </si>
  <si>
    <t>Anteil</t>
  </si>
  <si>
    <t xml:space="preserve">  ▌  50 / 30 / 20-Analyse</t>
  </si>
  <si>
    <t>Empfehlung</t>
  </si>
  <si>
    <t>Ihr Anteil</t>
  </si>
  <si>
    <t>Ist-Betrag</t>
  </si>
  <si>
    <t>Status</t>
  </si>
  <si>
    <t>Bedürfnisse (Fixkosten)</t>
  </si>
  <si>
    <t>Wünsche (variabel)</t>
  </si>
  <si>
    <t>Sparen &amp; Schulden</t>
  </si>
  <si>
    <t>🛈 Bedienungshinweis: Die blauen Zellen im Monatsplan und in den Sparzielen sind die einzigen, die Sie ausfüllen müssen. Alle Auswertungen, Summen und Diagramme werden automatisch aktualisiert.</t>
  </si>
  <si>
    <t>KATEGORIEN &amp; STAMMDATEN</t>
  </si>
  <si>
    <t>Hier können Kategorien und Standardwerte angepasst werden. Änderungen wirken sich auf den Monatsplan aus.</t>
  </si>
  <si>
    <t xml:space="preserve">  ▌  Einnahmenarten</t>
  </si>
  <si>
    <t>Bezeichnung</t>
  </si>
  <si>
    <t>Typ</t>
  </si>
  <si>
    <t>Hinweis</t>
  </si>
  <si>
    <t>Gehalt Hauptverdienstler</t>
  </si>
  <si>
    <t>Fix</t>
  </si>
  <si>
    <t>Netto monatlich</t>
  </si>
  <si>
    <t>Gehalt Partner/in</t>
  </si>
  <si>
    <t>Kindergeld</t>
  </si>
  <si>
    <t>Pro Kind</t>
  </si>
  <si>
    <t>Mieteinnahmen</t>
  </si>
  <si>
    <t>Falls vorhanden</t>
  </si>
  <si>
    <t>Kapitalerträge</t>
  </si>
  <si>
    <t>Variabel</t>
  </si>
  <si>
    <t>Zinsen, Dividenden</t>
  </si>
  <si>
    <t>Sonstige Einnahmen</t>
  </si>
  <si>
    <t>Boni, Geschenke</t>
  </si>
  <si>
    <t xml:space="preserve">  ▌  Ausgabenarten</t>
  </si>
  <si>
    <t>Klassifizierung</t>
  </si>
  <si>
    <t>Empfehlung (50/30/20)</t>
  </si>
  <si>
    <t>Wohnen (Miete, Nebenkosten)</t>
  </si>
  <si>
    <t>Bedürfnisse</t>
  </si>
  <si>
    <t>50%</t>
  </si>
  <si>
    <t>Lebensmittel &amp; Haushalt</t>
  </si>
  <si>
    <t>Mobilität (Auto, ÖPNV, Sprit)</t>
  </si>
  <si>
    <t>Versicherungen</t>
  </si>
  <si>
    <t>Gesundheit &amp; Arzt</t>
  </si>
  <si>
    <t>Kinder (Kita, Schule, Kleidung)</t>
  </si>
  <si>
    <t>Strom, Gas, Wasser</t>
  </si>
  <si>
    <t>Telefon, Internet, Streaming</t>
  </si>
  <si>
    <t>Wünsche</t>
  </si>
  <si>
    <t>30%</t>
  </si>
  <si>
    <t>Freizeit &amp; Hobbys</t>
  </si>
  <si>
    <t>Restaurant &amp; Essen gehen</t>
  </si>
  <si>
    <t>Urlaub &amp; Reisen</t>
  </si>
  <si>
    <t>Bekleidung &amp; Schuhe</t>
  </si>
  <si>
    <t>Persönliche Pflege</t>
  </si>
  <si>
    <t>Sparen &amp; Investieren</t>
  </si>
  <si>
    <t>Sparen</t>
  </si>
  <si>
    <t>20%</t>
  </si>
  <si>
    <t>Schuldentilgung &amp; Kredite</t>
  </si>
  <si>
    <t>Sonstiges</t>
  </si>
  <si>
    <t>—</t>
  </si>
  <si>
    <t>ℹ Die 50/30/20-Regel ist eine Faustformel: 50 % der Einnahmen für Bedürfnisse, 30 % für Wünsche, 20 % für Sparen &amp; Schuldentilgung. Sie kann individuell angepasst werden.</t>
  </si>
  <si>
    <t>MONATSPLAN  •  Soll / Ist-Vergleich</t>
  </si>
  <si>
    <t>Tragen Sie die geplanten Monatswerte einmalig in Spalte „Plan/Monat" ein. Die tatsächlichen Beträge erfassen Sie pro Monat. Jahressumme und Abweichung werden automatisch berechnet.</t>
  </si>
  <si>
    <t>Plan/Monat</t>
  </si>
  <si>
    <t>▌  EINNAHMEN</t>
  </si>
  <si>
    <t>Summe Einnahmen</t>
  </si>
  <si>
    <t>▌  AUSGABEN</t>
  </si>
  <si>
    <t>Summe Ausgaben</t>
  </si>
  <si>
    <t>ÜBERSCHUSS / DEFIZIT</t>
  </si>
  <si>
    <t>SPARZIELE &amp; RÜCKLAGEN</t>
  </si>
  <si>
    <t>Definieren Sie konkrete Sparziele. Der Fortschritt wird automatisch berechnet und visuell angezeigt.</t>
  </si>
  <si>
    <t>Sparziel</t>
  </si>
  <si>
    <t>Zielbetrag</t>
  </si>
  <si>
    <t>Bereits gespart</t>
  </si>
  <si>
    <t>Monatliche Rate</t>
  </si>
  <si>
    <t>Fortschritt</t>
  </si>
  <si>
    <t>Notgroschen (3 Monatsausgaben)</t>
  </si>
  <si>
    <t>Familienurlaub Sommer</t>
  </si>
  <si>
    <t>Neue Waschmaschine</t>
  </si>
  <si>
    <t>Auto-Rücklage</t>
  </si>
  <si>
    <t>Weihnachtsgeschenke</t>
  </si>
  <si>
    <t>Altersvorsorge (zusätzlich)</t>
  </si>
  <si>
    <t>Schulausflug Kinder</t>
  </si>
  <si>
    <t>GESAMT</t>
  </si>
  <si>
    <t>💡 Empfehlung</t>
  </si>
  <si>
    <t>• Notgroschen: 3–6 Monatsausgaben auf einem Tagesgeldkonto.
• Mittelfristige Ziele (Auto, Urlaub): separates Tagesgeld- oder Sparbuchkonto.
• Langfristige Ziele (&gt;5 Jahre): ETF-Sparplan in Erwägung ziehen.
• Sparziele monatlich nach Eingang des Gehalts automatisch überweisen („Pay yourself first").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</si>
</sst>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"/>
    <numFmt numFmtId="165" formatCode="#,##0&quot; €&quot;;[Red]\-#,##0&quot; €&quot;"/>
    <numFmt numFmtId="166" formatCode="0.0%"/>
    <numFmt numFmtId="167" formatCode="0.0%;[Red]\-0.0%"/>
    <numFmt numFmtId="168" formatCode="#,##0&quot; €&quot;;\-#,##0&quot; €&quot;;\-"/>
  </numFmts>
  <fonts count="23" x14ac:knownFonts="1">
    <font>
      <sz val="11"/>
      <color theme="1"/>
      <name val="Calibri"/>
      <family val="2"/>
      <charset val="1"/>
    </font>
    <font>
      <b/>
      <sz val="26"/>
      <color rgb="FFFFFFFF"/>
      <name val="Arial"/>
      <charset val="1"/>
    </font>
    <font>
      <i/>
      <sz val="10"/>
      <color rgb="FF595959"/>
      <name val="Arial"/>
      <charset val="1"/>
    </font>
    <font>
      <b/>
      <sz val="10"/>
      <color rgb="FF595959"/>
      <name val="Arial"/>
      <charset val="1"/>
    </font>
    <font>
      <b/>
      <sz val="13"/>
      <color rgb="FF1F3A5F"/>
      <name val="Arial"/>
      <charset val="1"/>
    </font>
    <font>
      <b/>
      <sz val="10"/>
      <color rgb="FFFFFFFF"/>
      <name val="Arial"/>
      <charset val="1"/>
    </font>
    <font>
      <b/>
      <sz val="20"/>
      <color rgb="FF2E7D5B"/>
      <name val="Arial"/>
      <charset val="1"/>
    </font>
    <font>
      <b/>
      <sz val="20"/>
      <color rgb="FFB33A3A"/>
      <name val="Arial"/>
      <charset val="1"/>
    </font>
    <font>
      <b/>
      <sz val="20"/>
      <color rgb="FF1F3A5F"/>
      <name val="Arial"/>
      <charset val="1"/>
    </font>
    <font>
      <b/>
      <sz val="20"/>
      <color rgb="FF2E8B8B"/>
      <name val="Arial"/>
      <charset val="1"/>
    </font>
    <font>
      <b/>
      <sz val="11"/>
      <color rgb="FFFFFFFF"/>
      <name val="Arial"/>
      <charset val="1"/>
    </font>
    <font>
      <b/>
      <sz val="11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i/>
      <sz val="9"/>
      <color rgb="FF595959"/>
      <name val="Arial"/>
      <charset val="1"/>
    </font>
    <font>
      <b/>
      <sz val="14"/>
      <color rgb="FFFFFFFF"/>
      <name val="Arial"/>
      <charset val="1"/>
    </font>
    <font>
      <b/>
      <sz val="18"/>
      <color rgb="FFFFFFFF"/>
      <name val="Arial"/>
      <charset val="1"/>
    </font>
    <font>
      <b/>
      <sz val="10"/>
      <color rgb="FF0000FF"/>
      <name val="Arial"/>
      <charset val="1"/>
    </font>
    <font>
      <sz val="10"/>
      <color rgb="FF0000FF"/>
      <name val="Arial"/>
      <charset val="1"/>
    </font>
    <font>
      <b/>
      <sz val="12"/>
      <color rgb="FFFFFFFF"/>
      <name val="Arial"/>
      <charset val="1"/>
    </font>
    <font>
      <b/>
      <sz val="10"/>
      <color rgb="FF1F3A5F"/>
      <name val="Arial"/>
      <charset val="1"/>
    </font>
    <font>
      <b/>
      <sz val="11"/>
      <color rgb="FF1F3A5F"/>
      <name val="Arial"/>
      <charset val="1"/>
    </font>
    <font>
      <sz val="9"/>
      <color rgb="FF595959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A5F"/>
        <bgColor rgb="FF333300"/>
      </patternFill>
    </fill>
    <fill>
      <patternFill patternType="solid">
        <fgColor rgb="FFD4A24C"/>
        <bgColor rgb="FFF79646"/>
      </patternFill>
    </fill>
    <fill>
      <patternFill patternType="solid">
        <fgColor rgb="FFF4F5F7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2E7D5B"/>
        <bgColor rgb="FF2E8B8B"/>
      </patternFill>
    </fill>
    <fill>
      <patternFill patternType="solid">
        <fgColor rgb="FFB33A3A"/>
        <bgColor rgb="FF9F423F"/>
      </patternFill>
    </fill>
    <fill>
      <patternFill patternType="solid">
        <fgColor rgb="FF2E8B8B"/>
        <bgColor rgb="FF3E8EA4"/>
      </patternFill>
    </fill>
    <fill>
      <patternFill patternType="solid">
        <fgColor rgb="FFE6ECF3"/>
        <bgColor rgb="FFDDEEE5"/>
      </patternFill>
    </fill>
    <fill>
      <patternFill patternType="solid">
        <fgColor rgb="FFDDEEE5"/>
        <bgColor rgb="FFE6ECF3"/>
      </patternFill>
    </fill>
    <fill>
      <patternFill patternType="solid">
        <fgColor rgb="FFF8DCDC"/>
        <bgColor rgb="FFD9D9D9"/>
      </patternFill>
    </fill>
  </fills>
  <borders count="4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80">
    <xf numFmtId="0" fontId="0" fillId="0" borderId="0" xfId="0"/>
    <xf numFmtId="166" fontId="9" fillId="9" borderId="2" xfId="0" applyNumberFormat="1" applyFont="1" applyFill="1" applyBorder="1" applyAlignment="1">
      <alignment horizontal="center" vertical="center" wrapText="1"/>
    </xf>
    <xf numFmtId="165" fontId="8" fillId="9" borderId="2" xfId="0" applyNumberFormat="1" applyFont="1" applyFill="1" applyBorder="1" applyAlignment="1">
      <alignment horizontal="center"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right" vertical="center" wrapText="1" indent="1"/>
    </xf>
    <xf numFmtId="164" fontId="13" fillId="0" borderId="3" xfId="0" applyNumberFormat="1" applyFont="1" applyBorder="1" applyAlignment="1">
      <alignment horizontal="right" vertical="center" wrapText="1" indent="1"/>
    </xf>
    <xf numFmtId="165" fontId="13" fillId="0" borderId="3" xfId="0" applyNumberFormat="1" applyFont="1" applyBorder="1" applyAlignment="1">
      <alignment horizontal="right" vertical="center" wrapText="1" indent="1"/>
    </xf>
    <xf numFmtId="0" fontId="13" fillId="9" borderId="3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166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 indent="1"/>
    </xf>
    <xf numFmtId="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2" fillId="4" borderId="3" xfId="0" applyFont="1" applyFill="1" applyBorder="1" applyAlignment="1">
      <alignment horizontal="left" vertical="center" wrapText="1" indent="1"/>
    </xf>
    <xf numFmtId="0" fontId="0" fillId="4" borderId="3" xfId="0" applyFill="1" applyBorder="1" applyAlignment="1">
      <alignment horizontal="center" vertical="center" wrapText="1" indent="1"/>
    </xf>
    <xf numFmtId="0" fontId="14" fillId="4" borderId="3" xfId="0" applyFont="1" applyFill="1" applyBorder="1" applyAlignment="1">
      <alignment horizontal="left" vertical="center" wrapText="1" indent="1"/>
    </xf>
    <xf numFmtId="0" fontId="12" fillId="4" borderId="3" xfId="0" applyFont="1" applyFill="1" applyBorder="1" applyAlignment="1">
      <alignment horizontal="center" vertical="center" wrapText="1" indent="1"/>
    </xf>
    <xf numFmtId="0" fontId="12" fillId="0" borderId="3" xfId="0" applyFont="1" applyBorder="1" applyAlignment="1">
      <alignment horizontal="center" vertical="center" wrapText="1" indent="1"/>
    </xf>
    <xf numFmtId="0" fontId="12" fillId="10" borderId="3" xfId="0" applyFont="1" applyFill="1" applyBorder="1" applyAlignment="1">
      <alignment horizontal="left" vertical="center" wrapText="1" indent="1"/>
    </xf>
    <xf numFmtId="164" fontId="17" fillId="5" borderId="3" xfId="0" applyNumberFormat="1" applyFont="1" applyFill="1" applyBorder="1" applyAlignment="1">
      <alignment horizontal="right" vertical="center" wrapText="1" indent="1"/>
    </xf>
    <xf numFmtId="168" fontId="18" fillId="5" borderId="3" xfId="0" applyNumberFormat="1" applyFont="1" applyFill="1" applyBorder="1" applyAlignment="1">
      <alignment horizontal="right" vertical="center" wrapText="1" indent="1"/>
    </xf>
    <xf numFmtId="164" fontId="13" fillId="10" borderId="3" xfId="0" applyNumberFormat="1" applyFont="1" applyFill="1" applyBorder="1" applyAlignment="1">
      <alignment horizontal="right" vertical="center" wrapText="1" indent="1"/>
    </xf>
    <xf numFmtId="164" fontId="0" fillId="4" borderId="3" xfId="0" applyNumberFormat="1" applyFill="1" applyBorder="1" applyAlignment="1">
      <alignment horizontal="right" vertical="center" wrapText="1" indent="1"/>
    </xf>
    <xf numFmtId="0" fontId="10" fillId="6" borderId="3" xfId="0" applyFont="1" applyFill="1" applyBorder="1" applyAlignment="1">
      <alignment horizontal="left" vertical="center" wrapText="1" indent="1"/>
    </xf>
    <xf numFmtId="164" fontId="10" fillId="6" borderId="3" xfId="0" applyNumberFormat="1" applyFont="1" applyFill="1" applyBorder="1" applyAlignment="1">
      <alignment horizontal="right" vertical="center" wrapText="1" indent="1"/>
    </xf>
    <xf numFmtId="164" fontId="5" fillId="6" borderId="3" xfId="0" applyNumberFormat="1" applyFont="1" applyFill="1" applyBorder="1" applyAlignment="1">
      <alignment horizontal="right" vertical="center" wrapText="1" indent="1"/>
    </xf>
    <xf numFmtId="165" fontId="10" fillId="6" borderId="3" xfId="0" applyNumberFormat="1" applyFont="1" applyFill="1" applyBorder="1" applyAlignment="1">
      <alignment horizontal="right" vertical="center" wrapText="1" indent="1"/>
    </xf>
    <xf numFmtId="0" fontId="12" fillId="11" borderId="3" xfId="0" applyFont="1" applyFill="1" applyBorder="1" applyAlignment="1">
      <alignment horizontal="left" vertical="center" wrapText="1" indent="1"/>
    </xf>
    <xf numFmtId="164" fontId="13" fillId="11" borderId="3" xfId="0" applyNumberFormat="1" applyFont="1" applyFill="1" applyBorder="1" applyAlignment="1">
      <alignment horizontal="right" vertical="center" wrapText="1" indent="1"/>
    </xf>
    <xf numFmtId="0" fontId="10" fillId="7" borderId="3" xfId="0" applyFont="1" applyFill="1" applyBorder="1" applyAlignment="1">
      <alignment horizontal="left" vertical="center" wrapText="1" indent="1"/>
    </xf>
    <xf numFmtId="164" fontId="10" fillId="7" borderId="3" xfId="0" applyNumberFormat="1" applyFont="1" applyFill="1" applyBorder="1" applyAlignment="1">
      <alignment horizontal="right" vertical="center" wrapText="1" indent="1"/>
    </xf>
    <xf numFmtId="164" fontId="5" fillId="7" borderId="3" xfId="0" applyNumberFormat="1" applyFont="1" applyFill="1" applyBorder="1" applyAlignment="1">
      <alignment horizontal="right" vertical="center" wrapText="1" indent="1"/>
    </xf>
    <xf numFmtId="165" fontId="10" fillId="7" borderId="3" xfId="0" applyNumberFormat="1" applyFont="1" applyFill="1" applyBorder="1" applyAlignment="1">
      <alignment horizontal="right" vertical="center" wrapText="1" indent="1"/>
    </xf>
    <xf numFmtId="0" fontId="19" fillId="2" borderId="3" xfId="0" applyFont="1" applyFill="1" applyBorder="1" applyAlignment="1">
      <alignment horizontal="left" vertical="center" wrapText="1" indent="1"/>
    </xf>
    <xf numFmtId="165" fontId="19" fillId="2" borderId="3" xfId="0" applyNumberFormat="1" applyFont="1" applyFill="1" applyBorder="1" applyAlignment="1">
      <alignment horizontal="right" vertical="center" wrapText="1" indent="1"/>
    </xf>
    <xf numFmtId="165" fontId="10" fillId="2" borderId="3" xfId="0" applyNumberFormat="1" applyFont="1" applyFill="1" applyBorder="1" applyAlignment="1">
      <alignment horizontal="right" vertical="center" wrapText="1" indent="1"/>
    </xf>
    <xf numFmtId="0" fontId="20" fillId="9" borderId="3" xfId="0" applyFont="1" applyFill="1" applyBorder="1" applyAlignment="1">
      <alignment horizontal="left" vertical="center" wrapText="1" indent="1"/>
    </xf>
    <xf numFmtId="166" fontId="20" fillId="9" borderId="3" xfId="0" applyNumberFormat="1" applyFont="1" applyFill="1" applyBorder="1" applyAlignment="1">
      <alignment horizontal="right" vertical="center" wrapText="1" indent="1"/>
    </xf>
    <xf numFmtId="0" fontId="0" fillId="0" borderId="3" xfId="0" applyBorder="1"/>
    <xf numFmtId="0" fontId="13" fillId="4" borderId="3" xfId="0" applyFont="1" applyFill="1" applyBorder="1" applyAlignment="1">
      <alignment horizontal="left" vertical="center" wrapText="1" indent="1"/>
    </xf>
    <xf numFmtId="164" fontId="17" fillId="4" borderId="3" xfId="0" applyNumberFormat="1" applyFont="1" applyFill="1" applyBorder="1" applyAlignment="1">
      <alignment horizontal="right" vertical="center" wrapText="1" indent="1"/>
    </xf>
    <xf numFmtId="164" fontId="18" fillId="4" borderId="3" xfId="0" applyNumberFormat="1" applyFont="1" applyFill="1" applyBorder="1" applyAlignment="1">
      <alignment horizontal="right" vertical="center" wrapText="1" indent="1"/>
    </xf>
    <xf numFmtId="166" fontId="13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right" vertical="center" wrapText="1" indent="1"/>
    </xf>
    <xf numFmtId="164" fontId="18" fillId="0" borderId="3" xfId="0" applyNumberFormat="1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164" fontId="10" fillId="2" borderId="3" xfId="0" applyNumberFormat="1" applyFont="1" applyFill="1" applyBorder="1" applyAlignment="1">
      <alignment horizontal="right" vertical="center" wrapText="1" indent="1"/>
    </xf>
    <xf numFmtId="166" fontId="10" fillId="2" borderId="3" xfId="0" applyNumberFormat="1" applyFont="1" applyFill="1" applyBorder="1" applyAlignment="1">
      <alignment horizontal="center" vertical="center" wrapText="1" indent="1"/>
    </xf>
    <xf numFmtId="0" fontId="0" fillId="2" borderId="3" xfId="0" applyFill="1" applyBorder="1"/>
    <xf numFmtId="0" fontId="10" fillId="2" borderId="0" xfId="0" applyFont="1" applyFill="1" applyAlignment="1">
      <alignment horizontal="left" vertical="center" wrapText="1" indent="1"/>
    </xf>
    <xf numFmtId="0" fontId="0" fillId="4" borderId="1" xfId="0" applyFill="1" applyBorder="1"/>
    <xf numFmtId="0" fontId="11" fillId="4" borderId="1" xfId="0" applyFont="1" applyFill="1" applyBorder="1" applyAlignment="1">
      <alignment horizontal="left" vertical="center" wrapText="1" indent="1"/>
    </xf>
    <xf numFmtId="167" fontId="13" fillId="0" borderId="1" xfId="0" applyNumberFormat="1" applyFont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9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left" vertical="center" wrapText="1" indent="1"/>
    </xf>
    <xf numFmtId="0" fontId="10" fillId="7" borderId="0" xfId="0" applyFont="1" applyFill="1" applyAlignment="1">
      <alignment horizontal="left" vertical="center" wrapText="1" indent="1"/>
    </xf>
    <xf numFmtId="0" fontId="21" fillId="9" borderId="0" xfId="0" applyFont="1" applyFill="1" applyAlignment="1">
      <alignment horizontal="left" vertical="center" wrapText="1" indent="1"/>
    </xf>
    <xf numFmtId="0" fontId="22" fillId="9" borderId="0" xfId="0" applyFont="1" applyFill="1" applyAlignment="1">
      <alignment horizontal="left" vertical="top" wrapText="1" indent="1"/>
    </xf>
  </cellXfs>
  <cellStyles count="1">
    <cellStyle name="Standard" xfId="0" builtinId="0"/>
  </cellStyles>
  <dxfs count="8">
    <dxf>
      <font>
        <b/>
        <sz val="10"/>
        <color rgb="FF2E7D5B"/>
        <name val="Arial"/>
        <charset val="1"/>
      </font>
      <fill>
        <patternFill>
          <bgColor rgb="FFDDEEE5"/>
        </patternFill>
      </fill>
    </dxf>
    <dxf>
      <font>
        <b/>
        <sz val="10"/>
        <color rgb="FFB33A3A"/>
        <name val="Arial"/>
        <charset val="1"/>
      </font>
      <fill>
        <patternFill>
          <bgColor rgb="FFF8DCDC"/>
        </patternFill>
      </fill>
    </dxf>
    <dxf>
      <font>
        <b/>
        <sz val="11"/>
        <color rgb="FFFFFFFF"/>
        <name val="Arial"/>
        <charset val="1"/>
      </font>
      <fill>
        <patternFill>
          <bgColor rgb="FFB33A3A"/>
        </patternFill>
      </fill>
    </dxf>
    <dxf>
      <font>
        <b/>
        <sz val="10"/>
        <color rgb="FF2E7D5B"/>
        <name val="Arial"/>
        <charset val="1"/>
      </font>
      <fill>
        <patternFill>
          <bgColor rgb="FFDDEEE5"/>
        </patternFill>
      </fill>
    </dxf>
    <dxf>
      <font>
        <b/>
        <sz val="10"/>
        <color rgb="FFB33A3A"/>
        <name val="Arial"/>
        <charset val="1"/>
      </font>
      <fill>
        <patternFill>
          <bgColor rgb="FFF8DCDC"/>
        </patternFill>
      </fill>
    </dxf>
    <dxf>
      <font>
        <b/>
        <sz val="10"/>
        <color rgb="FFB33A3A"/>
        <name val="Arial"/>
        <charset val="1"/>
      </font>
      <fill>
        <patternFill>
          <bgColor rgb="FFF8DCDC"/>
        </patternFill>
      </fill>
    </dxf>
    <dxf>
      <font>
        <b/>
        <sz val="10"/>
        <color rgb="FF8A6D00"/>
        <name val="Arial"/>
        <charset val="1"/>
      </font>
      <fill>
        <patternFill>
          <bgColor rgb="FFFFF4C4"/>
        </patternFill>
      </fill>
    </dxf>
    <dxf>
      <font>
        <b/>
        <sz val="10"/>
        <color rgb="FF2E7D5B"/>
        <name val="Arial"/>
        <charset val="1"/>
      </font>
      <fill>
        <patternFill>
          <bgColor rgb="FFDDEE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C5D6AC"/>
      <rgbColor rgb="FFFF00FF"/>
      <rgbColor rgb="FF00FFFF"/>
      <rgbColor rgb="FF800000"/>
      <rgbColor rgb="FF008000"/>
      <rgbColor rgb="FF000080"/>
      <rgbColor rgb="FF8A6D00"/>
      <rgbColor rgb="FF800080"/>
      <rgbColor rgb="FF2E7D5B"/>
      <rgbColor rgb="FFBFBFBF"/>
      <rgbColor rgb="FF878787"/>
      <rgbColor rgb="FF93A9CE"/>
      <rgbColor rgb="FF9F423F"/>
      <rgbColor rgb="FFFFF4C4"/>
      <rgbColor rgb="FFE6ECF3"/>
      <rgbColor rgb="FF660066"/>
      <rgbColor rgb="FFCC7C3A"/>
      <rgbColor rgb="FF416A9C"/>
      <rgbColor rgb="FFD9D9D9"/>
      <rgbColor rgb="FF000080"/>
      <rgbColor rgb="FFFF00FF"/>
      <rgbColor rgb="FFFFFF00"/>
      <rgbColor rgb="FF00FFFF"/>
      <rgbColor rgb="FF800080"/>
      <rgbColor rgb="FF800000"/>
      <rgbColor rgb="FF3E8EA4"/>
      <rgbColor rgb="FF0000FF"/>
      <rgbColor rgb="FF4F81BD"/>
      <rgbColor rgb="FFF4F5F7"/>
      <rgbColor rgb="FFDDEEE5"/>
      <rgbColor rgb="FFF9F9F9"/>
      <rgbColor rgb="FFAABAD7"/>
      <rgbColor rgb="FFD8AAA9"/>
      <rgbColor rgb="FFB9AFC9"/>
      <rgbColor rgb="FFF8DCDC"/>
      <rgbColor rgb="FF4672A8"/>
      <rgbColor rgb="FF4BACC6"/>
      <rgbColor rgb="FF9BBB59"/>
      <rgbColor rgb="FFD4A24C"/>
      <rgbColor rgb="FFF79646"/>
      <rgbColor rgb="FFFF6600"/>
      <rgbColor rgb="FF8064A2"/>
      <rgbColor rgb="FF809B49"/>
      <rgbColor rgb="FF1F3A5F"/>
      <rgbColor rgb="FF2E8B8B"/>
      <rgbColor rgb="FF003300"/>
      <rgbColor rgb="FF333300"/>
      <rgbColor rgb="FFC0504D"/>
      <rgbColor rgb="FFB33A3A"/>
      <rgbColor rgb="FF6A5286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Einnahmen vs. Ausgaben pro Monat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Übersicht!$C$20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Übersicht!$B$21:$B$32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Übersicht!$C$21:$C$32</c:f>
              <c:numCache>
                <c:formatCode>#,##0" €"</c:formatCode>
                <c:ptCount val="12"/>
                <c:pt idx="0">
                  <c:v>5750</c:v>
                </c:pt>
                <c:pt idx="1">
                  <c:v>5750</c:v>
                </c:pt>
                <c:pt idx="2">
                  <c:v>5960</c:v>
                </c:pt>
                <c:pt idx="3">
                  <c:v>5900</c:v>
                </c:pt>
                <c:pt idx="4">
                  <c:v>5750</c:v>
                </c:pt>
                <c:pt idx="5">
                  <c:v>5750</c:v>
                </c:pt>
                <c:pt idx="6">
                  <c:v>5950</c:v>
                </c:pt>
                <c:pt idx="7">
                  <c:v>5950</c:v>
                </c:pt>
                <c:pt idx="8">
                  <c:v>6130</c:v>
                </c:pt>
                <c:pt idx="9">
                  <c:v>5950</c:v>
                </c:pt>
                <c:pt idx="10">
                  <c:v>6250</c:v>
                </c:pt>
                <c:pt idx="11">
                  <c:v>6370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5-4D7A-83C3-A3FA5F27E6EC}"/>
            </c:ext>
          </c:extLst>
        </c:ser>
        <c:ser>
          <c:idx val="1"/>
          <c:order val="1"/>
          <c:tx>
            <c:strRef>
              <c:f>Übersicht!$D$20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Übersicht!$B$21:$B$32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Übersicht!$D$21:$D$32</c:f>
              <c:numCache>
                <c:formatCode>#,##0" €"</c:formatCode>
                <c:ptCount val="12"/>
                <c:pt idx="0">
                  <c:v>4095</c:v>
                </c:pt>
                <c:pt idx="1">
                  <c:v>4380</c:v>
                </c:pt>
                <c:pt idx="2">
                  <c:v>4225</c:v>
                </c:pt>
                <c:pt idx="3">
                  <c:v>4535</c:v>
                </c:pt>
                <c:pt idx="4">
                  <c:v>4445</c:v>
                </c:pt>
                <c:pt idx="5">
                  <c:v>4390</c:v>
                </c:pt>
                <c:pt idx="6">
                  <c:v>6510</c:v>
                </c:pt>
                <c:pt idx="7">
                  <c:v>4830</c:v>
                </c:pt>
                <c:pt idx="8">
                  <c:v>4390</c:v>
                </c:pt>
                <c:pt idx="9">
                  <c:v>4355</c:v>
                </c:pt>
                <c:pt idx="10">
                  <c:v>4430</c:v>
                </c:pt>
                <c:pt idx="11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5-4D7A-83C3-A3FA5F27E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83885"/>
        <c:axId val="74814606"/>
      </c:barChart>
      <c:catAx>
        <c:axId val="788838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4814606"/>
        <c:crosses val="autoZero"/>
        <c:auto val="1"/>
        <c:lblAlgn val="ctr"/>
        <c:lblOffset val="100"/>
        <c:noMultiLvlLbl val="0"/>
      </c:catAx>
      <c:valAx>
        <c:axId val="7481460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EUR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88838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Anteil der Ausgabenkategorien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Übersicht!$C$35</c:f>
              <c:strCache>
                <c:ptCount val="1"/>
                <c:pt idx="0">
                  <c:v>Jahressumme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16A9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3E46-4B83-AB48-9070D8F4F785}"/>
              </c:ext>
            </c:extLst>
          </c:dPt>
          <c:dPt>
            <c:idx val="1"/>
            <c:bubble3D val="0"/>
            <c:spPr>
              <a:solidFill>
                <a:srgbClr val="9F423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3E46-4B83-AB48-9070D8F4F785}"/>
              </c:ext>
            </c:extLst>
          </c:dPt>
          <c:dPt>
            <c:idx val="2"/>
            <c:bubble3D val="0"/>
            <c:spPr>
              <a:solidFill>
                <a:srgbClr val="809B4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3E46-4B83-AB48-9070D8F4F785}"/>
              </c:ext>
            </c:extLst>
          </c:dPt>
          <c:dPt>
            <c:idx val="3"/>
            <c:bubble3D val="0"/>
            <c:spPr>
              <a:solidFill>
                <a:srgbClr val="6A528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3E46-4B83-AB48-9070D8F4F785}"/>
              </c:ext>
            </c:extLst>
          </c:dPt>
          <c:dPt>
            <c:idx val="4"/>
            <c:bubble3D val="0"/>
            <c:spPr>
              <a:solidFill>
                <a:srgbClr val="3E8EA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3E46-4B83-AB48-9070D8F4F785}"/>
              </c:ext>
            </c:extLst>
          </c:dPt>
          <c:dPt>
            <c:idx val="5"/>
            <c:bubble3D val="0"/>
            <c:spPr>
              <a:solidFill>
                <a:srgbClr val="CC7C3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3E46-4B83-AB48-9070D8F4F785}"/>
              </c:ext>
            </c:extLst>
          </c:dPt>
          <c:dPt>
            <c:idx val="6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3E46-4B83-AB48-9070D8F4F785}"/>
              </c:ext>
            </c:extLst>
          </c:dPt>
          <c:dPt>
            <c:idx val="7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3E46-4B83-AB48-9070D8F4F785}"/>
              </c:ext>
            </c:extLst>
          </c:dPt>
          <c:dPt>
            <c:idx val="8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3E46-4B83-AB48-9070D8F4F785}"/>
              </c:ext>
            </c:extLst>
          </c:dPt>
          <c:dPt>
            <c:idx val="9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3E46-4B83-AB48-9070D8F4F785}"/>
              </c:ext>
            </c:extLst>
          </c:dPt>
          <c:dPt>
            <c:idx val="10"/>
            <c:bubble3D val="0"/>
            <c:spPr>
              <a:solidFill>
                <a:srgbClr val="4BAC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3E46-4B83-AB48-9070D8F4F785}"/>
              </c:ext>
            </c:extLst>
          </c:dPt>
          <c:dPt>
            <c:idx val="11"/>
            <c:bubble3D val="0"/>
            <c:spPr>
              <a:solidFill>
                <a:srgbClr val="F7964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3E46-4B83-AB48-9070D8F4F785}"/>
              </c:ext>
            </c:extLst>
          </c:dPt>
          <c:dPt>
            <c:idx val="12"/>
            <c:bubble3D val="0"/>
            <c:spPr>
              <a:solidFill>
                <a:srgbClr val="AABAD7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3E46-4B83-AB48-9070D8F4F785}"/>
              </c:ext>
            </c:extLst>
          </c:dPt>
          <c:dPt>
            <c:idx val="13"/>
            <c:bubble3D val="0"/>
            <c:spPr>
              <a:solidFill>
                <a:srgbClr val="D8AAA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B-3E46-4B83-AB48-9070D8F4F785}"/>
              </c:ext>
            </c:extLst>
          </c:dPt>
          <c:dPt>
            <c:idx val="14"/>
            <c:bubble3D val="0"/>
            <c:spPr>
              <a:solidFill>
                <a:srgbClr val="C5D6A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D-3E46-4B83-AB48-9070D8F4F785}"/>
              </c:ext>
            </c:extLst>
          </c:dPt>
          <c:dPt>
            <c:idx val="15"/>
            <c:bubble3D val="0"/>
            <c:spPr>
              <a:solidFill>
                <a:srgbClr val="B9AFC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F-3E46-4B83-AB48-9070D8F4F785}"/>
              </c:ext>
            </c:extLst>
          </c:dPt>
          <c:cat>
            <c:strRef>
              <c:f>Übersicht!$B$36:$B$51</c:f>
              <c:strCache>
                <c:ptCount val="16"/>
                <c:pt idx="0">
                  <c:v>Wohnen (Miete, Nebenkosten)</c:v>
                </c:pt>
                <c:pt idx="1">
                  <c:v>Strom, Gas, Wasser</c:v>
                </c:pt>
                <c:pt idx="2">
                  <c:v>Lebensmittel &amp; Haushalt</c:v>
                </c:pt>
                <c:pt idx="3">
                  <c:v>Mobilität (Auto, ÖPNV, Sprit)</c:v>
                </c:pt>
                <c:pt idx="4">
                  <c:v>Versicherungen</c:v>
                </c:pt>
                <c:pt idx="5">
                  <c:v>Gesundheit &amp; Arzt</c:v>
                </c:pt>
                <c:pt idx="6">
                  <c:v>Kinder (Kita, Schule, Kleidung)</c:v>
                </c:pt>
                <c:pt idx="7">
                  <c:v>Telefon, Internet, Streaming</c:v>
                </c:pt>
                <c:pt idx="8">
                  <c:v>Freizeit &amp; Hobbys</c:v>
                </c:pt>
                <c:pt idx="9">
                  <c:v>Restaurant &amp; Essen gehen</c:v>
                </c:pt>
                <c:pt idx="10">
                  <c:v>Urlaub &amp; Reisen</c:v>
                </c:pt>
                <c:pt idx="11">
                  <c:v>Bekleidung &amp; Schuhe</c:v>
                </c:pt>
                <c:pt idx="12">
                  <c:v>Persönliche Pflege</c:v>
                </c:pt>
                <c:pt idx="13">
                  <c:v>Sparen &amp; Investieren</c:v>
                </c:pt>
                <c:pt idx="14">
                  <c:v>Schuldentilgung &amp; Kredite</c:v>
                </c:pt>
                <c:pt idx="15">
                  <c:v>Sonstiges</c:v>
                </c:pt>
              </c:strCache>
            </c:strRef>
          </c:cat>
          <c:val>
            <c:numRef>
              <c:f>Übersicht!$C$36:$C$51</c:f>
              <c:numCache>
                <c:formatCode>#,##0" €"</c:formatCode>
                <c:ptCount val="16"/>
                <c:pt idx="0">
                  <c:v>14160</c:v>
                </c:pt>
                <c:pt idx="1">
                  <c:v>2165</c:v>
                </c:pt>
                <c:pt idx="2">
                  <c:v>8760</c:v>
                </c:pt>
                <c:pt idx="3">
                  <c:v>3885</c:v>
                </c:pt>
                <c:pt idx="4">
                  <c:v>2880</c:v>
                </c:pt>
                <c:pt idx="5">
                  <c:v>1140</c:v>
                </c:pt>
                <c:pt idx="6">
                  <c:v>4860</c:v>
                </c:pt>
                <c:pt idx="7">
                  <c:v>1140</c:v>
                </c:pt>
                <c:pt idx="8">
                  <c:v>2015</c:v>
                </c:pt>
                <c:pt idx="9">
                  <c:v>1670</c:v>
                </c:pt>
                <c:pt idx="10">
                  <c:v>2900</c:v>
                </c:pt>
                <c:pt idx="11">
                  <c:v>1325</c:v>
                </c:pt>
                <c:pt idx="12">
                  <c:v>700</c:v>
                </c:pt>
                <c:pt idx="13">
                  <c:v>4800</c:v>
                </c:pt>
                <c:pt idx="14">
                  <c:v>2640</c:v>
                </c:pt>
                <c:pt idx="15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E46-4B83-AB48-9070D8F4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19</xdr:row>
      <xdr:rowOff>19051</xdr:rowOff>
    </xdr:from>
    <xdr:to>
      <xdr:col>9</xdr:col>
      <xdr:colOff>1057275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76201</xdr:colOff>
      <xdr:row>34</xdr:row>
      <xdr:rowOff>76200</xdr:rowOff>
    </xdr:from>
    <xdr:to>
      <xdr:col>9</xdr:col>
      <xdr:colOff>1028700</xdr:colOff>
      <xdr:row>51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9"/>
  <sheetViews>
    <sheetView showGridLines="0" tabSelected="1" zoomScaleNormal="100" workbookViewId="0">
      <selection activeCell="O13" sqref="O13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5" width="16" customWidth="1"/>
    <col min="6" max="6" width="5" customWidth="1"/>
    <col min="7" max="7" width="24" customWidth="1"/>
    <col min="8" max="10" width="16" customWidth="1"/>
    <col min="11" max="11" width="2" customWidth="1"/>
  </cols>
  <sheetData>
    <row r="1" spans="2:10" ht="6.75" customHeight="1" x14ac:dyDescent="0.25"/>
    <row r="2" spans="2:10" ht="27.7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</row>
    <row r="3" spans="2:10" ht="27.75" customHeight="1" x14ac:dyDescent="0.25">
      <c r="B3" s="14"/>
      <c r="C3" s="14"/>
      <c r="D3" s="14"/>
      <c r="E3" s="14"/>
      <c r="F3" s="14"/>
      <c r="G3" s="14"/>
      <c r="H3" s="14"/>
      <c r="I3" s="14"/>
      <c r="J3" s="14"/>
    </row>
    <row r="4" spans="2:10" ht="3.75" customHeight="1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x14ac:dyDescent="0.25">
      <c r="B5" s="12" t="s">
        <v>1</v>
      </c>
      <c r="C5" s="12"/>
      <c r="D5" s="12"/>
      <c r="E5" s="12"/>
      <c r="F5" s="12"/>
      <c r="G5" s="12"/>
      <c r="H5" s="12"/>
      <c r="I5" s="12"/>
      <c r="J5" s="12"/>
    </row>
    <row r="7" spans="2:10" ht="25.5" customHeight="1" x14ac:dyDescent="0.25">
      <c r="B7" s="11" t="s">
        <v>2</v>
      </c>
      <c r="C7" s="11"/>
      <c r="D7" s="10">
        <v>2026</v>
      </c>
      <c r="E7" s="10"/>
      <c r="G7" s="11" t="s">
        <v>3</v>
      </c>
      <c r="H7" s="11"/>
      <c r="I7" s="9" t="s">
        <v>4</v>
      </c>
      <c r="J7" s="9"/>
    </row>
    <row r="8" spans="2:10" ht="7.5" customHeight="1" x14ac:dyDescent="0.25"/>
    <row r="9" spans="2:10" ht="24" customHeight="1" x14ac:dyDescent="0.25">
      <c r="B9" s="8" t="s">
        <v>5</v>
      </c>
      <c r="C9" s="8"/>
      <c r="D9" s="7" t="s">
        <v>6</v>
      </c>
      <c r="E9" s="7"/>
      <c r="G9" s="6" t="s">
        <v>7</v>
      </c>
      <c r="H9" s="6"/>
      <c r="I9" s="5" t="s">
        <v>8</v>
      </c>
      <c r="J9" s="5"/>
    </row>
    <row r="10" spans="2:10" ht="30" customHeight="1" x14ac:dyDescent="0.25">
      <c r="B10" s="4">
        <f>Monatsplan!P12</f>
        <v>71460</v>
      </c>
      <c r="C10" s="4"/>
      <c r="D10" s="3">
        <f>Monatsplan!P31</f>
        <v>56225</v>
      </c>
      <c r="E10" s="3"/>
      <c r="G10" s="2">
        <f>Monatsplan!P33</f>
        <v>15235</v>
      </c>
      <c r="H10" s="2"/>
      <c r="I10" s="1">
        <f>Monatsplan!P34</f>
        <v>0.2131961936747831</v>
      </c>
      <c r="J10" s="1"/>
    </row>
    <row r="11" spans="2:10" ht="30" customHeight="1" x14ac:dyDescent="0.25">
      <c r="B11" s="4"/>
      <c r="C11" s="4"/>
      <c r="D11" s="3"/>
      <c r="E11" s="3"/>
      <c r="G11" s="2"/>
      <c r="H11" s="2"/>
      <c r="I11" s="1"/>
      <c r="J11" s="1"/>
    </row>
    <row r="12" spans="2:10" ht="12" customHeight="1" x14ac:dyDescent="0.25"/>
    <row r="13" spans="2:10" ht="24" customHeight="1" x14ac:dyDescent="0.25">
      <c r="B13" s="67" t="s">
        <v>9</v>
      </c>
      <c r="C13" s="67"/>
      <c r="D13" s="67"/>
      <c r="E13" s="67"/>
      <c r="F13" s="67"/>
      <c r="G13" s="67"/>
      <c r="H13" s="67"/>
      <c r="I13" s="67"/>
      <c r="J13" s="67"/>
    </row>
    <row r="14" spans="2:10" ht="21.75" customHeight="1" x14ac:dyDescent="0.25">
      <c r="B14" s="68"/>
      <c r="C14" s="68"/>
      <c r="D14" s="15" t="s">
        <v>10</v>
      </c>
      <c r="E14" s="15" t="s">
        <v>11</v>
      </c>
      <c r="F14" s="15" t="s">
        <v>12</v>
      </c>
      <c r="G14" s="6" t="s">
        <v>13</v>
      </c>
      <c r="H14" s="6"/>
    </row>
    <row r="15" spans="2:10" ht="24" customHeight="1" x14ac:dyDescent="0.25">
      <c r="B15" s="69" t="s">
        <v>14</v>
      </c>
      <c r="C15" s="69"/>
      <c r="D15" s="16">
        <f>Monatsplan!Q12</f>
        <v>69960</v>
      </c>
      <c r="E15" s="17">
        <f>Monatsplan!P12</f>
        <v>71460</v>
      </c>
      <c r="F15" s="18">
        <f>E15-D15</f>
        <v>1500</v>
      </c>
      <c r="G15" s="70">
        <f>IFERROR(F15/ABS(D15),0)</f>
        <v>2.1440823327615779E-2</v>
      </c>
      <c r="H15" s="70"/>
    </row>
    <row r="16" spans="2:10" ht="24" customHeight="1" x14ac:dyDescent="0.25">
      <c r="B16" s="69" t="s">
        <v>15</v>
      </c>
      <c r="C16" s="69"/>
      <c r="D16" s="16">
        <f>Monatsplan!Q31</f>
        <v>53400</v>
      </c>
      <c r="E16" s="17">
        <f>Monatsplan!P31</f>
        <v>56225</v>
      </c>
      <c r="F16" s="18">
        <f>D16-E16</f>
        <v>-2825</v>
      </c>
      <c r="G16" s="70">
        <f>IFERROR(F16/ABS(D16),0)</f>
        <v>-5.2902621722846439E-2</v>
      </c>
      <c r="H16" s="70"/>
    </row>
    <row r="17" spans="2:10" ht="24" customHeight="1" x14ac:dyDescent="0.25">
      <c r="B17" s="69" t="s">
        <v>16</v>
      </c>
      <c r="C17" s="69"/>
      <c r="D17" s="16">
        <f>Monatsplan!Q33</f>
        <v>16560</v>
      </c>
      <c r="E17" s="17">
        <f>Monatsplan!P33</f>
        <v>15235</v>
      </c>
      <c r="F17" s="18">
        <f>E17-D17</f>
        <v>-1325</v>
      </c>
      <c r="G17" s="70">
        <f>IFERROR(F17/ABS(D17),0)</f>
        <v>-8.0012077294685985E-2</v>
      </c>
      <c r="H17" s="70"/>
    </row>
    <row r="18" spans="2:10" ht="12" customHeight="1" x14ac:dyDescent="0.25"/>
    <row r="19" spans="2:10" ht="24" customHeight="1" x14ac:dyDescent="0.25">
      <c r="B19" s="67" t="s">
        <v>17</v>
      </c>
      <c r="C19" s="67"/>
      <c r="D19" s="67"/>
      <c r="E19" s="67"/>
      <c r="F19" s="67"/>
      <c r="G19" s="67"/>
      <c r="H19" s="67"/>
      <c r="I19" s="67"/>
      <c r="J19" s="67"/>
    </row>
    <row r="20" spans="2:10" ht="21.75" customHeight="1" x14ac:dyDescent="0.25">
      <c r="B20" s="15" t="s">
        <v>18</v>
      </c>
      <c r="C20" s="15" t="s">
        <v>14</v>
      </c>
      <c r="D20" s="15" t="s">
        <v>15</v>
      </c>
      <c r="E20" s="15" t="s">
        <v>16</v>
      </c>
    </row>
    <row r="21" spans="2:10" ht="19.5" customHeight="1" x14ac:dyDescent="0.25">
      <c r="B21" s="19" t="s">
        <v>19</v>
      </c>
      <c r="C21" s="20">
        <f>Monatsplan!D12</f>
        <v>5750</v>
      </c>
      <c r="D21" s="20">
        <f>Monatsplan!D31</f>
        <v>4095</v>
      </c>
      <c r="E21" s="18">
        <f>Monatsplan!D33</f>
        <v>1655</v>
      </c>
    </row>
    <row r="22" spans="2:10" ht="19.5" customHeight="1" x14ac:dyDescent="0.25">
      <c r="B22" s="19" t="s">
        <v>20</v>
      </c>
      <c r="C22" s="20">
        <f>Monatsplan!E12</f>
        <v>5750</v>
      </c>
      <c r="D22" s="20">
        <f>Monatsplan!E31</f>
        <v>4380</v>
      </c>
      <c r="E22" s="18">
        <f>Monatsplan!E33</f>
        <v>1370</v>
      </c>
    </row>
    <row r="23" spans="2:10" ht="19.5" customHeight="1" x14ac:dyDescent="0.25">
      <c r="B23" s="19" t="s">
        <v>21</v>
      </c>
      <c r="C23" s="20">
        <f>Monatsplan!F12</f>
        <v>5960</v>
      </c>
      <c r="D23" s="20">
        <f>Monatsplan!F31</f>
        <v>4225</v>
      </c>
      <c r="E23" s="18">
        <f>Monatsplan!F33</f>
        <v>1735</v>
      </c>
    </row>
    <row r="24" spans="2:10" ht="19.5" customHeight="1" x14ac:dyDescent="0.25">
      <c r="B24" s="19" t="s">
        <v>22</v>
      </c>
      <c r="C24" s="20">
        <f>Monatsplan!G12</f>
        <v>5900</v>
      </c>
      <c r="D24" s="20">
        <f>Monatsplan!G31</f>
        <v>4535</v>
      </c>
      <c r="E24" s="18">
        <f>Monatsplan!G33</f>
        <v>1365</v>
      </c>
    </row>
    <row r="25" spans="2:10" ht="19.5" customHeight="1" x14ac:dyDescent="0.25">
      <c r="B25" s="19" t="s">
        <v>23</v>
      </c>
      <c r="C25" s="20">
        <f>Monatsplan!H12</f>
        <v>5750</v>
      </c>
      <c r="D25" s="20">
        <f>Monatsplan!H31</f>
        <v>4445</v>
      </c>
      <c r="E25" s="18">
        <f>Monatsplan!H33</f>
        <v>1305</v>
      </c>
    </row>
    <row r="26" spans="2:10" ht="19.5" customHeight="1" x14ac:dyDescent="0.25">
      <c r="B26" s="19" t="s">
        <v>24</v>
      </c>
      <c r="C26" s="20">
        <f>Monatsplan!I12</f>
        <v>5750</v>
      </c>
      <c r="D26" s="20">
        <f>Monatsplan!I31</f>
        <v>4390</v>
      </c>
      <c r="E26" s="18">
        <f>Monatsplan!I33</f>
        <v>1360</v>
      </c>
    </row>
    <row r="27" spans="2:10" ht="19.5" customHeight="1" x14ac:dyDescent="0.25">
      <c r="B27" s="19" t="s">
        <v>25</v>
      </c>
      <c r="C27" s="20">
        <f>Monatsplan!J12</f>
        <v>5950</v>
      </c>
      <c r="D27" s="20">
        <f>Monatsplan!J31</f>
        <v>6510</v>
      </c>
      <c r="E27" s="18">
        <f>Monatsplan!J33</f>
        <v>-560</v>
      </c>
    </row>
    <row r="28" spans="2:10" ht="19.5" customHeight="1" x14ac:dyDescent="0.25">
      <c r="B28" s="19" t="s">
        <v>26</v>
      </c>
      <c r="C28" s="20">
        <f>Monatsplan!K12</f>
        <v>5950</v>
      </c>
      <c r="D28" s="20">
        <f>Monatsplan!K31</f>
        <v>4830</v>
      </c>
      <c r="E28" s="18">
        <f>Monatsplan!K33</f>
        <v>1120</v>
      </c>
    </row>
    <row r="29" spans="2:10" ht="19.5" customHeight="1" x14ac:dyDescent="0.25">
      <c r="B29" s="19" t="s">
        <v>27</v>
      </c>
      <c r="C29" s="20">
        <f>Monatsplan!L12</f>
        <v>6130</v>
      </c>
      <c r="D29" s="20">
        <f>Monatsplan!L31</f>
        <v>4390</v>
      </c>
      <c r="E29" s="18">
        <f>Monatsplan!L33</f>
        <v>1740</v>
      </c>
    </row>
    <row r="30" spans="2:10" ht="19.5" customHeight="1" x14ac:dyDescent="0.25">
      <c r="B30" s="19" t="s">
        <v>28</v>
      </c>
      <c r="C30" s="20">
        <f>Monatsplan!M12</f>
        <v>5950</v>
      </c>
      <c r="D30" s="20">
        <f>Monatsplan!M31</f>
        <v>4355</v>
      </c>
      <c r="E30" s="18">
        <f>Monatsplan!M33</f>
        <v>1595</v>
      </c>
    </row>
    <row r="31" spans="2:10" ht="19.5" customHeight="1" x14ac:dyDescent="0.25">
      <c r="B31" s="19" t="s">
        <v>29</v>
      </c>
      <c r="C31" s="20">
        <f>Monatsplan!N12</f>
        <v>6250</v>
      </c>
      <c r="D31" s="20">
        <f>Monatsplan!N31</f>
        <v>4430</v>
      </c>
      <c r="E31" s="18">
        <f>Monatsplan!N33</f>
        <v>1820</v>
      </c>
    </row>
    <row r="32" spans="2:10" ht="19.5" customHeight="1" x14ac:dyDescent="0.25">
      <c r="B32" s="19" t="s">
        <v>30</v>
      </c>
      <c r="C32" s="20">
        <f>Monatsplan!O12</f>
        <v>6370</v>
      </c>
      <c r="D32" s="20">
        <f>Monatsplan!O31</f>
        <v>5640</v>
      </c>
      <c r="E32" s="18">
        <f>Monatsplan!O33</f>
        <v>730</v>
      </c>
    </row>
    <row r="33" spans="2:10" ht="12" customHeight="1" x14ac:dyDescent="0.25"/>
    <row r="34" spans="2:10" ht="24" customHeight="1" x14ac:dyDescent="0.25">
      <c r="B34" s="67" t="s">
        <v>31</v>
      </c>
      <c r="C34" s="67"/>
      <c r="D34" s="67"/>
      <c r="E34" s="67"/>
      <c r="F34" s="67"/>
      <c r="G34" s="67"/>
      <c r="H34" s="67"/>
      <c r="I34" s="67"/>
      <c r="J34" s="67"/>
    </row>
    <row r="35" spans="2:10" ht="21.75" customHeight="1" x14ac:dyDescent="0.25">
      <c r="B35" s="15" t="s">
        <v>32</v>
      </c>
      <c r="C35" s="15" t="s">
        <v>33</v>
      </c>
      <c r="D35" s="15" t="s">
        <v>34</v>
      </c>
    </row>
    <row r="36" spans="2:10" ht="19.5" customHeight="1" x14ac:dyDescent="0.25">
      <c r="B36" s="21" t="str">
        <f>Monatsplan!B15</f>
        <v>Wohnen (Miete, Nebenkosten)</v>
      </c>
      <c r="C36" s="20">
        <f>Monatsplan!P15</f>
        <v>14160</v>
      </c>
      <c r="D36" s="22">
        <f>IFERROR(C36/Monatsplan!P31,0)</f>
        <v>0.25184526456202755</v>
      </c>
    </row>
    <row r="37" spans="2:10" ht="19.5" customHeight="1" x14ac:dyDescent="0.25">
      <c r="B37" s="21" t="str">
        <f>Monatsplan!B16</f>
        <v>Strom, Gas, Wasser</v>
      </c>
      <c r="C37" s="20">
        <f>Monatsplan!P16</f>
        <v>2165</v>
      </c>
      <c r="D37" s="22">
        <f>IFERROR(C37/Monatsplan!P31,0)</f>
        <v>3.8506002667852382E-2</v>
      </c>
    </row>
    <row r="38" spans="2:10" ht="19.5" customHeight="1" x14ac:dyDescent="0.25">
      <c r="B38" s="21" t="str">
        <f>Monatsplan!B17</f>
        <v>Lebensmittel &amp; Haushalt</v>
      </c>
      <c r="C38" s="20">
        <f>Monatsplan!P17</f>
        <v>8760</v>
      </c>
      <c r="D38" s="22">
        <f>IFERROR(C38/Monatsplan!P31,0)</f>
        <v>0.15580257892396621</v>
      </c>
    </row>
    <row r="39" spans="2:10" ht="19.5" customHeight="1" x14ac:dyDescent="0.25">
      <c r="B39" s="21" t="str">
        <f>Monatsplan!B18</f>
        <v>Mobilität (Auto, ÖPNV, Sprit)</v>
      </c>
      <c r="C39" s="20">
        <f>Monatsplan!P18</f>
        <v>3885</v>
      </c>
      <c r="D39" s="22">
        <f>IFERROR(C39/Monatsplan!P31,0)</f>
        <v>6.909737661182748E-2</v>
      </c>
    </row>
    <row r="40" spans="2:10" ht="19.5" customHeight="1" x14ac:dyDescent="0.25">
      <c r="B40" s="21" t="str">
        <f>Monatsplan!B19</f>
        <v>Versicherungen</v>
      </c>
      <c r="C40" s="20">
        <f>Monatsplan!P19</f>
        <v>2880</v>
      </c>
      <c r="D40" s="22">
        <f>IFERROR(C40/Monatsplan!P31,0)</f>
        <v>5.1222765673632722E-2</v>
      </c>
    </row>
    <row r="41" spans="2:10" ht="19.5" customHeight="1" x14ac:dyDescent="0.25">
      <c r="B41" s="21" t="str">
        <f>Monatsplan!B20</f>
        <v>Gesundheit &amp; Arzt</v>
      </c>
      <c r="C41" s="20">
        <f>Monatsplan!P20</f>
        <v>1140</v>
      </c>
      <c r="D41" s="22">
        <f>IFERROR(C41/Monatsplan!P31,0)</f>
        <v>2.0275678079146289E-2</v>
      </c>
    </row>
    <row r="42" spans="2:10" ht="19.5" customHeight="1" x14ac:dyDescent="0.25">
      <c r="B42" s="21" t="str">
        <f>Monatsplan!B21</f>
        <v>Kinder (Kita, Schule, Kleidung)</v>
      </c>
      <c r="C42" s="20">
        <f>Monatsplan!P21</f>
        <v>4860</v>
      </c>
      <c r="D42" s="22">
        <f>IFERROR(C42/Monatsplan!P31,0)</f>
        <v>8.643841707425523E-2</v>
      </c>
    </row>
    <row r="43" spans="2:10" ht="19.5" customHeight="1" x14ac:dyDescent="0.25">
      <c r="B43" s="21" t="str">
        <f>Monatsplan!B22</f>
        <v>Telefon, Internet, Streaming</v>
      </c>
      <c r="C43" s="20">
        <f>Monatsplan!P22</f>
        <v>1140</v>
      </c>
      <c r="D43" s="22">
        <f>IFERROR(C43/Monatsplan!P31,0)</f>
        <v>2.0275678079146289E-2</v>
      </c>
    </row>
    <row r="44" spans="2:10" ht="19.5" customHeight="1" x14ac:dyDescent="0.25">
      <c r="B44" s="21" t="str">
        <f>Monatsplan!B23</f>
        <v>Freizeit &amp; Hobbys</v>
      </c>
      <c r="C44" s="20">
        <f>Monatsplan!P23</f>
        <v>2015</v>
      </c>
      <c r="D44" s="22">
        <f>IFERROR(C44/Monatsplan!P31,0)</f>
        <v>3.5838150289017344E-2</v>
      </c>
    </row>
    <row r="45" spans="2:10" ht="19.5" customHeight="1" x14ac:dyDescent="0.25">
      <c r="B45" s="21" t="str">
        <f>Monatsplan!B24</f>
        <v>Restaurant &amp; Essen gehen</v>
      </c>
      <c r="C45" s="20">
        <f>Monatsplan!P24</f>
        <v>1670</v>
      </c>
      <c r="D45" s="22">
        <f>IFERROR(C45/Monatsplan!P31,0)</f>
        <v>2.9702089817696755E-2</v>
      </c>
    </row>
    <row r="46" spans="2:10" ht="19.5" customHeight="1" x14ac:dyDescent="0.25">
      <c r="B46" s="21" t="str">
        <f>Monatsplan!B25</f>
        <v>Urlaub &amp; Reisen</v>
      </c>
      <c r="C46" s="20">
        <f>Monatsplan!P25</f>
        <v>2900</v>
      </c>
      <c r="D46" s="22">
        <f>IFERROR(C46/Monatsplan!P31,0)</f>
        <v>5.1578479324144062E-2</v>
      </c>
    </row>
    <row r="47" spans="2:10" ht="19.5" customHeight="1" x14ac:dyDescent="0.25">
      <c r="B47" s="21" t="str">
        <f>Monatsplan!B26</f>
        <v>Bekleidung &amp; Schuhe</v>
      </c>
      <c r="C47" s="20">
        <f>Monatsplan!P26</f>
        <v>1325</v>
      </c>
      <c r="D47" s="22">
        <f>IFERROR(C47/Monatsplan!P31,0)</f>
        <v>2.3566029346376166E-2</v>
      </c>
    </row>
    <row r="48" spans="2:10" ht="19.5" customHeight="1" x14ac:dyDescent="0.25">
      <c r="B48" s="21" t="str">
        <f>Monatsplan!B27</f>
        <v>Persönliche Pflege</v>
      </c>
      <c r="C48" s="20">
        <f>Monatsplan!P27</f>
        <v>700</v>
      </c>
      <c r="D48" s="22">
        <f>IFERROR(C48/Monatsplan!P31,0)</f>
        <v>1.2449977767896843E-2</v>
      </c>
    </row>
    <row r="49" spans="2:10" ht="19.5" customHeight="1" x14ac:dyDescent="0.25">
      <c r="B49" s="21" t="str">
        <f>Monatsplan!B28</f>
        <v>Sparen &amp; Investieren</v>
      </c>
      <c r="C49" s="20">
        <f>Monatsplan!P28</f>
        <v>4800</v>
      </c>
      <c r="D49" s="22">
        <f>IFERROR(C49/Monatsplan!P31,0)</f>
        <v>8.5371276122721204E-2</v>
      </c>
    </row>
    <row r="50" spans="2:10" ht="19.5" customHeight="1" x14ac:dyDescent="0.25">
      <c r="B50" s="21" t="str">
        <f>Monatsplan!B29</f>
        <v>Schuldentilgung &amp; Kredite</v>
      </c>
      <c r="C50" s="20">
        <f>Monatsplan!P29</f>
        <v>2640</v>
      </c>
      <c r="D50" s="22">
        <f>IFERROR(C50/Monatsplan!P31,0)</f>
        <v>4.6954201867496666E-2</v>
      </c>
    </row>
    <row r="51" spans="2:10" ht="19.5" customHeight="1" x14ac:dyDescent="0.25">
      <c r="B51" s="21" t="str">
        <f>Monatsplan!B30</f>
        <v>Sonstiges</v>
      </c>
      <c r="C51" s="20">
        <f>Monatsplan!P30</f>
        <v>1185</v>
      </c>
      <c r="D51" s="22">
        <f>IFERROR(C51/Monatsplan!P31,0)</f>
        <v>2.1076033792796798E-2</v>
      </c>
    </row>
    <row r="52" spans="2:10" ht="12" customHeight="1" x14ac:dyDescent="0.25"/>
    <row r="53" spans="2:10" ht="24" customHeight="1" x14ac:dyDescent="0.25">
      <c r="B53" s="67" t="s">
        <v>35</v>
      </c>
      <c r="C53" s="67"/>
      <c r="D53" s="67"/>
      <c r="E53" s="67"/>
      <c r="F53" s="67"/>
      <c r="G53" s="67"/>
      <c r="H53" s="67"/>
      <c r="I53" s="67"/>
      <c r="J53" s="67"/>
    </row>
    <row r="54" spans="2:10" ht="21.75" customHeight="1" x14ac:dyDescent="0.25">
      <c r="B54" s="15" t="s">
        <v>32</v>
      </c>
      <c r="C54" s="15" t="s">
        <v>36</v>
      </c>
      <c r="D54" s="15" t="s">
        <v>37</v>
      </c>
      <c r="E54" s="15" t="s">
        <v>38</v>
      </c>
      <c r="F54" s="15" t="s">
        <v>39</v>
      </c>
    </row>
    <row r="55" spans="2:10" ht="24" customHeight="1" x14ac:dyDescent="0.25">
      <c r="B55" s="23" t="s">
        <v>40</v>
      </c>
      <c r="C55" s="24">
        <v>0.5</v>
      </c>
      <c r="D55" s="22">
        <f>IFERROR(E55/Monatsplan!P12,0)</f>
        <v>0.52966694654352087</v>
      </c>
      <c r="E55" s="17">
        <f>SUM(Monatsplan!P15:P21)</f>
        <v>37850</v>
      </c>
      <c r="F55" s="25" t="str">
        <f>IF(D55&lt;=C55+0.05,"✓ Im Rahmen",IF(D55&lt;=C55+0.1,"⚠ Knapp drüber","✗ Über Soll"))</f>
        <v>✓ Im Rahmen</v>
      </c>
    </row>
    <row r="56" spans="2:10" ht="24" customHeight="1" x14ac:dyDescent="0.25">
      <c r="B56" s="23" t="s">
        <v>41</v>
      </c>
      <c r="C56" s="24">
        <v>0.3</v>
      </c>
      <c r="D56" s="22">
        <f>IFERROR(E56/Monatsplan!P12,0)</f>
        <v>0.15302267002518891</v>
      </c>
      <c r="E56" s="17">
        <f>SUM(Monatsplan!P22:P27)+Monatsplan!P30</f>
        <v>10935</v>
      </c>
      <c r="F56" s="25" t="str">
        <f>IF(D56&lt;=C56+0.05,"✓ Im Rahmen",IF(D56&lt;=C56+0.1,"⚠ Knapp drüber","✗ Über Soll"))</f>
        <v>✓ Im Rahmen</v>
      </c>
    </row>
    <row r="57" spans="2:10" ht="24" customHeight="1" x14ac:dyDescent="0.25">
      <c r="B57" s="23" t="s">
        <v>42</v>
      </c>
      <c r="C57" s="24">
        <v>0.2</v>
      </c>
      <c r="D57" s="22">
        <f>IFERROR(E57/Monatsplan!P12,0)</f>
        <v>0.10411418975650713</v>
      </c>
      <c r="E57" s="17">
        <f>SUM(Monatsplan!P28:P29)</f>
        <v>7440</v>
      </c>
      <c r="F57" s="25" t="str">
        <f>IF(D57&gt;=C57,"✓ Top",IF(D57&gt;=C57-0.05,"⚠ Knapp","✗ Zu wenig"))</f>
        <v>✗ Zu wenig</v>
      </c>
    </row>
    <row r="59" spans="2:10" ht="30" customHeight="1" x14ac:dyDescent="0.25">
      <c r="B59" s="71" t="s">
        <v>43</v>
      </c>
      <c r="C59" s="71"/>
      <c r="D59" s="71"/>
      <c r="E59" s="71"/>
      <c r="F59" s="71"/>
      <c r="G59" s="71"/>
      <c r="H59" s="71"/>
      <c r="I59" s="71"/>
      <c r="J59" s="71"/>
    </row>
  </sheetData>
  <mergeCells count="28">
    <mergeCell ref="B34:J34"/>
    <mergeCell ref="B53:J53"/>
    <mergeCell ref="B59:J59"/>
    <mergeCell ref="B16:C16"/>
    <mergeCell ref="G16:H16"/>
    <mergeCell ref="B17:C17"/>
    <mergeCell ref="G17:H17"/>
    <mergeCell ref="B19:J19"/>
    <mergeCell ref="B13:J13"/>
    <mergeCell ref="B14:C14"/>
    <mergeCell ref="G14:H14"/>
    <mergeCell ref="B15:C15"/>
    <mergeCell ref="G15:H15"/>
    <mergeCell ref="B9:C9"/>
    <mergeCell ref="D9:E9"/>
    <mergeCell ref="G9:H9"/>
    <mergeCell ref="I9:J9"/>
    <mergeCell ref="B10:C11"/>
    <mergeCell ref="D10:E11"/>
    <mergeCell ref="G10:H11"/>
    <mergeCell ref="I10:J11"/>
    <mergeCell ref="B2:J3"/>
    <mergeCell ref="B4:J4"/>
    <mergeCell ref="B5:J5"/>
    <mergeCell ref="B7:C7"/>
    <mergeCell ref="D7:E7"/>
    <mergeCell ref="G7:H7"/>
    <mergeCell ref="I7:J7"/>
  </mergeCells>
  <conditionalFormatting sqref="D36:D51">
    <cfRule type="dataBar" priority="4">
      <dataBar>
        <cfvo type="min"/>
        <cfvo type="max"/>
        <color rgb="FF1F3A5F"/>
      </dataBar>
      <extLst>
        <ext xmlns:x14="http://schemas.microsoft.com/office/spreadsheetml/2009/9/main" uri="{B025F937-C7B1-47D3-B67F-A62EFF666E3E}">
          <x14:id>{992BB869-82F9-4A7A-8FEF-4249A7FF3AEC}</x14:id>
        </ext>
      </extLst>
    </cfRule>
  </conditionalFormatting>
  <conditionalFormatting sqref="F55:F57">
    <cfRule type="expression" dxfId="7" priority="5">
      <formula>LEFT(F55,1)="✓"</formula>
    </cfRule>
    <cfRule type="expression" dxfId="6" priority="6">
      <formula>LEFT(F55,1)="⚠"</formula>
    </cfRule>
    <cfRule type="expression" dxfId="5" priority="7">
      <formula>LEFT(F55,1)="✗"</formula>
    </cfRule>
  </conditionalFormatting>
  <conditionalFormatting sqref="F15:G17">
    <cfRule type="cellIs" dxfId="4" priority="2" operator="lessThan">
      <formula>0</formula>
    </cfRule>
    <cfRule type="cellIs" dxfId="3" priority="3" operator="greater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2BB869-82F9-4A7A-8FEF-4249A7FF3AEC}">
            <x14:dataBar axisPosition="none">
              <x14:cfvo type="min"/>
              <x14:cfvo type="max"/>
              <x14:negativeFillColor rgb="FF1F3A5F"/>
            </x14:dataBar>
          </x14:cfRule>
          <xm:sqref>D36:D51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3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8" customWidth="1"/>
    <col min="3" max="3" width="22" customWidth="1"/>
    <col min="4" max="4" width="14" customWidth="1"/>
    <col min="5" max="5" width="2" customWidth="1"/>
  </cols>
  <sheetData>
    <row r="2" spans="2:4" ht="27.75" customHeight="1" x14ac:dyDescent="0.25">
      <c r="B2" s="72" t="s">
        <v>44</v>
      </c>
      <c r="C2" s="72"/>
      <c r="D2" s="72"/>
    </row>
    <row r="3" spans="2:4" ht="19.5" customHeight="1" x14ac:dyDescent="0.25">
      <c r="B3" s="73" t="s">
        <v>45</v>
      </c>
      <c r="C3" s="73"/>
      <c r="D3" s="73"/>
    </row>
    <row r="5" spans="2:4" ht="21.75" customHeight="1" x14ac:dyDescent="0.25">
      <c r="B5" s="67" t="s">
        <v>46</v>
      </c>
      <c r="C5" s="67"/>
      <c r="D5" s="67"/>
    </row>
    <row r="6" spans="2:4" ht="21.75" customHeight="1" x14ac:dyDescent="0.25">
      <c r="B6" s="26" t="s">
        <v>47</v>
      </c>
      <c r="C6" s="26" t="s">
        <v>48</v>
      </c>
      <c r="D6" s="26" t="s">
        <v>49</v>
      </c>
    </row>
    <row r="7" spans="2:4" ht="19.5" customHeight="1" x14ac:dyDescent="0.25">
      <c r="B7" s="21" t="s">
        <v>50</v>
      </c>
      <c r="C7" s="27" t="s">
        <v>51</v>
      </c>
      <c r="D7" s="28" t="s">
        <v>52</v>
      </c>
    </row>
    <row r="8" spans="2:4" ht="19.5" customHeight="1" x14ac:dyDescent="0.25">
      <c r="B8" s="29" t="s">
        <v>53</v>
      </c>
      <c r="C8" s="30" t="s">
        <v>51</v>
      </c>
      <c r="D8" s="31" t="s">
        <v>52</v>
      </c>
    </row>
    <row r="9" spans="2:4" ht="19.5" customHeight="1" x14ac:dyDescent="0.25">
      <c r="B9" s="21" t="s">
        <v>54</v>
      </c>
      <c r="C9" s="27" t="s">
        <v>51</v>
      </c>
      <c r="D9" s="28" t="s">
        <v>55</v>
      </c>
    </row>
    <row r="10" spans="2:4" ht="19.5" customHeight="1" x14ac:dyDescent="0.25">
      <c r="B10" s="29" t="s">
        <v>56</v>
      </c>
      <c r="C10" s="30" t="s">
        <v>51</v>
      </c>
      <c r="D10" s="31" t="s">
        <v>57</v>
      </c>
    </row>
    <row r="11" spans="2:4" ht="19.5" customHeight="1" x14ac:dyDescent="0.25">
      <c r="B11" s="21" t="s">
        <v>58</v>
      </c>
      <c r="C11" s="27" t="s">
        <v>59</v>
      </c>
      <c r="D11" s="28" t="s">
        <v>60</v>
      </c>
    </row>
    <row r="12" spans="2:4" ht="19.5" customHeight="1" x14ac:dyDescent="0.25">
      <c r="B12" s="29" t="s">
        <v>61</v>
      </c>
      <c r="C12" s="30" t="s">
        <v>59</v>
      </c>
      <c r="D12" s="31" t="s">
        <v>62</v>
      </c>
    </row>
    <row r="13" spans="2:4" ht="7.5" customHeight="1" x14ac:dyDescent="0.25"/>
    <row r="14" spans="2:4" ht="21.75" customHeight="1" x14ac:dyDescent="0.25">
      <c r="B14" s="67" t="s">
        <v>63</v>
      </c>
      <c r="C14" s="67"/>
      <c r="D14" s="67"/>
    </row>
    <row r="15" spans="2:4" ht="21.75" customHeight="1" x14ac:dyDescent="0.25">
      <c r="B15" s="26" t="s">
        <v>32</v>
      </c>
      <c r="C15" s="26" t="s">
        <v>64</v>
      </c>
      <c r="D15" s="26" t="s">
        <v>65</v>
      </c>
    </row>
    <row r="16" spans="2:4" ht="19.5" customHeight="1" x14ac:dyDescent="0.25">
      <c r="B16" s="29" t="s">
        <v>66</v>
      </c>
      <c r="C16" s="32" t="s">
        <v>67</v>
      </c>
      <c r="D16" s="32" t="s">
        <v>68</v>
      </c>
    </row>
    <row r="17" spans="2:4" ht="19.5" customHeight="1" x14ac:dyDescent="0.25">
      <c r="B17" s="21" t="s">
        <v>69</v>
      </c>
      <c r="C17" s="33" t="s">
        <v>67</v>
      </c>
      <c r="D17" s="33" t="s">
        <v>68</v>
      </c>
    </row>
    <row r="18" spans="2:4" ht="19.5" customHeight="1" x14ac:dyDescent="0.25">
      <c r="B18" s="29" t="s">
        <v>70</v>
      </c>
      <c r="C18" s="32" t="s">
        <v>67</v>
      </c>
      <c r="D18" s="32" t="s">
        <v>68</v>
      </c>
    </row>
    <row r="19" spans="2:4" ht="19.5" customHeight="1" x14ac:dyDescent="0.25">
      <c r="B19" s="21" t="s">
        <v>71</v>
      </c>
      <c r="C19" s="33" t="s">
        <v>67</v>
      </c>
      <c r="D19" s="33" t="s">
        <v>68</v>
      </c>
    </row>
    <row r="20" spans="2:4" ht="19.5" customHeight="1" x14ac:dyDescent="0.25">
      <c r="B20" s="29" t="s">
        <v>72</v>
      </c>
      <c r="C20" s="32" t="s">
        <v>67</v>
      </c>
      <c r="D20" s="32" t="s">
        <v>68</v>
      </c>
    </row>
    <row r="21" spans="2:4" ht="19.5" customHeight="1" x14ac:dyDescent="0.25">
      <c r="B21" s="21" t="s">
        <v>73</v>
      </c>
      <c r="C21" s="33" t="s">
        <v>67</v>
      </c>
      <c r="D21" s="33" t="s">
        <v>68</v>
      </c>
    </row>
    <row r="22" spans="2:4" ht="19.5" customHeight="1" x14ac:dyDescent="0.25">
      <c r="B22" s="29" t="s">
        <v>74</v>
      </c>
      <c r="C22" s="32" t="s">
        <v>67</v>
      </c>
      <c r="D22" s="32" t="s">
        <v>68</v>
      </c>
    </row>
    <row r="23" spans="2:4" ht="19.5" customHeight="1" x14ac:dyDescent="0.25">
      <c r="B23" s="21" t="s">
        <v>75</v>
      </c>
      <c r="C23" s="33" t="s">
        <v>76</v>
      </c>
      <c r="D23" s="33" t="s">
        <v>77</v>
      </c>
    </row>
    <row r="24" spans="2:4" ht="19.5" customHeight="1" x14ac:dyDescent="0.25">
      <c r="B24" s="29" t="s">
        <v>78</v>
      </c>
      <c r="C24" s="32" t="s">
        <v>76</v>
      </c>
      <c r="D24" s="32" t="s">
        <v>77</v>
      </c>
    </row>
    <row r="25" spans="2:4" ht="19.5" customHeight="1" x14ac:dyDescent="0.25">
      <c r="B25" s="21" t="s">
        <v>79</v>
      </c>
      <c r="C25" s="33" t="s">
        <v>76</v>
      </c>
      <c r="D25" s="33" t="s">
        <v>77</v>
      </c>
    </row>
    <row r="26" spans="2:4" ht="19.5" customHeight="1" x14ac:dyDescent="0.25">
      <c r="B26" s="29" t="s">
        <v>80</v>
      </c>
      <c r="C26" s="32" t="s">
        <v>76</v>
      </c>
      <c r="D26" s="32" t="s">
        <v>77</v>
      </c>
    </row>
    <row r="27" spans="2:4" ht="19.5" customHeight="1" x14ac:dyDescent="0.25">
      <c r="B27" s="21" t="s">
        <v>81</v>
      </c>
      <c r="C27" s="33" t="s">
        <v>76</v>
      </c>
      <c r="D27" s="33" t="s">
        <v>77</v>
      </c>
    </row>
    <row r="28" spans="2:4" ht="19.5" customHeight="1" x14ac:dyDescent="0.25">
      <c r="B28" s="29" t="s">
        <v>82</v>
      </c>
      <c r="C28" s="32" t="s">
        <v>76</v>
      </c>
      <c r="D28" s="32" t="s">
        <v>77</v>
      </c>
    </row>
    <row r="29" spans="2:4" ht="19.5" customHeight="1" x14ac:dyDescent="0.25">
      <c r="B29" s="21" t="s">
        <v>83</v>
      </c>
      <c r="C29" s="33" t="s">
        <v>84</v>
      </c>
      <c r="D29" s="33" t="s">
        <v>85</v>
      </c>
    </row>
    <row r="30" spans="2:4" ht="19.5" customHeight="1" x14ac:dyDescent="0.25">
      <c r="B30" s="29" t="s">
        <v>86</v>
      </c>
      <c r="C30" s="32" t="s">
        <v>84</v>
      </c>
      <c r="D30" s="32" t="s">
        <v>85</v>
      </c>
    </row>
    <row r="31" spans="2:4" ht="19.5" customHeight="1" x14ac:dyDescent="0.25">
      <c r="B31" s="21" t="s">
        <v>87</v>
      </c>
      <c r="C31" s="33" t="s">
        <v>76</v>
      </c>
      <c r="D31" s="33" t="s">
        <v>88</v>
      </c>
    </row>
    <row r="33" spans="2:4" ht="31.5" customHeight="1" x14ac:dyDescent="0.25">
      <c r="B33" s="74" t="s">
        <v>89</v>
      </c>
      <c r="C33" s="74"/>
      <c r="D33" s="74"/>
    </row>
  </sheetData>
  <mergeCells count="5">
    <mergeCell ref="B2:D2"/>
    <mergeCell ref="B3:D3"/>
    <mergeCell ref="B5:D5"/>
    <mergeCell ref="B14:D14"/>
    <mergeCell ref="B33:D3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34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2" customWidth="1"/>
    <col min="3" max="3" width="13" customWidth="1"/>
    <col min="4" max="15" width="11" customWidth="1"/>
    <col min="16" max="17" width="13" customWidth="1"/>
    <col min="18" max="18" width="11" customWidth="1"/>
    <col min="19" max="19" width="2" customWidth="1"/>
  </cols>
  <sheetData>
    <row r="2" spans="2:18" ht="31.5" customHeight="1" x14ac:dyDescent="0.25">
      <c r="B2" s="75" t="s">
        <v>90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2:18" ht="21.75" customHeight="1" x14ac:dyDescent="0.25">
      <c r="B3" s="73" t="s">
        <v>91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5" spans="2:18" ht="30" customHeight="1" x14ac:dyDescent="0.25">
      <c r="B5" s="15" t="s">
        <v>32</v>
      </c>
      <c r="C5" s="15" t="s">
        <v>92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15" t="s">
        <v>27</v>
      </c>
      <c r="M5" s="15" t="s">
        <v>28</v>
      </c>
      <c r="N5" s="15" t="s">
        <v>29</v>
      </c>
      <c r="O5" s="15" t="s">
        <v>30</v>
      </c>
      <c r="P5" s="15" t="s">
        <v>33</v>
      </c>
      <c r="Q5" s="15" t="s">
        <v>10</v>
      </c>
      <c r="R5" s="15" t="s">
        <v>12</v>
      </c>
    </row>
    <row r="6" spans="2:18" ht="21.75" customHeight="1" x14ac:dyDescent="0.25">
      <c r="B6" s="76" t="s">
        <v>93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2:18" ht="21.75" customHeight="1" x14ac:dyDescent="0.25">
      <c r="B7" s="34" t="s">
        <v>50</v>
      </c>
      <c r="C7" s="35">
        <v>3400</v>
      </c>
      <c r="D7" s="36">
        <v>3400</v>
      </c>
      <c r="E7" s="36">
        <v>3400</v>
      </c>
      <c r="F7" s="36">
        <v>3400</v>
      </c>
      <c r="G7" s="36">
        <v>3400</v>
      </c>
      <c r="H7" s="36">
        <v>3400</v>
      </c>
      <c r="I7" s="36">
        <v>3400</v>
      </c>
      <c r="J7" s="36">
        <v>3400</v>
      </c>
      <c r="K7" s="36">
        <v>3400</v>
      </c>
      <c r="L7" s="36">
        <v>3400</v>
      </c>
      <c r="M7" s="36">
        <v>3400</v>
      </c>
      <c r="N7" s="36">
        <v>3400</v>
      </c>
      <c r="O7" s="36">
        <v>3400</v>
      </c>
      <c r="P7" s="37">
        <f t="shared" ref="P7:P12" si="0">SUM(D7:O7)</f>
        <v>40800</v>
      </c>
      <c r="Q7" s="38">
        <f t="shared" ref="Q7:Q12" si="1">C7*12</f>
        <v>40800</v>
      </c>
      <c r="R7" s="18">
        <f t="shared" ref="R7:R12" si="2">P7-Q7</f>
        <v>0</v>
      </c>
    </row>
    <row r="8" spans="2:18" ht="21.75" customHeight="1" x14ac:dyDescent="0.25">
      <c r="B8" s="34" t="s">
        <v>53</v>
      </c>
      <c r="C8" s="35">
        <v>1850</v>
      </c>
      <c r="D8" s="36">
        <v>1850</v>
      </c>
      <c r="E8" s="36">
        <v>1850</v>
      </c>
      <c r="F8" s="36">
        <v>1850</v>
      </c>
      <c r="G8" s="36">
        <v>1850</v>
      </c>
      <c r="H8" s="36">
        <v>1850</v>
      </c>
      <c r="I8" s="36">
        <v>1850</v>
      </c>
      <c r="J8" s="36">
        <v>1850</v>
      </c>
      <c r="K8" s="36">
        <v>2050</v>
      </c>
      <c r="L8" s="36">
        <v>2050</v>
      </c>
      <c r="M8" s="36">
        <v>2050</v>
      </c>
      <c r="N8" s="36">
        <v>2050</v>
      </c>
      <c r="O8" s="36">
        <v>2050</v>
      </c>
      <c r="P8" s="37">
        <f t="shared" si="0"/>
        <v>23200</v>
      </c>
      <c r="Q8" s="38">
        <f t="shared" si="1"/>
        <v>22200</v>
      </c>
      <c r="R8" s="18">
        <f t="shared" si="2"/>
        <v>1000</v>
      </c>
    </row>
    <row r="9" spans="2:18" ht="21.75" customHeight="1" x14ac:dyDescent="0.25">
      <c r="B9" s="34" t="s">
        <v>54</v>
      </c>
      <c r="C9" s="35">
        <v>500</v>
      </c>
      <c r="D9" s="36">
        <v>500</v>
      </c>
      <c r="E9" s="36">
        <v>500</v>
      </c>
      <c r="F9" s="36">
        <v>500</v>
      </c>
      <c r="G9" s="36">
        <v>500</v>
      </c>
      <c r="H9" s="36">
        <v>500</v>
      </c>
      <c r="I9" s="36">
        <v>500</v>
      </c>
      <c r="J9" s="36">
        <v>500</v>
      </c>
      <c r="K9" s="36">
        <v>500</v>
      </c>
      <c r="L9" s="36">
        <v>500</v>
      </c>
      <c r="M9" s="36">
        <v>500</v>
      </c>
      <c r="N9" s="36">
        <v>500</v>
      </c>
      <c r="O9" s="36">
        <v>500</v>
      </c>
      <c r="P9" s="37">
        <f t="shared" si="0"/>
        <v>6000</v>
      </c>
      <c r="Q9" s="38">
        <f t="shared" si="1"/>
        <v>6000</v>
      </c>
      <c r="R9" s="18">
        <f t="shared" si="2"/>
        <v>0</v>
      </c>
    </row>
    <row r="10" spans="2:18" ht="21.75" customHeight="1" x14ac:dyDescent="0.25">
      <c r="B10" s="34" t="s">
        <v>58</v>
      </c>
      <c r="C10" s="35">
        <v>80</v>
      </c>
      <c r="D10" s="36">
        <v>0</v>
      </c>
      <c r="E10" s="36">
        <v>0</v>
      </c>
      <c r="F10" s="36">
        <v>210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180</v>
      </c>
      <c r="M10" s="36">
        <v>0</v>
      </c>
      <c r="N10" s="36">
        <v>0</v>
      </c>
      <c r="O10" s="36">
        <v>420</v>
      </c>
      <c r="P10" s="37">
        <f t="shared" si="0"/>
        <v>810</v>
      </c>
      <c r="Q10" s="38">
        <f t="shared" si="1"/>
        <v>960</v>
      </c>
      <c r="R10" s="18">
        <f t="shared" si="2"/>
        <v>-150</v>
      </c>
    </row>
    <row r="11" spans="2:18" ht="21.75" customHeight="1" x14ac:dyDescent="0.25">
      <c r="B11" s="34" t="s">
        <v>61</v>
      </c>
      <c r="C11" s="35">
        <v>0</v>
      </c>
      <c r="D11" s="36">
        <v>0</v>
      </c>
      <c r="E11" s="36">
        <v>0</v>
      </c>
      <c r="F11" s="36">
        <v>0</v>
      </c>
      <c r="G11" s="36">
        <v>150</v>
      </c>
      <c r="H11" s="36">
        <v>0</v>
      </c>
      <c r="I11" s="36">
        <v>0</v>
      </c>
      <c r="J11" s="36">
        <v>200</v>
      </c>
      <c r="K11" s="36">
        <v>0</v>
      </c>
      <c r="L11" s="36">
        <v>0</v>
      </c>
      <c r="M11" s="36">
        <v>0</v>
      </c>
      <c r="N11" s="36">
        <v>300</v>
      </c>
      <c r="O11" s="36">
        <v>0</v>
      </c>
      <c r="P11" s="37">
        <f t="shared" si="0"/>
        <v>650</v>
      </c>
      <c r="Q11" s="38">
        <f t="shared" si="1"/>
        <v>0</v>
      </c>
      <c r="R11" s="18">
        <f t="shared" si="2"/>
        <v>650</v>
      </c>
    </row>
    <row r="12" spans="2:18" ht="25.5" customHeight="1" x14ac:dyDescent="0.25">
      <c r="B12" s="39" t="s">
        <v>94</v>
      </c>
      <c r="C12" s="40">
        <f t="shared" ref="C12:O12" si="3">SUM(C7:C11)</f>
        <v>5830</v>
      </c>
      <c r="D12" s="41">
        <f t="shared" si="3"/>
        <v>5750</v>
      </c>
      <c r="E12" s="41">
        <f t="shared" si="3"/>
        <v>5750</v>
      </c>
      <c r="F12" s="41">
        <f t="shared" si="3"/>
        <v>5960</v>
      </c>
      <c r="G12" s="41">
        <f t="shared" si="3"/>
        <v>5900</v>
      </c>
      <c r="H12" s="41">
        <f t="shared" si="3"/>
        <v>5750</v>
      </c>
      <c r="I12" s="41">
        <f t="shared" si="3"/>
        <v>5750</v>
      </c>
      <c r="J12" s="41">
        <f t="shared" si="3"/>
        <v>5950</v>
      </c>
      <c r="K12" s="41">
        <f t="shared" si="3"/>
        <v>5950</v>
      </c>
      <c r="L12" s="41">
        <f t="shared" si="3"/>
        <v>6130</v>
      </c>
      <c r="M12" s="41">
        <f t="shared" si="3"/>
        <v>5950</v>
      </c>
      <c r="N12" s="41">
        <f t="shared" si="3"/>
        <v>6250</v>
      </c>
      <c r="O12" s="41">
        <f t="shared" si="3"/>
        <v>6370</v>
      </c>
      <c r="P12" s="40">
        <f t="shared" si="0"/>
        <v>71460</v>
      </c>
      <c r="Q12" s="40">
        <f t="shared" si="1"/>
        <v>69960</v>
      </c>
      <c r="R12" s="42">
        <f t="shared" si="2"/>
        <v>1500</v>
      </c>
    </row>
    <row r="13" spans="2:18" ht="7.5" customHeight="1" x14ac:dyDescent="0.25"/>
    <row r="14" spans="2:18" ht="21.75" customHeight="1" x14ac:dyDescent="0.25">
      <c r="B14" s="77" t="s">
        <v>95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2:18" ht="21.75" customHeight="1" x14ac:dyDescent="0.25">
      <c r="B15" s="43" t="s">
        <v>66</v>
      </c>
      <c r="C15" s="35">
        <v>1180</v>
      </c>
      <c r="D15" s="36">
        <v>1180</v>
      </c>
      <c r="E15" s="36">
        <v>1180</v>
      </c>
      <c r="F15" s="36">
        <v>1180</v>
      </c>
      <c r="G15" s="36">
        <v>1180</v>
      </c>
      <c r="H15" s="36">
        <v>1180</v>
      </c>
      <c r="I15" s="36">
        <v>1180</v>
      </c>
      <c r="J15" s="36">
        <v>1180</v>
      </c>
      <c r="K15" s="36">
        <v>1180</v>
      </c>
      <c r="L15" s="36">
        <v>1180</v>
      </c>
      <c r="M15" s="36">
        <v>1180</v>
      </c>
      <c r="N15" s="36">
        <v>1180</v>
      </c>
      <c r="O15" s="36">
        <v>1180</v>
      </c>
      <c r="P15" s="44">
        <f t="shared" ref="P15:P31" si="4">SUM(D15:O15)</f>
        <v>14160</v>
      </c>
      <c r="Q15" s="38">
        <f t="shared" ref="Q15:Q31" si="5">C15*12</f>
        <v>14160</v>
      </c>
      <c r="R15" s="18">
        <f t="shared" ref="R15:R31" si="6">Q15-P15</f>
        <v>0</v>
      </c>
    </row>
    <row r="16" spans="2:18" ht="21.75" customHeight="1" x14ac:dyDescent="0.25">
      <c r="B16" s="43" t="s">
        <v>74</v>
      </c>
      <c r="C16" s="35">
        <v>185</v>
      </c>
      <c r="D16" s="36">
        <v>195</v>
      </c>
      <c r="E16" s="36">
        <v>215</v>
      </c>
      <c r="F16" s="36">
        <v>175</v>
      </c>
      <c r="G16" s="36">
        <v>165</v>
      </c>
      <c r="H16" s="36">
        <v>150</v>
      </c>
      <c r="I16" s="36">
        <v>145</v>
      </c>
      <c r="J16" s="36">
        <v>140</v>
      </c>
      <c r="K16" s="36">
        <v>155</v>
      </c>
      <c r="L16" s="36">
        <v>175</v>
      </c>
      <c r="M16" s="36">
        <v>195</v>
      </c>
      <c r="N16" s="36">
        <v>220</v>
      </c>
      <c r="O16" s="36">
        <v>235</v>
      </c>
      <c r="P16" s="44">
        <f t="shared" si="4"/>
        <v>2165</v>
      </c>
      <c r="Q16" s="38">
        <f t="shared" si="5"/>
        <v>2220</v>
      </c>
      <c r="R16" s="18">
        <f t="shared" si="6"/>
        <v>55</v>
      </c>
    </row>
    <row r="17" spans="2:18" ht="21.75" customHeight="1" x14ac:dyDescent="0.25">
      <c r="B17" s="43" t="s">
        <v>69</v>
      </c>
      <c r="C17" s="35">
        <v>720</v>
      </c>
      <c r="D17" s="36">
        <v>685</v>
      </c>
      <c r="E17" s="36">
        <v>710</v>
      </c>
      <c r="F17" s="36">
        <v>740</v>
      </c>
      <c r="G17" s="36">
        <v>695</v>
      </c>
      <c r="H17" s="36">
        <v>720</v>
      </c>
      <c r="I17" s="36">
        <v>765</v>
      </c>
      <c r="J17" s="36">
        <v>730</v>
      </c>
      <c r="K17" s="36">
        <v>705</v>
      </c>
      <c r="L17" s="36">
        <v>745</v>
      </c>
      <c r="M17" s="36">
        <v>720</v>
      </c>
      <c r="N17" s="36">
        <v>695</v>
      </c>
      <c r="O17" s="36">
        <v>850</v>
      </c>
      <c r="P17" s="44">
        <f t="shared" si="4"/>
        <v>8760</v>
      </c>
      <c r="Q17" s="38">
        <f t="shared" si="5"/>
        <v>8640</v>
      </c>
      <c r="R17" s="18">
        <f t="shared" si="6"/>
        <v>-120</v>
      </c>
    </row>
    <row r="18" spans="2:18" ht="21.75" customHeight="1" x14ac:dyDescent="0.25">
      <c r="B18" s="43" t="s">
        <v>70</v>
      </c>
      <c r="C18" s="35">
        <v>310</v>
      </c>
      <c r="D18" s="36">
        <v>285</v>
      </c>
      <c r="E18" s="36">
        <v>320</v>
      </c>
      <c r="F18" s="36">
        <v>295</v>
      </c>
      <c r="G18" s="36">
        <v>340</v>
      </c>
      <c r="H18" s="36">
        <v>380</v>
      </c>
      <c r="I18" s="36">
        <v>295</v>
      </c>
      <c r="J18" s="36">
        <v>410</v>
      </c>
      <c r="K18" s="36">
        <v>320</v>
      </c>
      <c r="L18" s="36">
        <v>305</v>
      </c>
      <c r="M18" s="36">
        <v>290</v>
      </c>
      <c r="N18" s="36">
        <v>310</v>
      </c>
      <c r="O18" s="36">
        <v>335</v>
      </c>
      <c r="P18" s="44">
        <f t="shared" si="4"/>
        <v>3885</v>
      </c>
      <c r="Q18" s="38">
        <f t="shared" si="5"/>
        <v>3720</v>
      </c>
      <c r="R18" s="18">
        <f t="shared" si="6"/>
        <v>-165</v>
      </c>
    </row>
    <row r="19" spans="2:18" ht="21.75" customHeight="1" x14ac:dyDescent="0.25">
      <c r="B19" s="43" t="s">
        <v>71</v>
      </c>
      <c r="C19" s="35">
        <v>240</v>
      </c>
      <c r="D19" s="36">
        <v>240</v>
      </c>
      <c r="E19" s="36">
        <v>240</v>
      </c>
      <c r="F19" s="36">
        <v>240</v>
      </c>
      <c r="G19" s="36">
        <v>240</v>
      </c>
      <c r="H19" s="36">
        <v>240</v>
      </c>
      <c r="I19" s="36">
        <v>240</v>
      </c>
      <c r="J19" s="36">
        <v>240</v>
      </c>
      <c r="K19" s="36">
        <v>240</v>
      </c>
      <c r="L19" s="36">
        <v>240</v>
      </c>
      <c r="M19" s="36">
        <v>240</v>
      </c>
      <c r="N19" s="36">
        <v>240</v>
      </c>
      <c r="O19" s="36">
        <v>240</v>
      </c>
      <c r="P19" s="44">
        <f t="shared" si="4"/>
        <v>2880</v>
      </c>
      <c r="Q19" s="38">
        <f t="shared" si="5"/>
        <v>2880</v>
      </c>
      <c r="R19" s="18">
        <f t="shared" si="6"/>
        <v>0</v>
      </c>
    </row>
    <row r="20" spans="2:18" ht="21.75" customHeight="1" x14ac:dyDescent="0.25">
      <c r="B20" s="43" t="s">
        <v>72</v>
      </c>
      <c r="C20" s="35">
        <v>85</v>
      </c>
      <c r="D20" s="36">
        <v>45</v>
      </c>
      <c r="E20" s="36">
        <v>120</v>
      </c>
      <c r="F20" s="36">
        <v>60</v>
      </c>
      <c r="G20" s="36">
        <v>85</v>
      </c>
      <c r="H20" s="36">
        <v>90</v>
      </c>
      <c r="I20" s="36">
        <v>65</v>
      </c>
      <c r="J20" s="36">
        <v>145</v>
      </c>
      <c r="K20" s="36">
        <v>70</v>
      </c>
      <c r="L20" s="36">
        <v>95</v>
      </c>
      <c r="M20" s="36">
        <v>80</v>
      </c>
      <c r="N20" s="36">
        <v>110</v>
      </c>
      <c r="O20" s="36">
        <v>175</v>
      </c>
      <c r="P20" s="44">
        <f t="shared" si="4"/>
        <v>1140</v>
      </c>
      <c r="Q20" s="38">
        <f t="shared" si="5"/>
        <v>1020</v>
      </c>
      <c r="R20" s="18">
        <f t="shared" si="6"/>
        <v>-120</v>
      </c>
    </row>
    <row r="21" spans="2:18" ht="21.75" customHeight="1" x14ac:dyDescent="0.25">
      <c r="B21" s="43" t="s">
        <v>73</v>
      </c>
      <c r="C21" s="35">
        <v>380</v>
      </c>
      <c r="D21" s="36">
        <v>380</v>
      </c>
      <c r="E21" s="36">
        <v>380</v>
      </c>
      <c r="F21" s="36">
        <v>380</v>
      </c>
      <c r="G21" s="36">
        <v>380</v>
      </c>
      <c r="H21" s="36">
        <v>380</v>
      </c>
      <c r="I21" s="36">
        <v>380</v>
      </c>
      <c r="J21" s="36">
        <v>380</v>
      </c>
      <c r="K21" s="36">
        <v>380</v>
      </c>
      <c r="L21" s="36">
        <v>380</v>
      </c>
      <c r="M21" s="36">
        <v>480</v>
      </c>
      <c r="N21" s="36">
        <v>380</v>
      </c>
      <c r="O21" s="36">
        <v>580</v>
      </c>
      <c r="P21" s="44">
        <f t="shared" si="4"/>
        <v>4860</v>
      </c>
      <c r="Q21" s="38">
        <f t="shared" si="5"/>
        <v>4560</v>
      </c>
      <c r="R21" s="18">
        <f t="shared" si="6"/>
        <v>-300</v>
      </c>
    </row>
    <row r="22" spans="2:18" ht="21.75" customHeight="1" x14ac:dyDescent="0.25">
      <c r="B22" s="43" t="s">
        <v>75</v>
      </c>
      <c r="C22" s="35">
        <v>95</v>
      </c>
      <c r="D22" s="36">
        <v>95</v>
      </c>
      <c r="E22" s="36">
        <v>95</v>
      </c>
      <c r="F22" s="36">
        <v>95</v>
      </c>
      <c r="G22" s="36">
        <v>95</v>
      </c>
      <c r="H22" s="36">
        <v>95</v>
      </c>
      <c r="I22" s="36">
        <v>95</v>
      </c>
      <c r="J22" s="36">
        <v>95</v>
      </c>
      <c r="K22" s="36">
        <v>95</v>
      </c>
      <c r="L22" s="36">
        <v>95</v>
      </c>
      <c r="M22" s="36">
        <v>95</v>
      </c>
      <c r="N22" s="36">
        <v>95</v>
      </c>
      <c r="O22" s="36">
        <v>95</v>
      </c>
      <c r="P22" s="44">
        <f t="shared" si="4"/>
        <v>1140</v>
      </c>
      <c r="Q22" s="38">
        <f t="shared" si="5"/>
        <v>1140</v>
      </c>
      <c r="R22" s="18">
        <f t="shared" si="6"/>
        <v>0</v>
      </c>
    </row>
    <row r="23" spans="2:18" ht="21.75" customHeight="1" x14ac:dyDescent="0.25">
      <c r="B23" s="43" t="s">
        <v>78</v>
      </c>
      <c r="C23" s="35">
        <v>140</v>
      </c>
      <c r="D23" s="36">
        <v>125</v>
      </c>
      <c r="E23" s="36">
        <v>165</v>
      </c>
      <c r="F23" s="36">
        <v>130</v>
      </c>
      <c r="G23" s="36">
        <v>145</v>
      </c>
      <c r="H23" s="36">
        <v>180</v>
      </c>
      <c r="I23" s="36">
        <v>220</v>
      </c>
      <c r="J23" s="36">
        <v>215</v>
      </c>
      <c r="K23" s="36">
        <v>240</v>
      </c>
      <c r="L23" s="36">
        <v>145</v>
      </c>
      <c r="M23" s="36">
        <v>130</v>
      </c>
      <c r="N23" s="36">
        <v>125</v>
      </c>
      <c r="O23" s="36">
        <v>195</v>
      </c>
      <c r="P23" s="44">
        <f t="shared" si="4"/>
        <v>2015</v>
      </c>
      <c r="Q23" s="38">
        <f t="shared" si="5"/>
        <v>1680</v>
      </c>
      <c r="R23" s="18">
        <f t="shared" si="6"/>
        <v>-335</v>
      </c>
    </row>
    <row r="24" spans="2:18" ht="21.75" customHeight="1" x14ac:dyDescent="0.25">
      <c r="B24" s="43" t="s">
        <v>79</v>
      </c>
      <c r="C24" s="35">
        <v>110</v>
      </c>
      <c r="D24" s="36">
        <v>85</v>
      </c>
      <c r="E24" s="36">
        <v>140</v>
      </c>
      <c r="F24" s="36">
        <v>95</v>
      </c>
      <c r="G24" s="36">
        <v>125</v>
      </c>
      <c r="H24" s="36">
        <v>165</v>
      </c>
      <c r="I24" s="36">
        <v>195</v>
      </c>
      <c r="J24" s="36">
        <v>180</v>
      </c>
      <c r="K24" s="36">
        <v>175</v>
      </c>
      <c r="L24" s="36">
        <v>110</v>
      </c>
      <c r="M24" s="36">
        <v>95</v>
      </c>
      <c r="N24" s="36">
        <v>85</v>
      </c>
      <c r="O24" s="36">
        <v>220</v>
      </c>
      <c r="P24" s="44">
        <f t="shared" si="4"/>
        <v>1670</v>
      </c>
      <c r="Q24" s="38">
        <f t="shared" si="5"/>
        <v>1320</v>
      </c>
      <c r="R24" s="18">
        <f t="shared" si="6"/>
        <v>-350</v>
      </c>
    </row>
    <row r="25" spans="2:18" ht="21.75" customHeight="1" x14ac:dyDescent="0.25">
      <c r="B25" s="43" t="s">
        <v>80</v>
      </c>
      <c r="C25" s="35">
        <v>180</v>
      </c>
      <c r="D25" s="36">
        <v>0</v>
      </c>
      <c r="E25" s="36">
        <v>0</v>
      </c>
      <c r="F25" s="36">
        <v>0</v>
      </c>
      <c r="G25" s="36">
        <v>250</v>
      </c>
      <c r="H25" s="36">
        <v>0</v>
      </c>
      <c r="I25" s="36">
        <v>0</v>
      </c>
      <c r="J25" s="36">
        <v>1850</v>
      </c>
      <c r="K25" s="36">
        <v>450</v>
      </c>
      <c r="L25" s="36">
        <v>0</v>
      </c>
      <c r="M25" s="36">
        <v>0</v>
      </c>
      <c r="N25" s="36">
        <v>0</v>
      </c>
      <c r="O25" s="36">
        <v>350</v>
      </c>
      <c r="P25" s="44">
        <f t="shared" si="4"/>
        <v>2900</v>
      </c>
      <c r="Q25" s="38">
        <f t="shared" si="5"/>
        <v>2160</v>
      </c>
      <c r="R25" s="18">
        <f t="shared" si="6"/>
        <v>-740</v>
      </c>
    </row>
    <row r="26" spans="2:18" ht="21.75" customHeight="1" x14ac:dyDescent="0.25">
      <c r="B26" s="43" t="s">
        <v>81</v>
      </c>
      <c r="C26" s="35">
        <v>90</v>
      </c>
      <c r="D26" s="36">
        <v>65</v>
      </c>
      <c r="E26" s="36">
        <v>45</v>
      </c>
      <c r="F26" s="36">
        <v>120</v>
      </c>
      <c r="G26" s="36">
        <v>95</v>
      </c>
      <c r="H26" s="36">
        <v>80</v>
      </c>
      <c r="I26" s="36">
        <v>70</v>
      </c>
      <c r="J26" s="36">
        <v>110</v>
      </c>
      <c r="K26" s="36">
        <v>85</v>
      </c>
      <c r="L26" s="36">
        <v>175</v>
      </c>
      <c r="M26" s="36">
        <v>95</v>
      </c>
      <c r="N26" s="36">
        <v>145</v>
      </c>
      <c r="O26" s="36">
        <v>240</v>
      </c>
      <c r="P26" s="44">
        <f t="shared" si="4"/>
        <v>1325</v>
      </c>
      <c r="Q26" s="38">
        <f t="shared" si="5"/>
        <v>1080</v>
      </c>
      <c r="R26" s="18">
        <f t="shared" si="6"/>
        <v>-245</v>
      </c>
    </row>
    <row r="27" spans="2:18" ht="21.75" customHeight="1" x14ac:dyDescent="0.25">
      <c r="B27" s="43" t="s">
        <v>82</v>
      </c>
      <c r="C27" s="35">
        <v>55</v>
      </c>
      <c r="D27" s="36">
        <v>50</v>
      </c>
      <c r="E27" s="36">
        <v>55</v>
      </c>
      <c r="F27" s="36">
        <v>60</v>
      </c>
      <c r="G27" s="36">
        <v>50</v>
      </c>
      <c r="H27" s="36">
        <v>55</v>
      </c>
      <c r="I27" s="36">
        <v>65</v>
      </c>
      <c r="J27" s="36">
        <v>70</v>
      </c>
      <c r="K27" s="36">
        <v>55</v>
      </c>
      <c r="L27" s="36">
        <v>50</v>
      </c>
      <c r="M27" s="36">
        <v>55</v>
      </c>
      <c r="N27" s="36">
        <v>60</v>
      </c>
      <c r="O27" s="36">
        <v>75</v>
      </c>
      <c r="P27" s="44">
        <f t="shared" si="4"/>
        <v>700</v>
      </c>
      <c r="Q27" s="38">
        <f t="shared" si="5"/>
        <v>660</v>
      </c>
      <c r="R27" s="18">
        <f t="shared" si="6"/>
        <v>-40</v>
      </c>
    </row>
    <row r="28" spans="2:18" ht="21.75" customHeight="1" x14ac:dyDescent="0.25">
      <c r="B28" s="43" t="s">
        <v>83</v>
      </c>
      <c r="C28" s="35">
        <v>400</v>
      </c>
      <c r="D28" s="36">
        <v>400</v>
      </c>
      <c r="E28" s="36">
        <v>400</v>
      </c>
      <c r="F28" s="36">
        <v>400</v>
      </c>
      <c r="G28" s="36">
        <v>400</v>
      </c>
      <c r="H28" s="36">
        <v>400</v>
      </c>
      <c r="I28" s="36">
        <v>400</v>
      </c>
      <c r="J28" s="36">
        <v>400</v>
      </c>
      <c r="K28" s="36">
        <v>400</v>
      </c>
      <c r="L28" s="36">
        <v>400</v>
      </c>
      <c r="M28" s="36">
        <v>400</v>
      </c>
      <c r="N28" s="36">
        <v>400</v>
      </c>
      <c r="O28" s="36">
        <v>400</v>
      </c>
      <c r="P28" s="44">
        <f t="shared" si="4"/>
        <v>4800</v>
      </c>
      <c r="Q28" s="38">
        <f t="shared" si="5"/>
        <v>4800</v>
      </c>
      <c r="R28" s="18">
        <f t="shared" si="6"/>
        <v>0</v>
      </c>
    </row>
    <row r="29" spans="2:18" ht="21.75" customHeight="1" x14ac:dyDescent="0.25">
      <c r="B29" s="43" t="s">
        <v>86</v>
      </c>
      <c r="C29" s="35">
        <v>220</v>
      </c>
      <c r="D29" s="36">
        <v>220</v>
      </c>
      <c r="E29" s="36">
        <v>220</v>
      </c>
      <c r="F29" s="36">
        <v>220</v>
      </c>
      <c r="G29" s="36">
        <v>220</v>
      </c>
      <c r="H29" s="36">
        <v>220</v>
      </c>
      <c r="I29" s="36">
        <v>220</v>
      </c>
      <c r="J29" s="36">
        <v>220</v>
      </c>
      <c r="K29" s="36">
        <v>220</v>
      </c>
      <c r="L29" s="36">
        <v>220</v>
      </c>
      <c r="M29" s="36">
        <v>220</v>
      </c>
      <c r="N29" s="36">
        <v>220</v>
      </c>
      <c r="O29" s="36">
        <v>220</v>
      </c>
      <c r="P29" s="44">
        <f t="shared" si="4"/>
        <v>2640</v>
      </c>
      <c r="Q29" s="38">
        <f t="shared" si="5"/>
        <v>2640</v>
      </c>
      <c r="R29" s="18">
        <f t="shared" si="6"/>
        <v>0</v>
      </c>
    </row>
    <row r="30" spans="2:18" ht="21.75" customHeight="1" x14ac:dyDescent="0.25">
      <c r="B30" s="43" t="s">
        <v>87</v>
      </c>
      <c r="C30" s="35">
        <v>60</v>
      </c>
      <c r="D30" s="36">
        <v>45</v>
      </c>
      <c r="E30" s="36">
        <v>95</v>
      </c>
      <c r="F30" s="36">
        <v>35</v>
      </c>
      <c r="G30" s="36">
        <v>70</v>
      </c>
      <c r="H30" s="36">
        <v>110</v>
      </c>
      <c r="I30" s="36">
        <v>55</v>
      </c>
      <c r="J30" s="36">
        <v>145</v>
      </c>
      <c r="K30" s="36">
        <v>60</v>
      </c>
      <c r="L30" s="36">
        <v>75</v>
      </c>
      <c r="M30" s="36">
        <v>80</v>
      </c>
      <c r="N30" s="36">
        <v>165</v>
      </c>
      <c r="O30" s="36">
        <v>250</v>
      </c>
      <c r="P30" s="44">
        <f t="shared" si="4"/>
        <v>1185</v>
      </c>
      <c r="Q30" s="38">
        <f t="shared" si="5"/>
        <v>720</v>
      </c>
      <c r="R30" s="18">
        <f t="shared" si="6"/>
        <v>-465</v>
      </c>
    </row>
    <row r="31" spans="2:18" ht="25.5" customHeight="1" x14ac:dyDescent="0.25">
      <c r="B31" s="45" t="s">
        <v>96</v>
      </c>
      <c r="C31" s="46">
        <f t="shared" ref="C31:O31" si="7">SUM(C15:C30)</f>
        <v>4450</v>
      </c>
      <c r="D31" s="47">
        <f t="shared" si="7"/>
        <v>4095</v>
      </c>
      <c r="E31" s="47">
        <f t="shared" si="7"/>
        <v>4380</v>
      </c>
      <c r="F31" s="47">
        <f t="shared" si="7"/>
        <v>4225</v>
      </c>
      <c r="G31" s="47">
        <f t="shared" si="7"/>
        <v>4535</v>
      </c>
      <c r="H31" s="47">
        <f t="shared" si="7"/>
        <v>4445</v>
      </c>
      <c r="I31" s="47">
        <f t="shared" si="7"/>
        <v>4390</v>
      </c>
      <c r="J31" s="47">
        <f t="shared" si="7"/>
        <v>6510</v>
      </c>
      <c r="K31" s="47">
        <f t="shared" si="7"/>
        <v>4830</v>
      </c>
      <c r="L31" s="47">
        <f t="shared" si="7"/>
        <v>4390</v>
      </c>
      <c r="M31" s="47">
        <f t="shared" si="7"/>
        <v>4355</v>
      </c>
      <c r="N31" s="47">
        <f t="shared" si="7"/>
        <v>4430</v>
      </c>
      <c r="O31" s="47">
        <f t="shared" si="7"/>
        <v>5640</v>
      </c>
      <c r="P31" s="46">
        <f t="shared" si="4"/>
        <v>56225</v>
      </c>
      <c r="Q31" s="46">
        <f t="shared" si="5"/>
        <v>53400</v>
      </c>
      <c r="R31" s="48">
        <f t="shared" si="6"/>
        <v>-2825</v>
      </c>
    </row>
    <row r="32" spans="2:18" ht="7.5" customHeight="1" x14ac:dyDescent="0.25"/>
    <row r="33" spans="2:18" ht="30" customHeight="1" x14ac:dyDescent="0.25">
      <c r="B33" s="49" t="s">
        <v>97</v>
      </c>
      <c r="C33" s="50">
        <f t="shared" ref="C33:Q33" si="8">C12-C31</f>
        <v>1380</v>
      </c>
      <c r="D33" s="51">
        <f t="shared" si="8"/>
        <v>1655</v>
      </c>
      <c r="E33" s="51">
        <f t="shared" si="8"/>
        <v>1370</v>
      </c>
      <c r="F33" s="51">
        <f t="shared" si="8"/>
        <v>1735</v>
      </c>
      <c r="G33" s="51">
        <f t="shared" si="8"/>
        <v>1365</v>
      </c>
      <c r="H33" s="51">
        <f t="shared" si="8"/>
        <v>1305</v>
      </c>
      <c r="I33" s="51">
        <f t="shared" si="8"/>
        <v>1360</v>
      </c>
      <c r="J33" s="51">
        <f t="shared" si="8"/>
        <v>-560</v>
      </c>
      <c r="K33" s="51">
        <f t="shared" si="8"/>
        <v>1120</v>
      </c>
      <c r="L33" s="51">
        <f t="shared" si="8"/>
        <v>1740</v>
      </c>
      <c r="M33" s="51">
        <f t="shared" si="8"/>
        <v>1595</v>
      </c>
      <c r="N33" s="51">
        <f t="shared" si="8"/>
        <v>1820</v>
      </c>
      <c r="O33" s="51">
        <f t="shared" si="8"/>
        <v>730</v>
      </c>
      <c r="P33" s="50">
        <f t="shared" si="8"/>
        <v>15235</v>
      </c>
      <c r="Q33" s="50">
        <f t="shared" si="8"/>
        <v>16560</v>
      </c>
      <c r="R33" s="50">
        <f>P33-Q33</f>
        <v>-1325</v>
      </c>
    </row>
    <row r="34" spans="2:18" ht="21.75" customHeight="1" x14ac:dyDescent="0.25">
      <c r="B34" s="52" t="s">
        <v>8</v>
      </c>
      <c r="C34" s="53">
        <f t="shared" ref="C34:Q34" si="9">IFERROR(C33/C12,0)</f>
        <v>0.23670668953687821</v>
      </c>
      <c r="D34" s="53">
        <f t="shared" si="9"/>
        <v>0.28782608695652173</v>
      </c>
      <c r="E34" s="53">
        <f t="shared" si="9"/>
        <v>0.23826086956521739</v>
      </c>
      <c r="F34" s="53">
        <f t="shared" si="9"/>
        <v>0.29110738255033558</v>
      </c>
      <c r="G34" s="53">
        <f t="shared" si="9"/>
        <v>0.23135593220338982</v>
      </c>
      <c r="H34" s="53">
        <f t="shared" si="9"/>
        <v>0.22695652173913045</v>
      </c>
      <c r="I34" s="53">
        <f t="shared" si="9"/>
        <v>0.23652173913043478</v>
      </c>
      <c r="J34" s="53">
        <f t="shared" si="9"/>
        <v>-9.4117647058823528E-2</v>
      </c>
      <c r="K34" s="53">
        <f t="shared" si="9"/>
        <v>0.18823529411764706</v>
      </c>
      <c r="L34" s="53">
        <f t="shared" si="9"/>
        <v>0.28384991843393148</v>
      </c>
      <c r="M34" s="53">
        <f t="shared" si="9"/>
        <v>0.26806722689075629</v>
      </c>
      <c r="N34" s="53">
        <f t="shared" si="9"/>
        <v>0.29120000000000001</v>
      </c>
      <c r="O34" s="53">
        <f t="shared" si="9"/>
        <v>0.11459968602825746</v>
      </c>
      <c r="P34" s="53">
        <f t="shared" si="9"/>
        <v>0.2131961936747831</v>
      </c>
      <c r="Q34" s="53">
        <f t="shared" si="9"/>
        <v>0.23670668953687821</v>
      </c>
      <c r="R34" s="54"/>
    </row>
  </sheetData>
  <mergeCells count="4">
    <mergeCell ref="B2:R2"/>
    <mergeCell ref="B3:R3"/>
    <mergeCell ref="B6:R6"/>
    <mergeCell ref="B14:R14"/>
  </mergeCells>
  <conditionalFormatting sqref="D15:O30">
    <cfRule type="colorScale" priority="5">
      <colorScale>
        <cfvo type="min"/>
        <cfvo type="percentile" val="50"/>
        <cfvo type="max"/>
        <color rgb="FFFFFFFF"/>
        <color rgb="FFFFE5C4"/>
        <color rgb="FFF2B0B0"/>
      </colorScale>
    </cfRule>
  </conditionalFormatting>
  <conditionalFormatting sqref="D33:O33">
    <cfRule type="cellIs" dxfId="2" priority="2" operator="lessThan">
      <formula>0</formula>
    </cfRule>
  </conditionalFormatting>
  <conditionalFormatting sqref="R15:R30">
    <cfRule type="cellIs" dxfId="1" priority="3" operator="lessThan">
      <formula>0</formula>
    </cfRule>
    <cfRule type="cellIs" dxfId="0" priority="4" operator="greater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8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6" customWidth="1"/>
    <col min="3" max="6" width="14" customWidth="1"/>
    <col min="7" max="7" width="24" customWidth="1"/>
    <col min="8" max="8" width="2" customWidth="1"/>
  </cols>
  <sheetData>
    <row r="2" spans="2:7" ht="31.5" customHeight="1" x14ac:dyDescent="0.25">
      <c r="B2" s="75" t="s">
        <v>98</v>
      </c>
      <c r="C2" s="75"/>
      <c r="D2" s="75"/>
      <c r="E2" s="75"/>
      <c r="F2" s="75"/>
      <c r="G2" s="75"/>
    </row>
    <row r="3" spans="2:7" ht="21.75" customHeight="1" x14ac:dyDescent="0.25">
      <c r="B3" s="73" t="s">
        <v>99</v>
      </c>
      <c r="C3" s="73"/>
      <c r="D3" s="73"/>
      <c r="E3" s="73"/>
      <c r="F3" s="73"/>
      <c r="G3" s="73"/>
    </row>
    <row r="5" spans="2:7" ht="27.75" customHeight="1" x14ac:dyDescent="0.25">
      <c r="B5" s="15" t="s">
        <v>100</v>
      </c>
      <c r="C5" s="15" t="s">
        <v>101</v>
      </c>
      <c r="D5" s="15" t="s">
        <v>102</v>
      </c>
      <c r="E5" s="15" t="s">
        <v>103</v>
      </c>
      <c r="F5" s="15" t="s">
        <v>104</v>
      </c>
      <c r="G5" s="15" t="s">
        <v>39</v>
      </c>
    </row>
    <row r="6" spans="2:7" ht="24" customHeight="1" x14ac:dyDescent="0.25">
      <c r="B6" s="55" t="s">
        <v>105</v>
      </c>
      <c r="C6" s="56">
        <v>12000</v>
      </c>
      <c r="D6" s="57">
        <v>8500</v>
      </c>
      <c r="E6" s="57">
        <v>400</v>
      </c>
      <c r="F6" s="58">
        <f t="shared" ref="F6:F13" si="0">IFERROR(D6/C6,0)</f>
        <v>0.70833333333333337</v>
      </c>
      <c r="G6" s="59" t="str">
        <f t="shared" ref="G6:G12" si="1">IF(D6&gt;=C6,"✓ Ziel erreicht",IF(E6=0,"Keine Rate festgelegt","Noch "&amp;ROUNDUP((C6-D6)/E6,0)&amp;" Monate"))</f>
        <v>Noch 9 Monate</v>
      </c>
    </row>
    <row r="7" spans="2:7" ht="24" customHeight="1" x14ac:dyDescent="0.25">
      <c r="B7" s="23" t="s">
        <v>106</v>
      </c>
      <c r="C7" s="60">
        <v>2500</v>
      </c>
      <c r="D7" s="61">
        <v>1850</v>
      </c>
      <c r="E7" s="61">
        <v>250</v>
      </c>
      <c r="F7" s="22">
        <f t="shared" si="0"/>
        <v>0.74</v>
      </c>
      <c r="G7" s="62" t="str">
        <f t="shared" si="1"/>
        <v>Noch 3 Monate</v>
      </c>
    </row>
    <row r="8" spans="2:7" ht="24" customHeight="1" x14ac:dyDescent="0.25">
      <c r="B8" s="55" t="s">
        <v>107</v>
      </c>
      <c r="C8" s="56">
        <v>800</v>
      </c>
      <c r="D8" s="57">
        <v>650</v>
      </c>
      <c r="E8" s="57">
        <v>100</v>
      </c>
      <c r="F8" s="58">
        <f t="shared" si="0"/>
        <v>0.8125</v>
      </c>
      <c r="G8" s="59" t="str">
        <f t="shared" si="1"/>
        <v>Noch 2 Monate</v>
      </c>
    </row>
    <row r="9" spans="2:7" ht="24" customHeight="1" x14ac:dyDescent="0.25">
      <c r="B9" s="23" t="s">
        <v>108</v>
      </c>
      <c r="C9" s="60">
        <v>3500</v>
      </c>
      <c r="D9" s="61">
        <v>1200</v>
      </c>
      <c r="E9" s="61">
        <v>200</v>
      </c>
      <c r="F9" s="22">
        <f t="shared" si="0"/>
        <v>0.34285714285714286</v>
      </c>
      <c r="G9" s="62" t="str">
        <f t="shared" si="1"/>
        <v>Noch 12 Monate</v>
      </c>
    </row>
    <row r="10" spans="2:7" ht="24" customHeight="1" x14ac:dyDescent="0.25">
      <c r="B10" s="55" t="s">
        <v>109</v>
      </c>
      <c r="C10" s="56">
        <v>700</v>
      </c>
      <c r="D10" s="57">
        <v>420</v>
      </c>
      <c r="E10" s="57">
        <v>80</v>
      </c>
      <c r="F10" s="58">
        <f t="shared" si="0"/>
        <v>0.6</v>
      </c>
      <c r="G10" s="59" t="str">
        <f t="shared" si="1"/>
        <v>Noch 4 Monate</v>
      </c>
    </row>
    <row r="11" spans="2:7" ht="24" customHeight="1" x14ac:dyDescent="0.25">
      <c r="B11" s="23" t="s">
        <v>110</v>
      </c>
      <c r="C11" s="60">
        <v>6000</v>
      </c>
      <c r="D11" s="61">
        <v>2400</v>
      </c>
      <c r="E11" s="61">
        <v>300</v>
      </c>
      <c r="F11" s="22">
        <f t="shared" si="0"/>
        <v>0.4</v>
      </c>
      <c r="G11" s="62" t="str">
        <f t="shared" si="1"/>
        <v>Noch 12 Monate</v>
      </c>
    </row>
    <row r="12" spans="2:7" ht="24" customHeight="1" x14ac:dyDescent="0.25">
      <c r="B12" s="55" t="s">
        <v>111</v>
      </c>
      <c r="C12" s="56">
        <v>450</v>
      </c>
      <c r="D12" s="57">
        <v>450</v>
      </c>
      <c r="E12" s="57">
        <v>0</v>
      </c>
      <c r="F12" s="58">
        <f t="shared" si="0"/>
        <v>1</v>
      </c>
      <c r="G12" s="59" t="str">
        <f t="shared" si="1"/>
        <v>✓ Ziel erreicht</v>
      </c>
    </row>
    <row r="13" spans="2:7" ht="25.5" customHeight="1" x14ac:dyDescent="0.25">
      <c r="B13" s="63" t="s">
        <v>112</v>
      </c>
      <c r="C13" s="64">
        <f>SUM(C6:C12)</f>
        <v>25950</v>
      </c>
      <c r="D13" s="64">
        <f>SUM(D6:D12)</f>
        <v>15470</v>
      </c>
      <c r="E13" s="64">
        <f>SUM(E6:E12)</f>
        <v>1330</v>
      </c>
      <c r="F13" s="65">
        <f t="shared" si="0"/>
        <v>0.59614643545279389</v>
      </c>
      <c r="G13" s="66"/>
    </row>
    <row r="15" spans="2:7" ht="21.75" customHeight="1" x14ac:dyDescent="0.25">
      <c r="B15" s="78" t="s">
        <v>113</v>
      </c>
      <c r="C15" s="78"/>
      <c r="D15" s="78"/>
      <c r="E15" s="78"/>
      <c r="F15" s="78"/>
      <c r="G15" s="78"/>
    </row>
    <row r="16" spans="2:7" ht="21.75" customHeight="1" x14ac:dyDescent="0.25">
      <c r="B16" s="79" t="s">
        <v>114</v>
      </c>
      <c r="C16" s="79"/>
      <c r="D16" s="79"/>
      <c r="E16" s="79"/>
      <c r="F16" s="79"/>
      <c r="G16" s="79"/>
    </row>
    <row r="17" spans="2:7" ht="21.75" customHeight="1" x14ac:dyDescent="0.25">
      <c r="B17" s="79"/>
      <c r="C17" s="79"/>
      <c r="D17" s="79"/>
      <c r="E17" s="79"/>
      <c r="F17" s="79"/>
      <c r="G17" s="79"/>
    </row>
    <row r="18" spans="2:7" ht="21.75" customHeight="1" x14ac:dyDescent="0.25">
      <c r="B18" s="79"/>
      <c r="C18" s="79"/>
      <c r="D18" s="79"/>
      <c r="E18" s="79"/>
      <c r="F18" s="79"/>
      <c r="G18" s="79"/>
    </row>
  </sheetData>
  <mergeCells count="4">
    <mergeCell ref="B2:G2"/>
    <mergeCell ref="B3:G3"/>
    <mergeCell ref="B15:G15"/>
    <mergeCell ref="B16:G18"/>
  </mergeCells>
  <conditionalFormatting sqref="F6:F12">
    <cfRule type="dataBar" priority="2">
      <dataBar>
        <cfvo type="num" val="0"/>
        <cfvo type="num" val="1"/>
        <color rgb="FF2E8B8B"/>
      </dataBar>
      <extLst>
        <ext xmlns:x14="http://schemas.microsoft.com/office/spreadsheetml/2009/9/main" uri="{B025F937-C7B1-47D3-B67F-A62EFF666E3E}">
          <x14:id>{A01E2700-6C9E-43E4-B49A-F0F8E2DFFA4A}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1E2700-6C9E-43E4-B49A-F0F8E2DFFA4A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2E8B8B"/>
            </x14:dataBar>
          </x14:cfRule>
          <xm:sqref>F6:F12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Kategorien</vt:lpstr>
      <vt:lpstr>Monatsplan</vt:lpstr>
      <vt:lpstr>Sparziele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2026-05-30T08:52:31Z</dcterms:created>
  <dcterms:modified xsi:type="dcterms:W3CDTF">2026-05-30T09:56:46Z</dcterms:modified>
  <dc:language>en-US</dc:language>
</cp:coreProperties>
</file>