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wnloads\"/>
    </mc:Choice>
  </mc:AlternateContent>
  <xr:revisionPtr revIDLastSave="0" documentId="13_ncr:1_{9B67405C-744C-4F64-B908-DEFEA8D6E502}" xr6:coauthVersionLast="47" xr6:coauthVersionMax="47" xr10:uidLastSave="{00000000-0000-0000-0000-000000000000}"/>
  <bookViews>
    <workbookView xWindow="1725" yWindow="1725" windowWidth="25500" windowHeight="13500" tabRatio="500" xr2:uid="{00000000-000D-0000-FFFF-FFFF00000000}"/>
  </bookViews>
  <sheets>
    <sheet name="Energiedashboard" sheetId="1" r:id="rId1"/>
    <sheet name="Dateneingabe" sheetId="2" r:id="rId2"/>
    <sheet name="Kennzahlen" sheetId="3" r:id="rId3"/>
    <sheet name="Tacho-Hilfsdaten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4" l="1"/>
  <c r="E10" i="4"/>
  <c r="B10" i="4"/>
  <c r="D12" i="3"/>
  <c r="F12" i="3" s="1"/>
  <c r="D11" i="3"/>
  <c r="F11" i="3" s="1"/>
  <c r="F10" i="3"/>
  <c r="D10" i="3"/>
  <c r="G10" i="3" s="1"/>
  <c r="E27" i="2"/>
  <c r="H12" i="4" s="1"/>
  <c r="H14" i="4" s="1"/>
  <c r="D27" i="2"/>
  <c r="E12" i="4" s="1"/>
  <c r="E14" i="4" s="1"/>
  <c r="C27" i="2"/>
  <c r="B12" i="4" s="1"/>
  <c r="B14" i="4" s="1"/>
  <c r="I62" i="1"/>
  <c r="H62" i="1"/>
  <c r="G62" i="1"/>
  <c r="F62" i="1"/>
  <c r="E62" i="1"/>
  <c r="D62" i="1"/>
  <c r="C62" i="1"/>
  <c r="J61" i="1"/>
  <c r="I61" i="1"/>
  <c r="J60" i="1"/>
  <c r="I60" i="1"/>
  <c r="J59" i="1"/>
  <c r="I59" i="1"/>
  <c r="I39" i="1"/>
  <c r="F39" i="1"/>
  <c r="C39" i="1"/>
  <c r="I34" i="1"/>
  <c r="F34" i="1"/>
  <c r="C34" i="1"/>
  <c r="I29" i="1"/>
  <c r="F29" i="1"/>
  <c r="C29" i="1"/>
  <c r="O9" i="1"/>
  <c r="J9" i="1"/>
  <c r="E9" i="1"/>
  <c r="G11" i="3" l="1"/>
  <c r="D13" i="3"/>
  <c r="F13" i="3" s="1"/>
  <c r="D6" i="3"/>
  <c r="F6" i="3" s="1"/>
  <c r="D14" i="3"/>
  <c r="F14" i="3" s="1"/>
  <c r="D7" i="3"/>
  <c r="F7" i="3" s="1"/>
  <c r="D8" i="3"/>
  <c r="F8" i="3" s="1"/>
  <c r="D9" i="3"/>
  <c r="D5" i="3"/>
  <c r="F5" i="3" s="1"/>
  <c r="F9" i="3" l="1"/>
  <c r="G9" i="3"/>
</calcChain>
</file>

<file path=xl/sharedStrings.xml><?xml version="1.0" encoding="utf-8"?>
<sst xmlns="http://schemas.openxmlformats.org/spreadsheetml/2006/main" count="230" uniqueCount="122">
  <si>
    <t>Standort: Technologiezentrum Hannover  •  Berichtszeitraum: Januar – Juni 2025  •  Verantwortlich: Energiemanagement-Team</t>
  </si>
  <si>
    <t>⚡ Stromverbrauch (kWh)</t>
  </si>
  <si>
    <t>🔥 Wärmeverbrauch (MWh)</t>
  </si>
  <si>
    <t>🌿 CO₂-Emissionen (t)</t>
  </si>
  <si>
    <t>IST-Wert</t>
  </si>
  <si>
    <t>PLAN-Wert</t>
  </si>
  <si>
    <t>Abweichung</t>
  </si>
  <si>
    <t>kWh</t>
  </si>
  <si>
    <t>MWh</t>
  </si>
  <si>
    <t>t CO₂</t>
  </si>
  <si>
    <t>TACHO-DATEN: Stromverbrauch</t>
  </si>
  <si>
    <t>TACHO-DATEN: Wärmeverbrauch</t>
  </si>
  <si>
    <t>TACHO-DATEN: CO₂-Emissionen</t>
  </si>
  <si>
    <t>Segment</t>
  </si>
  <si>
    <t>Wert</t>
  </si>
  <si>
    <t>Kritisch</t>
  </si>
  <si>
    <t>Warnung</t>
  </si>
  <si>
    <t>OK</t>
  </si>
  <si>
    <t>Gut</t>
  </si>
  <si>
    <t>Sehr gut</t>
  </si>
  <si>
    <t>(unsichtbar)</t>
  </si>
  <si>
    <t>Nadel</t>
  </si>
  <si>
    <t>Vor Nadel</t>
  </si>
  <si>
    <t>Nadel (Breite)</t>
  </si>
  <si>
    <t>Nach Nadel</t>
  </si>
  <si>
    <t>IST-Wert:</t>
  </si>
  <si>
    <t>PLAN-Wert:</t>
  </si>
  <si>
    <t>Erreichung:</t>
  </si>
  <si>
    <t>Einheit:</t>
  </si>
  <si>
    <t>📊  Monatlicher Energieverbrauch  |  Januar – Juni 2025</t>
  </si>
  <si>
    <t>Monat</t>
  </si>
  <si>
    <t>Januar</t>
  </si>
  <si>
    <t>Februar</t>
  </si>
  <si>
    <t>März</t>
  </si>
  <si>
    <t>April</t>
  </si>
  <si>
    <t>Mai</t>
  </si>
  <si>
    <t>Juni</t>
  </si>
  <si>
    <t>Gesamt</t>
  </si>
  <si>
    <t>Ø Monat</t>
  </si>
  <si>
    <t>Plan gesamt</t>
  </si>
  <si>
    <t>⚡ Strom (kWh)</t>
  </si>
  <si>
    <t>🔥 Wärme (MWh)</t>
  </si>
  <si>
    <t>🌿 CO₂ (t)</t>
  </si>
  <si>
    <t>→ Strom vs. Plan</t>
  </si>
  <si>
    <t>LEGENDE:   🔴 Kritisch (&gt;105% Plan)   🟡 Warnung (95–105%)   🟢 OK (80–95%)   ✅ Gut (60–80%)   💚 Sehr gut (&lt;60%)</t>
  </si>
  <si>
    <t>✏️  DATENEINGABE  —  Monatliche Verbrauchsdaten erfassen</t>
  </si>
  <si>
    <t>Standort:</t>
  </si>
  <si>
    <t>Technologiezentrum Hannover</t>
  </si>
  <si>
    <t>Berichtsjahr:</t>
  </si>
  <si>
    <t>Verantwortlich:</t>
  </si>
  <si>
    <t>Energiemanagement-Team</t>
  </si>
  <si>
    <t>JAHRESPLANWERTE</t>
  </si>
  <si>
    <t>Strom-Jahresplan (kWh)</t>
  </si>
  <si>
    <t>Wärme-Jahresplan (MWh)</t>
  </si>
  <si>
    <t>CO₂-Jahresplan (t)</t>
  </si>
  <si>
    <t>Fläche Gebäude (m²)</t>
  </si>
  <si>
    <t>Strom (kWh)</t>
  </si>
  <si>
    <t>Wärme (MWh)</t>
  </si>
  <si>
    <t>CO₂ (t)</t>
  </si>
  <si>
    <t>Bemerkung</t>
  </si>
  <si>
    <t>Heizperiode</t>
  </si>
  <si>
    <t>Übergang</t>
  </si>
  <si>
    <t>Leerlauf Oster</t>
  </si>
  <si>
    <t>Juli</t>
  </si>
  <si>
    <t>August</t>
  </si>
  <si>
    <t>September</t>
  </si>
  <si>
    <t>Oktober</t>
  </si>
  <si>
    <t>November</t>
  </si>
  <si>
    <t>Dezember</t>
  </si>
  <si>
    <t>GESAMT / Ø</t>
  </si>
  <si>
    <t>ℹ️  Hinweis: Tragen Sie die monatlichen Verbrauchswerte in die blauen Felder ein. Die Gauges im Dashboard aktualisieren sich automatisch. Fehlende Monate leer lassen.</t>
  </si>
  <si>
    <t>📈  KENNZAHLEN-ANALYSE  —  Energieeffizienz &amp; Benchmarks</t>
  </si>
  <si>
    <t>Kennzahl</t>
  </si>
  <si>
    <t>Formel</t>
  </si>
  <si>
    <t>Status</t>
  </si>
  <si>
    <t>Einheit</t>
  </si>
  <si>
    <t>Kommentar</t>
  </si>
  <si>
    <t>Energieverbrauch gesamt</t>
  </si>
  <si>
    <t>Strom + Wärme (kWh-äqv.)</t>
  </si>
  <si>
    <t>—</t>
  </si>
  <si>
    <t>kWh-äqv.</t>
  </si>
  <si>
    <t>Gesamtenergie H1</t>
  </si>
  <si>
    <t>Stromintensität</t>
  </si>
  <si>
    <t>Strom ÷ Fläche</t>
  </si>
  <si>
    <t>kWh/m²</t>
  </si>
  <si>
    <t>Flächenbezogener Stromverbrauch</t>
  </si>
  <si>
    <t>Wärmeintensität</t>
  </si>
  <si>
    <t>Wärme ÷ Fläche</t>
  </si>
  <si>
    <t>Flächenbezogener Wärmeverbrauch</t>
  </si>
  <si>
    <t>CO₂-Intensität</t>
  </si>
  <si>
    <t>CO₂ ÷ Fläche</t>
  </si>
  <si>
    <t>kg CO₂/m²</t>
  </si>
  <si>
    <t>CO₂ pro Quadratmeter</t>
  </si>
  <si>
    <t>Planerfüllung Strom</t>
  </si>
  <si>
    <t>IST ÷ Plan</t>
  </si>
  <si>
    <t>%</t>
  </si>
  <si>
    <t>Zielerreichungsgrad Strom</t>
  </si>
  <si>
    <t>Planerfüllung Wärme</t>
  </si>
  <si>
    <t>IST ÷ Plan (H1)</t>
  </si>
  <si>
    <t>Nur Halbjahr bewertet</t>
  </si>
  <si>
    <t>Planerfüllung CO₂</t>
  </si>
  <si>
    <t>Halbjahr vs. 50% Jahresziel</t>
  </si>
  <si>
    <t>Vermiedene CO₂ vs. Vorjahr</t>
  </si>
  <si>
    <t>Differenz t CO₂</t>
  </si>
  <si>
    <t>Vorjahr H1: 91,2 t</t>
  </si>
  <si>
    <t>Kosten Strom (geschätzt)</t>
  </si>
  <si>
    <t>kWh × 0,28 €/kWh</t>
  </si>
  <si>
    <t>€</t>
  </si>
  <si>
    <t>Energiekostenabschätzung</t>
  </si>
  <si>
    <t>Kosten Wärme (geschätzt)</t>
  </si>
  <si>
    <t>MWh × 85 €/MWh</t>
  </si>
  <si>
    <t>TACHO-HILFSTABELLEN (Diagrammquelle — nicht manuell bearbeiten)</t>
  </si>
  <si>
    <t>GAUGE 1 – Strom</t>
  </si>
  <si>
    <t>GAUGE 2 – Wärme</t>
  </si>
  <si>
    <t>GAUGE 3 – CO₂</t>
  </si>
  <si>
    <t>Donut-Wert</t>
  </si>
  <si>
    <t>🔴 Kritisch (&gt;105%)</t>
  </si>
  <si>
    <t>🟡 Warnung (95–105%)</t>
  </si>
  <si>
    <t>🟢 OK (80–95%)</t>
  </si>
  <si>
    <t>✅ Gut (60–80%)</t>
  </si>
  <si>
    <t>💚 Sehr gut (&lt;60%)</t>
  </si>
  <si>
    <t>Tacho-Dashboard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</si>
</sst>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\+#,##0.0;\-#,##0.0;\-"/>
    <numFmt numFmtId="166" formatCode="0.0%"/>
    <numFmt numFmtId="167" formatCode="\+#,##0;\-#,##0;\-"/>
    <numFmt numFmtId="168" formatCode="#,##0&quot; €&quot;"/>
  </numFmts>
  <fonts count="36" x14ac:knownFonts="1">
    <font>
      <sz val="11"/>
      <color theme="1"/>
      <name val="Calibri"/>
      <family val="2"/>
      <charset val="1"/>
    </font>
    <font>
      <b/>
      <sz val="18"/>
      <color rgb="FF00B4D8"/>
      <name val="Arial"/>
      <charset val="1"/>
    </font>
    <font>
      <i/>
      <sz val="10"/>
      <color rgb="FFA8DADC"/>
      <name val="Arial"/>
      <charset val="1"/>
    </font>
    <font>
      <b/>
      <sz val="10"/>
      <color rgb="FFFFFFFF"/>
      <name val="Arial"/>
      <charset val="1"/>
    </font>
    <font>
      <b/>
      <sz val="9"/>
      <color rgb="FFA8DADC"/>
      <name val="Arial"/>
      <charset val="1"/>
    </font>
    <font>
      <i/>
      <sz val="9"/>
      <color rgb="FFA8DADC"/>
      <name val="Arial"/>
      <charset val="1"/>
    </font>
    <font>
      <b/>
      <sz val="12"/>
      <color rgb="FFFFB703"/>
      <name val="Arial"/>
      <charset val="1"/>
    </font>
    <font>
      <sz val="12"/>
      <color rgb="FFFFFFFF"/>
      <name val="Arial"/>
      <charset val="1"/>
    </font>
    <font>
      <b/>
      <sz val="12"/>
      <color rgb="FF2DC653"/>
      <name val="Arial"/>
      <charset val="1"/>
    </font>
    <font>
      <b/>
      <sz val="12"/>
      <color rgb="FFE63946"/>
      <name val="Arial"/>
      <charset val="1"/>
    </font>
    <font>
      <b/>
      <i/>
      <sz val="9"/>
      <color rgb="FFA8DADC"/>
      <name val="Arial"/>
      <charset val="1"/>
    </font>
    <font>
      <b/>
      <sz val="11"/>
      <color rgb="FFFFFFFF"/>
      <name val="Arial"/>
      <charset val="1"/>
    </font>
    <font>
      <b/>
      <sz val="9"/>
      <color rgb="FFFFFFFF"/>
      <name val="Arial"/>
      <charset val="1"/>
    </font>
    <font>
      <sz val="10"/>
      <color rgb="FFFFFFFF"/>
      <name val="Arial"/>
      <charset val="1"/>
    </font>
    <font>
      <b/>
      <sz val="10"/>
      <color rgb="FF00B4D8"/>
      <name val="Arial"/>
      <charset val="1"/>
    </font>
    <font>
      <sz val="10"/>
      <color rgb="FFA8DADC"/>
      <name val="Arial"/>
      <charset val="1"/>
    </font>
    <font>
      <sz val="10"/>
      <color rgb="FFFFB703"/>
      <name val="Arial"/>
      <charset val="1"/>
    </font>
    <font>
      <b/>
      <sz val="9"/>
      <color rgb="FFE63946"/>
      <name val="Arial"/>
      <charset val="1"/>
    </font>
    <font>
      <b/>
      <sz val="9"/>
      <color rgb="FF2DC653"/>
      <name val="Arial"/>
      <charset val="1"/>
    </font>
    <font>
      <b/>
      <sz val="10"/>
      <color rgb="FFE63946"/>
      <name val="Arial"/>
      <charset val="1"/>
    </font>
    <font>
      <sz val="9"/>
      <color rgb="FFA8DADC"/>
      <name val="Arial"/>
      <charset val="1"/>
    </font>
    <font>
      <b/>
      <sz val="14"/>
      <color rgb="FF1E2A3A"/>
      <name val="Arial"/>
      <charset val="1"/>
    </font>
    <font>
      <b/>
      <sz val="10"/>
      <color rgb="FF1E2A3A"/>
      <name val="Arial"/>
      <charset val="1"/>
    </font>
    <font>
      <sz val="10"/>
      <color rgb="FF1E2A3A"/>
      <name val="Arial"/>
      <charset val="1"/>
    </font>
    <font>
      <b/>
      <sz val="11"/>
      <color rgb="FF0044AA"/>
      <name val="Arial"/>
      <charset val="1"/>
    </font>
    <font>
      <sz val="10"/>
      <color rgb="FF0044AA"/>
      <name val="Arial"/>
      <charset val="1"/>
    </font>
    <font>
      <i/>
      <sz val="9"/>
      <color rgb="FF1E2A3A"/>
      <name val="Arial"/>
      <charset val="1"/>
    </font>
    <font>
      <b/>
      <sz val="11"/>
      <color rgb="FF00B4D8"/>
      <name val="Arial"/>
      <charset val="1"/>
    </font>
    <font>
      <i/>
      <sz val="9"/>
      <color rgb="FF333333"/>
      <name val="Arial"/>
      <charset val="1"/>
    </font>
    <font>
      <i/>
      <sz val="9"/>
      <color rgb="FF666666"/>
      <name val="Arial"/>
      <charset val="1"/>
    </font>
    <font>
      <b/>
      <sz val="10"/>
      <color rgb="FF0077B6"/>
      <name val="Arial"/>
      <charset val="1"/>
    </font>
    <font>
      <b/>
      <sz val="10"/>
      <name val="Arial"/>
      <charset val="1"/>
    </font>
    <font>
      <b/>
      <sz val="10"/>
      <color rgb="FFAA0000"/>
      <name val="Arial"/>
      <charset val="1"/>
    </font>
    <font>
      <b/>
      <sz val="11"/>
      <name val="Arial"/>
      <charset val="1"/>
    </font>
    <font>
      <sz val="11"/>
      <color theme="0"/>
      <name val="Calibri"/>
      <family val="2"/>
      <charset val="1"/>
    </font>
    <font>
      <b/>
      <sz val="18"/>
      <color rgb="FF00B4D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1E2A3A"/>
        <bgColor rgb="FF263549"/>
      </patternFill>
    </fill>
    <fill>
      <patternFill patternType="solid">
        <fgColor rgb="FF263549"/>
        <bgColor rgb="FF333333"/>
      </patternFill>
    </fill>
    <fill>
      <patternFill patternType="solid">
        <fgColor rgb="FF0077B6"/>
        <bgColor rgb="FF005F73"/>
      </patternFill>
    </fill>
    <fill>
      <patternFill patternType="solid">
        <fgColor rgb="FFF7FBFF"/>
        <bgColor rgb="FFF9F9F9"/>
      </patternFill>
    </fill>
    <fill>
      <patternFill patternType="solid">
        <fgColor rgb="FF00B4D8"/>
        <bgColor rgb="FF33CCCC"/>
      </patternFill>
    </fill>
    <fill>
      <patternFill patternType="solid">
        <fgColor rgb="FFDDEEFF"/>
        <bgColor rgb="FFE8F4F8"/>
      </patternFill>
    </fill>
    <fill>
      <patternFill patternType="solid">
        <fgColor rgb="FFE8F4F8"/>
        <bgColor rgb="FFF0F8FF"/>
      </patternFill>
    </fill>
    <fill>
      <patternFill patternType="solid">
        <fgColor rgb="FFF0F8FF"/>
        <bgColor rgb="FFF7FBFF"/>
      </patternFill>
    </fill>
    <fill>
      <patternFill patternType="solid">
        <fgColor rgb="FFFFF9E6"/>
        <bgColor rgb="FFF9F9F9"/>
      </patternFill>
    </fill>
    <fill>
      <patternFill patternType="solid">
        <fgColor rgb="FFF5F5F5"/>
        <bgColor rgb="FFF9F9F9"/>
      </patternFill>
    </fill>
  </fills>
  <borders count="6">
    <border>
      <left/>
      <right/>
      <top/>
      <bottom/>
      <diagonal/>
    </border>
    <border>
      <left style="thin">
        <color rgb="FF3D5A80"/>
      </left>
      <right style="thin">
        <color rgb="FF3D5A80"/>
      </right>
      <top style="thin">
        <color rgb="FF3D5A80"/>
      </top>
      <bottom style="thin">
        <color rgb="FF3D5A80"/>
      </bottom>
      <diagonal/>
    </border>
    <border>
      <left style="thin">
        <color rgb="FF3D5A80"/>
      </left>
      <right/>
      <top style="thin">
        <color rgb="FF3D5A80"/>
      </top>
      <bottom style="thin">
        <color rgb="FF3D5A80"/>
      </bottom>
      <diagonal/>
    </border>
    <border>
      <left style="thin">
        <color rgb="FFAACCDD"/>
      </left>
      <right style="thin">
        <color rgb="FFAACCDD"/>
      </right>
      <top style="thin">
        <color rgb="FFAACCDD"/>
      </top>
      <bottom style="thin">
        <color rgb="FFAACCDD"/>
      </bottom>
      <diagonal/>
    </border>
    <border>
      <left style="thin">
        <color rgb="FF0044AA"/>
      </left>
      <right style="thin">
        <color rgb="FF0044AA"/>
      </right>
      <top style="thin">
        <color rgb="FF0044AA"/>
      </top>
      <bottom style="thin">
        <color rgb="FF0044AA"/>
      </bottom>
      <diagonal/>
    </border>
    <border>
      <left style="medium">
        <color rgb="FFFFB703"/>
      </left>
      <right/>
      <top style="thin">
        <color rgb="FFCCAA00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8" fillId="10" borderId="5" xfId="0" applyFont="1" applyFill="1" applyBorder="1" applyAlignment="1">
      <alignment horizontal="left" vertical="center" wrapText="1"/>
    </xf>
    <xf numFmtId="0" fontId="21" fillId="6" borderId="0" xfId="0" applyFont="1" applyFill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2" borderId="0" xfId="0" applyFill="1"/>
    <xf numFmtId="0" fontId="3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12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67" fontId="17" fillId="3" borderId="1" xfId="0" applyNumberFormat="1" applyFont="1" applyFill="1" applyBorder="1" applyAlignment="1">
      <alignment horizontal="center" vertical="center" wrapText="1"/>
    </xf>
    <xf numFmtId="167" fontId="18" fillId="3" borderId="1" xfId="0" applyNumberFormat="1" applyFont="1" applyFill="1" applyBorder="1" applyAlignment="1">
      <alignment horizontal="center" vertical="center" wrapText="1"/>
    </xf>
    <xf numFmtId="167" fontId="19" fillId="3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22" fillId="0" borderId="0" xfId="0" applyFont="1"/>
    <xf numFmtId="0" fontId="23" fillId="0" borderId="0" xfId="0" applyFont="1"/>
    <xf numFmtId="0" fontId="23" fillId="0" borderId="3" xfId="0" applyFont="1" applyBorder="1"/>
    <xf numFmtId="3" fontId="24" fillId="7" borderId="4" xfId="0" applyNumberFormat="1" applyFont="1" applyFill="1" applyBorder="1" applyAlignment="1">
      <alignment horizontal="center" vertical="center" wrapText="1"/>
    </xf>
    <xf numFmtId="164" fontId="24" fillId="7" borderId="4" xfId="0" applyNumberFormat="1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3" fontId="25" fillId="7" borderId="4" xfId="0" applyNumberFormat="1" applyFont="1" applyFill="1" applyBorder="1" applyAlignment="1">
      <alignment horizontal="center" vertical="center" wrapText="1"/>
    </xf>
    <xf numFmtId="164" fontId="25" fillId="7" borderId="4" xfId="0" applyNumberFormat="1" applyFont="1" applyFill="1" applyBorder="1" applyAlignment="1">
      <alignment horizontal="center" vertical="center" wrapText="1"/>
    </xf>
    <xf numFmtId="0" fontId="26" fillId="8" borderId="3" xfId="0" applyFont="1" applyFill="1" applyBorder="1"/>
    <xf numFmtId="0" fontId="26" fillId="9" borderId="3" xfId="0" applyFont="1" applyFill="1" applyBorder="1"/>
    <xf numFmtId="0" fontId="25" fillId="7" borderId="4" xfId="0" applyFont="1" applyFill="1" applyBorder="1" applyAlignment="1">
      <alignment horizontal="center" vertical="center" wrapText="1"/>
    </xf>
    <xf numFmtId="3" fontId="27" fillId="3" borderId="1" xfId="0" applyNumberFormat="1" applyFont="1" applyFill="1" applyBorder="1" applyAlignment="1">
      <alignment horizontal="center" vertical="center" wrapText="1"/>
    </xf>
    <xf numFmtId="164" fontId="27" fillId="3" borderId="1" xfId="0" applyNumberFormat="1" applyFont="1" applyFill="1" applyBorder="1" applyAlignment="1">
      <alignment horizontal="center" vertical="center" wrapText="1"/>
    </xf>
    <xf numFmtId="0" fontId="22" fillId="8" borderId="3" xfId="0" applyFont="1" applyFill="1" applyBorder="1"/>
    <xf numFmtId="0" fontId="29" fillId="8" borderId="3" xfId="0" applyFont="1" applyFill="1" applyBorder="1"/>
    <xf numFmtId="3" fontId="30" fillId="7" borderId="4" xfId="0" applyNumberFormat="1" applyFont="1" applyFill="1" applyBorder="1" applyAlignment="1">
      <alignment horizontal="center" vertical="center" wrapText="1"/>
    </xf>
    <xf numFmtId="3" fontId="23" fillId="8" borderId="3" xfId="0" applyNumberFormat="1" applyFont="1" applyFill="1" applyBorder="1" applyAlignment="1">
      <alignment horizontal="center" vertical="center" wrapText="1"/>
    </xf>
    <xf numFmtId="3" fontId="22" fillId="8" borderId="3" xfId="0" applyNumberFormat="1" applyFont="1" applyFill="1" applyBorder="1" applyAlignment="1">
      <alignment horizontal="center" vertical="center" wrapText="1"/>
    </xf>
    <xf numFmtId="0" fontId="31" fillId="8" borderId="3" xfId="0" applyFont="1" applyFill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0" fontId="22" fillId="9" borderId="3" xfId="0" applyFont="1" applyFill="1" applyBorder="1"/>
    <xf numFmtId="0" fontId="29" fillId="9" borderId="3" xfId="0" applyFont="1" applyFill="1" applyBorder="1"/>
    <xf numFmtId="164" fontId="30" fillId="7" borderId="4" xfId="0" applyNumberFormat="1" applyFont="1" applyFill="1" applyBorder="1" applyAlignment="1">
      <alignment horizontal="center" vertical="center" wrapText="1"/>
    </xf>
    <xf numFmtId="164" fontId="23" fillId="9" borderId="3" xfId="0" applyNumberFormat="1" applyFont="1" applyFill="1" applyBorder="1" applyAlignment="1">
      <alignment horizontal="center" vertical="center" wrapText="1"/>
    </xf>
    <xf numFmtId="164" fontId="22" fillId="9" borderId="3" xfId="0" applyNumberFormat="1" applyFont="1" applyFill="1" applyBorder="1" applyAlignment="1">
      <alignment horizontal="center" vertical="center" wrapText="1"/>
    </xf>
    <xf numFmtId="0" fontId="31" fillId="9" borderId="3" xfId="0" applyFont="1" applyFill="1" applyBorder="1" applyAlignment="1">
      <alignment horizontal="center" vertical="center" wrapText="1"/>
    </xf>
    <xf numFmtId="0" fontId="29" fillId="9" borderId="3" xfId="0" applyFont="1" applyFill="1" applyBorder="1" applyAlignment="1">
      <alignment horizontal="center" vertical="center" wrapText="1"/>
    </xf>
    <xf numFmtId="164" fontId="23" fillId="8" borderId="3" xfId="0" applyNumberFormat="1" applyFont="1" applyFill="1" applyBorder="1" applyAlignment="1">
      <alignment horizontal="center" vertical="center" wrapText="1"/>
    </xf>
    <xf numFmtId="164" fontId="22" fillId="8" borderId="3" xfId="0" applyNumberFormat="1" applyFont="1" applyFill="1" applyBorder="1" applyAlignment="1">
      <alignment horizontal="center" vertical="center" wrapText="1"/>
    </xf>
    <xf numFmtId="166" fontId="30" fillId="7" borderId="4" xfId="0" applyNumberFormat="1" applyFont="1" applyFill="1" applyBorder="1" applyAlignment="1">
      <alignment horizontal="center" vertical="center" wrapText="1"/>
    </xf>
    <xf numFmtId="166" fontId="23" fillId="8" borderId="3" xfId="0" applyNumberFormat="1" applyFont="1" applyFill="1" applyBorder="1" applyAlignment="1">
      <alignment horizontal="center" vertical="center" wrapText="1"/>
    </xf>
    <xf numFmtId="166" fontId="22" fillId="8" borderId="3" xfId="0" applyNumberFormat="1" applyFont="1" applyFill="1" applyBorder="1" applyAlignment="1">
      <alignment horizontal="center" vertical="center" wrapText="1"/>
    </xf>
    <xf numFmtId="166" fontId="23" fillId="9" borderId="3" xfId="0" applyNumberFormat="1" applyFont="1" applyFill="1" applyBorder="1" applyAlignment="1">
      <alignment horizontal="center" vertical="center" wrapText="1"/>
    </xf>
    <xf numFmtId="166" fontId="22" fillId="9" borderId="3" xfId="0" applyNumberFormat="1" applyFont="1" applyFill="1" applyBorder="1" applyAlignment="1">
      <alignment horizontal="center" vertical="center" wrapText="1"/>
    </xf>
    <xf numFmtId="168" fontId="30" fillId="7" borderId="4" xfId="0" applyNumberFormat="1" applyFont="1" applyFill="1" applyBorder="1" applyAlignment="1">
      <alignment horizontal="center" vertical="center" wrapText="1"/>
    </xf>
    <xf numFmtId="168" fontId="23" fillId="8" borderId="3" xfId="0" applyNumberFormat="1" applyFont="1" applyFill="1" applyBorder="1" applyAlignment="1">
      <alignment horizontal="center" vertical="center" wrapText="1"/>
    </xf>
    <xf numFmtId="168" fontId="22" fillId="8" borderId="3" xfId="0" applyNumberFormat="1" applyFont="1" applyFill="1" applyBorder="1" applyAlignment="1">
      <alignment horizontal="center" vertical="center" wrapText="1"/>
    </xf>
    <xf numFmtId="168" fontId="23" fillId="9" borderId="3" xfId="0" applyNumberFormat="1" applyFont="1" applyFill="1" applyBorder="1" applyAlignment="1">
      <alignment horizontal="center" vertical="center" wrapText="1"/>
    </xf>
    <xf numFmtId="168" fontId="22" fillId="9" borderId="3" xfId="0" applyNumberFormat="1" applyFont="1" applyFill="1" applyBorder="1" applyAlignment="1">
      <alignment horizontal="center" vertical="center" wrapText="1"/>
    </xf>
    <xf numFmtId="0" fontId="32" fillId="11" borderId="0" xfId="0" applyFont="1" applyFill="1"/>
    <xf numFmtId="0" fontId="0" fillId="11" borderId="0" xfId="0" applyFill="1"/>
    <xf numFmtId="0" fontId="24" fillId="11" borderId="0" xfId="0" applyFont="1" applyFill="1"/>
    <xf numFmtId="0" fontId="24" fillId="0" borderId="0" xfId="0" applyFont="1"/>
    <xf numFmtId="0" fontId="33" fillId="11" borderId="0" xfId="0" applyFont="1" applyFill="1"/>
    <xf numFmtId="0" fontId="33" fillId="0" borderId="0" xfId="0" applyFont="1"/>
    <xf numFmtId="0" fontId="34" fillId="2" borderId="0" xfId="0" applyFont="1" applyFill="1"/>
    <xf numFmtId="166" fontId="34" fillId="2" borderId="0" xfId="0" applyNumberFormat="1" applyFont="1" applyFill="1"/>
    <xf numFmtId="0" fontId="35" fillId="3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A0000"/>
      <rgbColor rgb="FF008000"/>
      <rgbColor rgb="FF000080"/>
      <rgbColor rgb="FF808000"/>
      <rgbColor rgb="FF800080"/>
      <rgbColor rgb="FF005F73"/>
      <rgbColor rgb="FFA8DADC"/>
      <rgbColor rgb="FF878787"/>
      <rgbColor rgb="FF9999FF"/>
      <rgbColor rgb="FFE63946"/>
      <rgbColor rgb="FFFFF9E6"/>
      <rgbColor rgb="FFDDEEFF"/>
      <rgbColor rgb="FF660066"/>
      <rgbColor rgb="FFFF8080"/>
      <rgbColor rgb="FF0077B6"/>
      <rgbColor rgb="FFD9D9D9"/>
      <rgbColor rgb="FF000080"/>
      <rgbColor rgb="FFFF00FF"/>
      <rgbColor rgb="FFFFFF00"/>
      <rgbColor rgb="FF00FFFF"/>
      <rgbColor rgb="FF800080"/>
      <rgbColor rgb="FF800000"/>
      <rgbColor rgb="FF3D5A80"/>
      <rgbColor rgb="FF0000FF"/>
      <rgbColor rgb="FF00B4D8"/>
      <rgbColor rgb="FFE8F4F8"/>
      <rgbColor rgb="FFF0F8FF"/>
      <rgbColor rgb="FFF5F5F5"/>
      <rgbColor rgb="FFAACCDD"/>
      <rgbColor rgb="FFF7FBFF"/>
      <rgbColor rgb="FFCC99FF"/>
      <rgbColor rgb="FFF9F9F9"/>
      <rgbColor rgb="FF4F81BD"/>
      <rgbColor rgb="FF33CCCC"/>
      <rgbColor rgb="FF99CC00"/>
      <rgbColor rgb="FFFFB703"/>
      <rgbColor rgb="FFCCAA00"/>
      <rgbColor rgb="FFFF6600"/>
      <rgbColor rgb="FF666666"/>
      <rgbColor rgb="FF969696"/>
      <rgbColor rgb="FF263549"/>
      <rgbColor rgb="FF2DC653"/>
      <rgbColor rgb="FF003300"/>
      <rgbColor rgb="FF1E2A3A"/>
      <rgbColor rgb="FF993300"/>
      <rgbColor rgb="FF993366"/>
      <rgbColor rgb="FF0044AA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dPt>
            <c:idx val="0"/>
            <c:bubble3D val="0"/>
            <c:spPr>
              <a:solidFill>
                <a:srgbClr val="E63946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16BD-4131-AC37-D6699CFA2DDE}"/>
              </c:ext>
            </c:extLst>
          </c:dPt>
          <c:dPt>
            <c:idx val="1"/>
            <c:bubble3D val="0"/>
            <c:spPr>
              <a:solidFill>
                <a:srgbClr val="FFB703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16BD-4131-AC37-D6699CFA2DDE}"/>
              </c:ext>
            </c:extLst>
          </c:dPt>
          <c:dPt>
            <c:idx val="2"/>
            <c:bubble3D val="0"/>
            <c:spPr>
              <a:solidFill>
                <a:srgbClr val="2DC653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16BD-4131-AC37-D6699CFA2DDE}"/>
              </c:ext>
            </c:extLst>
          </c:dPt>
          <c:dPt>
            <c:idx val="3"/>
            <c:bubble3D val="0"/>
            <c:spPr>
              <a:solidFill>
                <a:srgbClr val="00B4D8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16BD-4131-AC37-D6699CFA2DDE}"/>
              </c:ext>
            </c:extLst>
          </c:dPt>
          <c:dPt>
            <c:idx val="4"/>
            <c:bubble3D val="0"/>
            <c:spPr>
              <a:solidFill>
                <a:srgbClr val="005F73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16BD-4131-AC37-D6699CFA2DDE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B-16BD-4131-AC37-D6699CFA2DDE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16BD-4131-AC37-D6699CFA2DDE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16BD-4131-AC37-D6699CFA2DDE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5-16BD-4131-AC37-D6699CFA2DDE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7-16BD-4131-AC37-D6699CFA2DDE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9-16BD-4131-AC37-D6699CFA2DDE}"/>
                </c:ext>
              </c:extLst>
            </c:dLbl>
            <c:dLbl>
              <c:idx val="5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B-16BD-4131-AC37-D6699CFA2D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'Tacho-Hilfsdaten'!$B$5:$B$10</c:f>
              <c:numCache>
                <c:formatCode>General</c:formatCode>
                <c:ptCount val="6"/>
                <c:pt idx="0">
                  <c:v>15</c:v>
                </c:pt>
                <c:pt idx="1">
                  <c:v>10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6BD-4131-AC37-D6699CFA2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spPr>
        <a:noFill/>
        <a:ln w="0">
          <a:noFill/>
        </a:ln>
      </c:spPr>
    </c:plotArea>
    <c:plotVisOnly val="1"/>
    <c:dispBlanksAs val="gap"/>
    <c:showDLblsOverMax val="1"/>
  </c:chart>
  <c:spPr>
    <a:solidFill>
      <a:schemeClr val="bg2">
        <a:lumMod val="75000"/>
      </a:schemeClr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dPt>
            <c:idx val="0"/>
            <c:bubble3D val="0"/>
            <c:spPr>
              <a:solidFill>
                <a:srgbClr val="E63946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2B2F-4780-B107-5747706C4521}"/>
              </c:ext>
            </c:extLst>
          </c:dPt>
          <c:dPt>
            <c:idx val="1"/>
            <c:bubble3D val="0"/>
            <c:spPr>
              <a:solidFill>
                <a:srgbClr val="FFB703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2B2F-4780-B107-5747706C4521}"/>
              </c:ext>
            </c:extLst>
          </c:dPt>
          <c:dPt>
            <c:idx val="2"/>
            <c:bubble3D val="0"/>
            <c:spPr>
              <a:solidFill>
                <a:srgbClr val="2DC653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2B2F-4780-B107-5747706C4521}"/>
              </c:ext>
            </c:extLst>
          </c:dPt>
          <c:dPt>
            <c:idx val="3"/>
            <c:bubble3D val="0"/>
            <c:spPr>
              <a:solidFill>
                <a:srgbClr val="00B4D8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2B2F-4780-B107-5747706C4521}"/>
              </c:ext>
            </c:extLst>
          </c:dPt>
          <c:dPt>
            <c:idx val="4"/>
            <c:bubble3D val="0"/>
            <c:spPr>
              <a:solidFill>
                <a:srgbClr val="005F73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2B2F-4780-B107-5747706C4521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B-2B2F-4780-B107-5747706C4521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2B2F-4780-B107-5747706C4521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2B2F-4780-B107-5747706C4521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5-2B2F-4780-B107-5747706C4521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7-2B2F-4780-B107-5747706C4521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9-2B2F-4780-B107-5747706C4521}"/>
                </c:ext>
              </c:extLst>
            </c:dLbl>
            <c:dLbl>
              <c:idx val="5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B-2B2F-4780-B107-5747706C45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'Tacho-Hilfsdaten'!$E$5:$E$10</c:f>
              <c:numCache>
                <c:formatCode>General</c:formatCode>
                <c:ptCount val="6"/>
                <c:pt idx="0">
                  <c:v>15</c:v>
                </c:pt>
                <c:pt idx="1">
                  <c:v>10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B2F-4780-B107-5747706C4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spPr>
        <a:solidFill>
          <a:schemeClr val="bg2">
            <a:lumMod val="75000"/>
          </a:schemeClr>
        </a:solidFill>
        <a:ln w="0">
          <a:noFill/>
        </a:ln>
      </c:spPr>
    </c:plotArea>
    <c:plotVisOnly val="1"/>
    <c:dispBlanksAs val="gap"/>
    <c:showDLblsOverMax val="1"/>
  </c:chart>
  <c:spPr>
    <a:solidFill>
      <a:schemeClr val="bg2">
        <a:lumMod val="75000"/>
      </a:schemeClr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dPt>
            <c:idx val="0"/>
            <c:bubble3D val="0"/>
            <c:spPr>
              <a:solidFill>
                <a:srgbClr val="E63946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3574-4C69-BAC0-2F99ED6918DF}"/>
              </c:ext>
            </c:extLst>
          </c:dPt>
          <c:dPt>
            <c:idx val="1"/>
            <c:bubble3D val="0"/>
            <c:spPr>
              <a:solidFill>
                <a:srgbClr val="FFB703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3574-4C69-BAC0-2F99ED6918DF}"/>
              </c:ext>
            </c:extLst>
          </c:dPt>
          <c:dPt>
            <c:idx val="2"/>
            <c:bubble3D val="0"/>
            <c:spPr>
              <a:solidFill>
                <a:srgbClr val="2DC653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3574-4C69-BAC0-2F99ED6918DF}"/>
              </c:ext>
            </c:extLst>
          </c:dPt>
          <c:dPt>
            <c:idx val="3"/>
            <c:bubble3D val="0"/>
            <c:spPr>
              <a:solidFill>
                <a:srgbClr val="00B4D8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3574-4C69-BAC0-2F99ED6918DF}"/>
              </c:ext>
            </c:extLst>
          </c:dPt>
          <c:dPt>
            <c:idx val="4"/>
            <c:bubble3D val="0"/>
            <c:spPr>
              <a:solidFill>
                <a:srgbClr val="005F73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3574-4C69-BAC0-2F99ED6918DF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B-3574-4C69-BAC0-2F99ED6918DF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3574-4C69-BAC0-2F99ED6918DF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3574-4C69-BAC0-2F99ED6918DF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5-3574-4C69-BAC0-2F99ED6918DF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7-3574-4C69-BAC0-2F99ED6918DF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9-3574-4C69-BAC0-2F99ED6918DF}"/>
                </c:ext>
              </c:extLst>
            </c:dLbl>
            <c:dLbl>
              <c:idx val="5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B-3574-4C69-BAC0-2F99ED6918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'Tacho-Hilfsdaten'!$H$5:$H$10</c:f>
              <c:numCache>
                <c:formatCode>General</c:formatCode>
                <c:ptCount val="6"/>
                <c:pt idx="0">
                  <c:v>15</c:v>
                </c:pt>
                <c:pt idx="1">
                  <c:v>10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574-4C69-BAC0-2F99ED691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spPr>
        <a:noFill/>
        <a:ln w="0">
          <a:noFill/>
        </a:ln>
      </c:spPr>
    </c:plotArea>
    <c:plotVisOnly val="1"/>
    <c:dispBlanksAs val="gap"/>
    <c:showDLblsOverMax val="1"/>
  </c:chart>
  <c:spPr>
    <a:solidFill>
      <a:schemeClr val="bg2">
        <a:lumMod val="75000"/>
      </a:schemeClr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Monatlicher Stromverbrauch vs. Plan (kWh)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IST Strom</c:v>
          </c:tx>
          <c:spPr>
            <a:ln w="24840">
              <a:solidFill>
                <a:srgbClr val="00B4D8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Energiedashboard!$C$58:$H$58</c:f>
              <c:strCache>
                <c:ptCount val="6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</c:strCache>
            </c:strRef>
          </c:cat>
          <c:val>
            <c:numRef>
              <c:f>Energiedashboard!$C$59:$H$59</c:f>
              <c:numCache>
                <c:formatCode>#,##0</c:formatCode>
                <c:ptCount val="6"/>
                <c:pt idx="0">
                  <c:v>32400</c:v>
                </c:pt>
                <c:pt idx="1">
                  <c:v>29800</c:v>
                </c:pt>
                <c:pt idx="2">
                  <c:v>28900</c:v>
                </c:pt>
                <c:pt idx="3">
                  <c:v>30200</c:v>
                </c:pt>
                <c:pt idx="4">
                  <c:v>31500</c:v>
                </c:pt>
                <c:pt idx="5">
                  <c:v>31520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E1D-43B5-AE36-E784856BA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79447473"/>
        <c:axId val="8073027"/>
      </c:lineChart>
      <c:catAx>
        <c:axId val="794474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8073027"/>
        <c:crosses val="autoZero"/>
        <c:auto val="1"/>
        <c:lblAlgn val="ctr"/>
        <c:lblOffset val="100"/>
        <c:noMultiLvlLbl val="0"/>
      </c:catAx>
      <c:valAx>
        <c:axId val="807302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79447473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3</xdr:col>
      <xdr:colOff>765000</xdr:colOff>
      <xdr:row>21</xdr:row>
      <xdr:rowOff>4680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10</xdr:row>
      <xdr:rowOff>0</xdr:rowOff>
    </xdr:from>
    <xdr:to>
      <xdr:col>8</xdr:col>
      <xdr:colOff>764640</xdr:colOff>
      <xdr:row>21</xdr:row>
      <xdr:rowOff>4680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10</xdr:row>
      <xdr:rowOff>0</xdr:rowOff>
    </xdr:from>
    <xdr:to>
      <xdr:col>13</xdr:col>
      <xdr:colOff>765000</xdr:colOff>
      <xdr:row>21</xdr:row>
      <xdr:rowOff>4680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317500</xdr:colOff>
      <xdr:row>57</xdr:row>
      <xdr:rowOff>31750</xdr:rowOff>
    </xdr:from>
    <xdr:to>
      <xdr:col>23</xdr:col>
      <xdr:colOff>424496</xdr:colOff>
      <xdr:row>72</xdr:row>
      <xdr:rowOff>130034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4D8"/>
    <pageSetUpPr fitToPage="1"/>
  </sheetPr>
  <dimension ref="A1:P81"/>
  <sheetViews>
    <sheetView showGridLines="0" tabSelected="1"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18" sqref="J18"/>
    </sheetView>
  </sheetViews>
  <sheetFormatPr baseColWidth="10" defaultColWidth="8.7109375" defaultRowHeight="15" x14ac:dyDescent="0.25"/>
  <cols>
    <col min="1" max="1" width="2" customWidth="1"/>
    <col min="2" max="2" width="16" customWidth="1"/>
    <col min="3" max="5" width="14" customWidth="1"/>
    <col min="6" max="6" width="2" customWidth="1"/>
    <col min="7" max="7" width="16" customWidth="1"/>
    <col min="8" max="10" width="14" customWidth="1"/>
    <col min="11" max="11" width="2" customWidth="1"/>
    <col min="12" max="12" width="16" customWidth="1"/>
    <col min="13" max="15" width="14" customWidth="1"/>
    <col min="16" max="16" width="2" customWidth="1"/>
  </cols>
  <sheetData>
    <row r="1" spans="1:16" ht="7.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42" customHeight="1" x14ac:dyDescent="0.25">
      <c r="A2" s="8"/>
      <c r="B2" s="81" t="s">
        <v>121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</row>
    <row r="3" spans="1:16" ht="7.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ht="21.75" customHeight="1" x14ac:dyDescent="0.25">
      <c r="A4" s="8"/>
      <c r="B4" s="6" t="s">
        <v>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8"/>
    </row>
    <row r="5" spans="1:16" ht="18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ht="7.5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18" customHeight="1" x14ac:dyDescent="0.25">
      <c r="A7" s="8"/>
      <c r="B7" s="5" t="s">
        <v>1</v>
      </c>
      <c r="C7" s="5"/>
      <c r="D7" s="5"/>
      <c r="E7" s="5"/>
      <c r="F7" s="8"/>
      <c r="G7" s="5" t="s">
        <v>2</v>
      </c>
      <c r="H7" s="5"/>
      <c r="I7" s="5"/>
      <c r="J7" s="5"/>
      <c r="K7" s="8"/>
      <c r="L7" s="5" t="s">
        <v>3</v>
      </c>
      <c r="M7" s="5"/>
      <c r="N7" s="5"/>
      <c r="O7" s="5"/>
      <c r="P7" s="8"/>
    </row>
    <row r="8" spans="1:16" ht="18" customHeight="1" x14ac:dyDescent="0.25">
      <c r="A8" s="8"/>
      <c r="B8" s="10"/>
      <c r="C8" s="10" t="s">
        <v>4</v>
      </c>
      <c r="D8" s="10" t="s">
        <v>5</v>
      </c>
      <c r="E8" s="10" t="s">
        <v>6</v>
      </c>
      <c r="F8" s="8"/>
      <c r="G8" s="10"/>
      <c r="H8" s="10" t="s">
        <v>4</v>
      </c>
      <c r="I8" s="10" t="s">
        <v>5</v>
      </c>
      <c r="J8" s="10" t="s">
        <v>6</v>
      </c>
      <c r="K8" s="8"/>
      <c r="L8" s="10"/>
      <c r="M8" s="10" t="s">
        <v>4</v>
      </c>
      <c r="N8" s="10" t="s">
        <v>5</v>
      </c>
      <c r="O8" s="10" t="s">
        <v>6</v>
      </c>
      <c r="P8" s="8"/>
    </row>
    <row r="9" spans="1:16" ht="18" customHeight="1" x14ac:dyDescent="0.25">
      <c r="A9" s="8"/>
      <c r="B9" s="11" t="s">
        <v>7</v>
      </c>
      <c r="C9" s="12">
        <v>184320</v>
      </c>
      <c r="D9" s="13">
        <v>175000</v>
      </c>
      <c r="E9" s="14">
        <f>C9-D9</f>
        <v>9320</v>
      </c>
      <c r="F9" s="8"/>
      <c r="G9" s="11" t="s">
        <v>8</v>
      </c>
      <c r="H9" s="15">
        <v>412.5</v>
      </c>
      <c r="I9" s="13">
        <v>430</v>
      </c>
      <c r="J9" s="16">
        <f>H9-I9</f>
        <v>-17.5</v>
      </c>
      <c r="K9" s="8"/>
      <c r="L9" s="11" t="s">
        <v>9</v>
      </c>
      <c r="M9" s="17">
        <v>87.4</v>
      </c>
      <c r="N9" s="13">
        <v>80</v>
      </c>
      <c r="O9" s="14">
        <f>M9-N9</f>
        <v>7.4000000000000057</v>
      </c>
      <c r="P9" s="8"/>
    </row>
    <row r="10" spans="1:16" ht="18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ht="18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ht="18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ht="18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ht="18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ht="18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ht="18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ht="18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ht="18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ht="18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ht="18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ht="18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ht="18" customHeight="1" x14ac:dyDescent="0.25">
      <c r="A22" s="8"/>
      <c r="B22" s="18" t="s">
        <v>10</v>
      </c>
      <c r="C22" s="8"/>
      <c r="D22" s="8"/>
      <c r="E22" s="18" t="s">
        <v>11</v>
      </c>
      <c r="F22" s="8"/>
      <c r="G22" s="8"/>
      <c r="H22" s="18" t="s">
        <v>12</v>
      </c>
      <c r="I22" s="8"/>
      <c r="J22" s="8"/>
      <c r="K22" s="8"/>
      <c r="L22" s="8"/>
      <c r="M22" s="8"/>
      <c r="N22" s="8"/>
      <c r="O22" s="8"/>
      <c r="P22" s="8"/>
    </row>
    <row r="23" spans="1:16" ht="18" customHeight="1" x14ac:dyDescent="0.25">
      <c r="A23" s="8"/>
      <c r="B23" s="79" t="s">
        <v>13</v>
      </c>
      <c r="C23" s="79" t="s">
        <v>14</v>
      </c>
      <c r="D23" s="79"/>
      <c r="E23" s="79" t="s">
        <v>13</v>
      </c>
      <c r="F23" s="79" t="s">
        <v>14</v>
      </c>
      <c r="G23" s="79"/>
      <c r="H23" s="79" t="s">
        <v>13</v>
      </c>
      <c r="I23" s="79" t="s">
        <v>14</v>
      </c>
      <c r="J23" s="79"/>
      <c r="K23" s="79"/>
      <c r="L23" s="79"/>
      <c r="M23" s="8"/>
      <c r="N23" s="8"/>
      <c r="O23" s="8"/>
      <c r="P23" s="8"/>
    </row>
    <row r="24" spans="1:16" ht="18" customHeight="1" x14ac:dyDescent="0.25">
      <c r="A24" s="8"/>
      <c r="B24" s="79" t="s">
        <v>15</v>
      </c>
      <c r="C24" s="79">
        <v>15</v>
      </c>
      <c r="D24" s="79"/>
      <c r="E24" s="79" t="s">
        <v>15</v>
      </c>
      <c r="F24" s="79">
        <v>15</v>
      </c>
      <c r="G24" s="79"/>
      <c r="H24" s="79" t="s">
        <v>15</v>
      </c>
      <c r="I24" s="79">
        <v>15</v>
      </c>
      <c r="J24" s="79"/>
      <c r="K24" s="79"/>
      <c r="L24" s="79"/>
      <c r="M24" s="8"/>
      <c r="N24" s="8"/>
      <c r="O24" s="8"/>
      <c r="P24" s="8"/>
    </row>
    <row r="25" spans="1:16" ht="18" customHeight="1" x14ac:dyDescent="0.25">
      <c r="A25" s="8"/>
      <c r="B25" s="79" t="s">
        <v>16</v>
      </c>
      <c r="C25" s="79">
        <v>15</v>
      </c>
      <c r="D25" s="79"/>
      <c r="E25" s="79" t="s">
        <v>16</v>
      </c>
      <c r="F25" s="79">
        <v>15</v>
      </c>
      <c r="G25" s="79"/>
      <c r="H25" s="79" t="s">
        <v>16</v>
      </c>
      <c r="I25" s="79">
        <v>15</v>
      </c>
      <c r="J25" s="79"/>
      <c r="K25" s="79"/>
      <c r="L25" s="79"/>
      <c r="M25" s="8"/>
      <c r="N25" s="8"/>
      <c r="O25" s="8"/>
      <c r="P25" s="8"/>
    </row>
    <row r="26" spans="1:16" ht="18" customHeight="1" x14ac:dyDescent="0.25">
      <c r="A26" s="8"/>
      <c r="B26" s="79" t="s">
        <v>17</v>
      </c>
      <c r="C26" s="79">
        <v>20</v>
      </c>
      <c r="D26" s="79"/>
      <c r="E26" s="79" t="s">
        <v>17</v>
      </c>
      <c r="F26" s="79">
        <v>20</v>
      </c>
      <c r="G26" s="79"/>
      <c r="H26" s="79" t="s">
        <v>17</v>
      </c>
      <c r="I26" s="79">
        <v>20</v>
      </c>
      <c r="J26" s="79"/>
      <c r="K26" s="79"/>
      <c r="L26" s="79"/>
      <c r="M26" s="8"/>
      <c r="N26" s="8"/>
      <c r="O26" s="8"/>
      <c r="P26" s="8"/>
    </row>
    <row r="27" spans="1:16" ht="18" customHeight="1" x14ac:dyDescent="0.25">
      <c r="A27" s="8"/>
      <c r="B27" s="79" t="s">
        <v>18</v>
      </c>
      <c r="C27" s="79">
        <v>20</v>
      </c>
      <c r="D27" s="79"/>
      <c r="E27" s="79" t="s">
        <v>18</v>
      </c>
      <c r="F27" s="79">
        <v>20</v>
      </c>
      <c r="G27" s="79"/>
      <c r="H27" s="79" t="s">
        <v>18</v>
      </c>
      <c r="I27" s="79">
        <v>20</v>
      </c>
      <c r="J27" s="79"/>
      <c r="K27" s="79"/>
      <c r="L27" s="79"/>
      <c r="M27" s="8"/>
      <c r="N27" s="8"/>
      <c r="O27" s="8"/>
      <c r="P27" s="8"/>
    </row>
    <row r="28" spans="1:16" ht="18" customHeight="1" x14ac:dyDescent="0.25">
      <c r="A28" s="8"/>
      <c r="B28" s="79" t="s">
        <v>19</v>
      </c>
      <c r="C28" s="79">
        <v>30</v>
      </c>
      <c r="D28" s="79"/>
      <c r="E28" s="79" t="s">
        <v>19</v>
      </c>
      <c r="F28" s="79">
        <v>30</v>
      </c>
      <c r="G28" s="79"/>
      <c r="H28" s="79" t="s">
        <v>19</v>
      </c>
      <c r="I28" s="79">
        <v>30</v>
      </c>
      <c r="J28" s="79"/>
      <c r="K28" s="79"/>
      <c r="L28" s="79"/>
      <c r="M28" s="8"/>
      <c r="N28" s="8"/>
      <c r="O28" s="8"/>
      <c r="P28" s="8"/>
    </row>
    <row r="29" spans="1:16" ht="18" customHeight="1" x14ac:dyDescent="0.25">
      <c r="A29" s="8"/>
      <c r="B29" s="79" t="s">
        <v>20</v>
      </c>
      <c r="C29" s="79">
        <f>SUM(C24:C28)</f>
        <v>100</v>
      </c>
      <c r="D29" s="79"/>
      <c r="E29" s="79" t="s">
        <v>20</v>
      </c>
      <c r="F29" s="79">
        <f>SUM(F24:F28)</f>
        <v>100</v>
      </c>
      <c r="G29" s="79"/>
      <c r="H29" s="79" t="s">
        <v>20</v>
      </c>
      <c r="I29" s="79">
        <f>SUM(I24:I28)</f>
        <v>100</v>
      </c>
      <c r="J29" s="79"/>
      <c r="K29" s="79"/>
      <c r="L29" s="79"/>
      <c r="M29" s="8"/>
      <c r="N29" s="8"/>
      <c r="O29" s="8"/>
      <c r="P29" s="8"/>
    </row>
    <row r="30" spans="1:16" ht="18" customHeight="1" x14ac:dyDescent="0.25">
      <c r="A30" s="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8"/>
      <c r="N30" s="8"/>
      <c r="O30" s="8"/>
      <c r="P30" s="8"/>
    </row>
    <row r="31" spans="1:16" ht="18" customHeight="1" x14ac:dyDescent="0.25">
      <c r="A31" s="8"/>
      <c r="B31" s="79" t="s">
        <v>21</v>
      </c>
      <c r="C31" s="79" t="s">
        <v>14</v>
      </c>
      <c r="D31" s="79"/>
      <c r="E31" s="79" t="s">
        <v>21</v>
      </c>
      <c r="F31" s="79" t="s">
        <v>14</v>
      </c>
      <c r="G31" s="79"/>
      <c r="H31" s="79" t="s">
        <v>21</v>
      </c>
      <c r="I31" s="79" t="s">
        <v>14</v>
      </c>
      <c r="J31" s="79"/>
      <c r="K31" s="79"/>
      <c r="L31" s="79"/>
      <c r="M31" s="8"/>
      <c r="N31" s="8"/>
      <c r="O31" s="8"/>
      <c r="P31" s="8"/>
    </row>
    <row r="32" spans="1:16" ht="18" customHeight="1" x14ac:dyDescent="0.25">
      <c r="A32" s="8"/>
      <c r="B32" s="79" t="s">
        <v>22</v>
      </c>
      <c r="C32" s="79">
        <v>80</v>
      </c>
      <c r="D32" s="79"/>
      <c r="E32" s="79" t="s">
        <v>22</v>
      </c>
      <c r="F32" s="79">
        <v>73</v>
      </c>
      <c r="G32" s="79"/>
      <c r="H32" s="79" t="s">
        <v>22</v>
      </c>
      <c r="I32" s="79">
        <v>83</v>
      </c>
      <c r="J32" s="79"/>
      <c r="K32" s="79"/>
      <c r="L32" s="79"/>
      <c r="M32" s="8"/>
      <c r="N32" s="8"/>
      <c r="O32" s="8"/>
      <c r="P32" s="8"/>
    </row>
    <row r="33" spans="1:16" ht="18" customHeight="1" x14ac:dyDescent="0.25">
      <c r="A33" s="8"/>
      <c r="B33" s="79" t="s">
        <v>23</v>
      </c>
      <c r="C33" s="79">
        <v>2</v>
      </c>
      <c r="D33" s="79"/>
      <c r="E33" s="79" t="s">
        <v>23</v>
      </c>
      <c r="F33" s="79">
        <v>2</v>
      </c>
      <c r="G33" s="79"/>
      <c r="H33" s="79" t="s">
        <v>23</v>
      </c>
      <c r="I33" s="79">
        <v>2</v>
      </c>
      <c r="J33" s="79"/>
      <c r="K33" s="79"/>
      <c r="L33" s="79"/>
      <c r="M33" s="8"/>
      <c r="N33" s="8"/>
      <c r="O33" s="8"/>
      <c r="P33" s="8"/>
    </row>
    <row r="34" spans="1:16" ht="18" customHeight="1" x14ac:dyDescent="0.25">
      <c r="A34" s="8"/>
      <c r="B34" s="79" t="s">
        <v>24</v>
      </c>
      <c r="C34" s="79">
        <f>100-C32-C33</f>
        <v>18</v>
      </c>
      <c r="D34" s="79"/>
      <c r="E34" s="79" t="s">
        <v>24</v>
      </c>
      <c r="F34" s="79">
        <f>100-F32-F33</f>
        <v>25</v>
      </c>
      <c r="G34" s="79"/>
      <c r="H34" s="79" t="s">
        <v>24</v>
      </c>
      <c r="I34" s="79">
        <f>100-I32-I33</f>
        <v>15</v>
      </c>
      <c r="J34" s="79"/>
      <c r="K34" s="79"/>
      <c r="L34" s="79"/>
      <c r="M34" s="8"/>
      <c r="N34" s="8"/>
      <c r="O34" s="8"/>
      <c r="P34" s="8"/>
    </row>
    <row r="35" spans="1:16" ht="18" customHeight="1" x14ac:dyDescent="0.25">
      <c r="A35" s="8"/>
      <c r="B35" s="79" t="s">
        <v>20</v>
      </c>
      <c r="C35" s="79">
        <v>100</v>
      </c>
      <c r="D35" s="79"/>
      <c r="E35" s="79" t="s">
        <v>20</v>
      </c>
      <c r="F35" s="79">
        <v>100</v>
      </c>
      <c r="G35" s="79"/>
      <c r="H35" s="79" t="s">
        <v>20</v>
      </c>
      <c r="I35" s="79">
        <v>100</v>
      </c>
      <c r="J35" s="79"/>
      <c r="K35" s="79"/>
      <c r="L35" s="79"/>
      <c r="M35" s="8"/>
      <c r="N35" s="8"/>
      <c r="O35" s="8"/>
      <c r="P35" s="8"/>
    </row>
    <row r="36" spans="1:16" ht="18" customHeight="1" x14ac:dyDescent="0.25">
      <c r="A36" s="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8"/>
      <c r="N36" s="8"/>
      <c r="O36" s="8"/>
      <c r="P36" s="8"/>
    </row>
    <row r="37" spans="1:16" ht="18" customHeight="1" x14ac:dyDescent="0.25">
      <c r="A37" s="8"/>
      <c r="B37" s="79" t="s">
        <v>25</v>
      </c>
      <c r="C37" s="79">
        <v>184320</v>
      </c>
      <c r="D37" s="79"/>
      <c r="E37" s="79" t="s">
        <v>25</v>
      </c>
      <c r="F37" s="79">
        <v>412.5</v>
      </c>
      <c r="G37" s="79"/>
      <c r="H37" s="79" t="s">
        <v>25</v>
      </c>
      <c r="I37" s="79">
        <v>87.4</v>
      </c>
      <c r="J37" s="79"/>
      <c r="K37" s="79"/>
      <c r="L37" s="79"/>
      <c r="M37" s="8"/>
      <c r="N37" s="8"/>
      <c r="O37" s="8"/>
      <c r="P37" s="8"/>
    </row>
    <row r="38" spans="1:16" ht="18" customHeight="1" x14ac:dyDescent="0.25">
      <c r="A38" s="8"/>
      <c r="B38" s="79" t="s">
        <v>26</v>
      </c>
      <c r="C38" s="79">
        <v>175000</v>
      </c>
      <c r="D38" s="79"/>
      <c r="E38" s="79" t="s">
        <v>26</v>
      </c>
      <c r="F38" s="79">
        <v>430</v>
      </c>
      <c r="G38" s="79"/>
      <c r="H38" s="79" t="s">
        <v>26</v>
      </c>
      <c r="I38" s="79">
        <v>80</v>
      </c>
      <c r="J38" s="79"/>
      <c r="K38" s="79"/>
      <c r="L38" s="79"/>
      <c r="M38" s="8"/>
      <c r="N38" s="8"/>
      <c r="O38" s="8"/>
      <c r="P38" s="8"/>
    </row>
    <row r="39" spans="1:16" ht="18" customHeight="1" x14ac:dyDescent="0.25">
      <c r="A39" s="8"/>
      <c r="B39" s="79" t="s">
        <v>27</v>
      </c>
      <c r="C39" s="80">
        <f>C37/C38</f>
        <v>1.0532571428571429</v>
      </c>
      <c r="D39" s="79"/>
      <c r="E39" s="79" t="s">
        <v>27</v>
      </c>
      <c r="F39" s="80">
        <f>F37/F38</f>
        <v>0.95930232558139539</v>
      </c>
      <c r="G39" s="79"/>
      <c r="H39" s="79" t="s">
        <v>27</v>
      </c>
      <c r="I39" s="80">
        <f>I37/I38</f>
        <v>1.0925</v>
      </c>
      <c r="J39" s="79"/>
      <c r="K39" s="79"/>
      <c r="L39" s="79"/>
      <c r="M39" s="8"/>
      <c r="N39" s="8"/>
      <c r="O39" s="8"/>
      <c r="P39" s="8"/>
    </row>
    <row r="40" spans="1:16" ht="18" customHeight="1" x14ac:dyDescent="0.25">
      <c r="A40" s="8"/>
      <c r="B40" s="79" t="s">
        <v>28</v>
      </c>
      <c r="C40" s="79" t="s">
        <v>7</v>
      </c>
      <c r="D40" s="79"/>
      <c r="E40" s="79" t="s">
        <v>28</v>
      </c>
      <c r="F40" s="79" t="s">
        <v>8</v>
      </c>
      <c r="G40" s="79"/>
      <c r="H40" s="79" t="s">
        <v>28</v>
      </c>
      <c r="I40" s="79" t="s">
        <v>9</v>
      </c>
      <c r="J40" s="79"/>
      <c r="K40" s="79"/>
      <c r="L40" s="79"/>
      <c r="M40" s="8"/>
      <c r="N40" s="8"/>
      <c r="O40" s="8"/>
      <c r="P40" s="8"/>
    </row>
    <row r="41" spans="1:16" ht="18" customHeight="1" x14ac:dyDescent="0.25">
      <c r="A41" s="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8"/>
      <c r="N41" s="8"/>
      <c r="O41" s="8"/>
      <c r="P41" s="8"/>
    </row>
    <row r="42" spans="1:16" ht="18" customHeight="1" x14ac:dyDescent="0.25">
      <c r="A42" s="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8"/>
      <c r="N42" s="8"/>
      <c r="O42" s="8"/>
      <c r="P42" s="8"/>
    </row>
    <row r="43" spans="1:16" ht="18" customHeight="1" x14ac:dyDescent="0.25">
      <c r="A43" s="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8"/>
      <c r="N43" s="8"/>
      <c r="O43" s="8"/>
      <c r="P43" s="8"/>
    </row>
    <row r="44" spans="1:16" ht="18" customHeight="1" x14ac:dyDescent="0.25">
      <c r="A44" s="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8"/>
      <c r="N44" s="8"/>
      <c r="O44" s="8"/>
      <c r="P44" s="8"/>
    </row>
    <row r="45" spans="1:16" ht="18" customHeight="1" x14ac:dyDescent="0.25">
      <c r="A45" s="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8"/>
      <c r="N45" s="8"/>
      <c r="O45" s="8"/>
      <c r="P45" s="8"/>
    </row>
    <row r="46" spans="1:16" ht="18" customHeight="1" x14ac:dyDescent="0.25">
      <c r="A46" s="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8"/>
      <c r="N46" s="8"/>
      <c r="O46" s="8"/>
      <c r="P46" s="8"/>
    </row>
    <row r="47" spans="1:16" ht="18" customHeight="1" x14ac:dyDescent="0.25">
      <c r="A47" s="8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8"/>
      <c r="N47" s="8"/>
      <c r="O47" s="8"/>
      <c r="P47" s="8"/>
    </row>
    <row r="48" spans="1:16" ht="18" customHeight="1" x14ac:dyDescent="0.25">
      <c r="A48" s="8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8"/>
      <c r="N48" s="8"/>
      <c r="O48" s="8"/>
      <c r="P48" s="8"/>
    </row>
    <row r="49" spans="1:16" ht="18" customHeight="1" x14ac:dyDescent="0.25">
      <c r="A49" s="8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8"/>
      <c r="N49" s="8"/>
      <c r="O49" s="8"/>
      <c r="P49" s="8"/>
    </row>
    <row r="50" spans="1:16" ht="18" customHeight="1" x14ac:dyDescent="0.25">
      <c r="A50" s="8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8"/>
      <c r="N50" s="8"/>
      <c r="O50" s="8"/>
      <c r="P50" s="8"/>
    </row>
    <row r="51" spans="1:16" ht="18" customHeight="1" x14ac:dyDescent="0.25">
      <c r="A51" s="8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8"/>
      <c r="N51" s="8"/>
      <c r="O51" s="8"/>
      <c r="P51" s="8"/>
    </row>
    <row r="52" spans="1:16" ht="18" customHeight="1" x14ac:dyDescent="0.25">
      <c r="A52" s="8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8"/>
      <c r="N52" s="8"/>
      <c r="O52" s="8"/>
      <c r="P52" s="8"/>
    </row>
    <row r="53" spans="1:16" ht="18" customHeight="1" x14ac:dyDescent="0.25">
      <c r="A53" s="8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8"/>
      <c r="N53" s="8"/>
      <c r="O53" s="8"/>
      <c r="P53" s="8"/>
    </row>
    <row r="54" spans="1:16" ht="18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1:16" ht="18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6" ht="18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1:16" ht="21.75" customHeight="1" x14ac:dyDescent="0.25">
      <c r="A57" s="8"/>
      <c r="B57" s="4" t="s">
        <v>29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8"/>
    </row>
    <row r="58" spans="1:16" ht="19.5" customHeight="1" x14ac:dyDescent="0.25">
      <c r="A58" s="8"/>
      <c r="B58" s="19" t="s">
        <v>30</v>
      </c>
      <c r="C58" s="19" t="s">
        <v>31</v>
      </c>
      <c r="D58" s="19" t="s">
        <v>32</v>
      </c>
      <c r="E58" s="19" t="s">
        <v>33</v>
      </c>
      <c r="F58" s="19" t="s">
        <v>34</v>
      </c>
      <c r="G58" s="19" t="s">
        <v>35</v>
      </c>
      <c r="H58" s="19" t="s">
        <v>36</v>
      </c>
      <c r="I58" s="19" t="s">
        <v>37</v>
      </c>
      <c r="J58" s="19" t="s">
        <v>38</v>
      </c>
      <c r="K58" s="19" t="s">
        <v>39</v>
      </c>
      <c r="L58" s="8"/>
      <c r="M58" s="8"/>
      <c r="N58" s="8"/>
      <c r="O58" s="8"/>
      <c r="P58" s="8"/>
    </row>
    <row r="59" spans="1:16" ht="19.5" customHeight="1" x14ac:dyDescent="0.25">
      <c r="A59" s="8"/>
      <c r="B59" s="20" t="s">
        <v>40</v>
      </c>
      <c r="C59" s="21">
        <v>32400</v>
      </c>
      <c r="D59" s="21">
        <v>29800</v>
      </c>
      <c r="E59" s="21">
        <v>28900</v>
      </c>
      <c r="F59" s="21">
        <v>30200</v>
      </c>
      <c r="G59" s="21">
        <v>31500</v>
      </c>
      <c r="H59" s="21">
        <v>31520</v>
      </c>
      <c r="I59" s="22">
        <f>SUM(C59:H59)</f>
        <v>184320</v>
      </c>
      <c r="J59" s="23">
        <f>AVERAGE(C59:H59)</f>
        <v>30720</v>
      </c>
      <c r="K59" s="24">
        <v>175000</v>
      </c>
      <c r="L59" s="8"/>
      <c r="M59" s="8"/>
      <c r="N59" s="8"/>
      <c r="O59" s="8"/>
      <c r="P59" s="8"/>
    </row>
    <row r="60" spans="1:16" ht="19.5" customHeight="1" x14ac:dyDescent="0.25">
      <c r="A60" s="8"/>
      <c r="B60" s="20" t="s">
        <v>41</v>
      </c>
      <c r="C60" s="25">
        <v>89.2</v>
      </c>
      <c r="D60" s="25">
        <v>82.5</v>
      </c>
      <c r="E60" s="25">
        <v>71.3</v>
      </c>
      <c r="F60" s="25">
        <v>58.4</v>
      </c>
      <c r="G60" s="25">
        <v>54.8</v>
      </c>
      <c r="H60" s="25">
        <v>56.3</v>
      </c>
      <c r="I60" s="26">
        <f>SUM(C60:H60)</f>
        <v>412.5</v>
      </c>
      <c r="J60" s="27">
        <f>AVERAGE(C60:H60)</f>
        <v>68.75</v>
      </c>
      <c r="K60" s="28">
        <v>430</v>
      </c>
      <c r="L60" s="8"/>
      <c r="M60" s="8"/>
      <c r="N60" s="8"/>
      <c r="O60" s="8"/>
      <c r="P60" s="8"/>
    </row>
    <row r="61" spans="1:16" ht="19.5" customHeight="1" x14ac:dyDescent="0.25">
      <c r="A61" s="8"/>
      <c r="B61" s="20" t="s">
        <v>42</v>
      </c>
      <c r="C61" s="25">
        <v>15.4</v>
      </c>
      <c r="D61" s="25">
        <v>14.2</v>
      </c>
      <c r="E61" s="25">
        <v>13.6</v>
      </c>
      <c r="F61" s="25">
        <v>14.3</v>
      </c>
      <c r="G61" s="25">
        <v>14.9</v>
      </c>
      <c r="H61" s="25">
        <v>15</v>
      </c>
      <c r="I61" s="26">
        <f>SUM(C61:H61)</f>
        <v>87.4</v>
      </c>
      <c r="J61" s="27">
        <f>AVERAGE(C61:H61)</f>
        <v>14.566666666666668</v>
      </c>
      <c r="K61" s="28">
        <v>80</v>
      </c>
      <c r="L61" s="8"/>
      <c r="M61" s="8"/>
      <c r="N61" s="8"/>
      <c r="O61" s="8"/>
      <c r="P61" s="8"/>
    </row>
    <row r="62" spans="1:16" ht="19.5" customHeight="1" x14ac:dyDescent="0.25">
      <c r="A62" s="8"/>
      <c r="B62" s="29" t="s">
        <v>43</v>
      </c>
      <c r="C62" s="30">
        <f t="shared" ref="C62:H62" si="0">C59-29167</f>
        <v>3233</v>
      </c>
      <c r="D62" s="30">
        <f t="shared" si="0"/>
        <v>633</v>
      </c>
      <c r="E62" s="31">
        <f t="shared" si="0"/>
        <v>-267</v>
      </c>
      <c r="F62" s="30">
        <f t="shared" si="0"/>
        <v>1033</v>
      </c>
      <c r="G62" s="30">
        <f t="shared" si="0"/>
        <v>2333</v>
      </c>
      <c r="H62" s="30">
        <f t="shared" si="0"/>
        <v>2353</v>
      </c>
      <c r="I62" s="32">
        <f>I59-K59</f>
        <v>9320</v>
      </c>
      <c r="J62" s="8"/>
      <c r="K62" s="8"/>
      <c r="L62" s="8"/>
      <c r="M62" s="8"/>
      <c r="N62" s="8"/>
      <c r="O62" s="8"/>
      <c r="P62" s="8"/>
    </row>
    <row r="63" spans="1:16" ht="18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1:16" ht="18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1:16" ht="19.5" customHeight="1" x14ac:dyDescent="0.25">
      <c r="A65" s="8"/>
      <c r="B65" s="3" t="s">
        <v>44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8"/>
    </row>
    <row r="66" spans="1:16" ht="18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1:16" ht="18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1:16" ht="18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1:16" ht="18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1:16" ht="18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1:16" ht="18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1:16" ht="18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1:16" ht="18" customHeight="1" x14ac:dyDescent="0.25"/>
    <row r="74" spans="1:16" ht="18" customHeight="1" x14ac:dyDescent="0.25"/>
    <row r="75" spans="1:16" ht="18" customHeight="1" x14ac:dyDescent="0.25"/>
    <row r="76" spans="1:16" ht="18" customHeight="1" x14ac:dyDescent="0.25"/>
    <row r="77" spans="1:16" ht="18" customHeight="1" x14ac:dyDescent="0.25"/>
    <row r="78" spans="1:16" ht="18" customHeight="1" x14ac:dyDescent="0.25"/>
    <row r="79" spans="1:16" ht="18" customHeight="1" x14ac:dyDescent="0.25"/>
    <row r="80" spans="1:16" ht="18" customHeight="1" x14ac:dyDescent="0.25"/>
    <row r="81" ht="18" customHeight="1" x14ac:dyDescent="0.25"/>
  </sheetData>
  <mergeCells count="7">
    <mergeCell ref="B57:O57"/>
    <mergeCell ref="B65:O65"/>
    <mergeCell ref="B2:O2"/>
    <mergeCell ref="B4:O4"/>
    <mergeCell ref="B7:E7"/>
    <mergeCell ref="G7:J7"/>
    <mergeCell ref="L7:O7"/>
  </mergeCells>
  <pageMargins left="0.75" right="0.75" top="1" bottom="1" header="0.511811023622047" footer="0.511811023622047"/>
  <pageSetup fitToHeight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7B6"/>
    <pageSetUpPr fitToPage="1"/>
  </sheetPr>
  <dimension ref="A1:J49"/>
  <sheetViews>
    <sheetView showGridLines="0" zoomScaleNormal="100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/>
    </sheetView>
  </sheetViews>
  <sheetFormatPr baseColWidth="10" defaultColWidth="8.7109375" defaultRowHeight="15" x14ac:dyDescent="0.25"/>
  <cols>
    <col min="1" max="1" width="3" customWidth="1"/>
    <col min="2" max="2" width="22" customWidth="1"/>
    <col min="3" max="10" width="18" customWidth="1"/>
  </cols>
  <sheetData>
    <row r="1" spans="1:10" ht="19.5" customHeight="1" x14ac:dyDescent="0.25">
      <c r="A1" s="33"/>
    </row>
    <row r="2" spans="1:10" ht="36" customHeight="1" x14ac:dyDescent="0.25">
      <c r="A2" s="33"/>
      <c r="B2" s="2" t="s">
        <v>45</v>
      </c>
      <c r="C2" s="2"/>
      <c r="D2" s="2"/>
      <c r="E2" s="2"/>
      <c r="F2" s="2"/>
      <c r="G2" s="2"/>
      <c r="H2" s="2"/>
      <c r="I2" s="2"/>
      <c r="J2" s="2"/>
    </row>
    <row r="3" spans="1:10" ht="19.5" customHeight="1" x14ac:dyDescent="0.25">
      <c r="A3" s="33"/>
    </row>
    <row r="4" spans="1:10" ht="19.5" customHeight="1" x14ac:dyDescent="0.25">
      <c r="A4" s="33"/>
      <c r="B4" s="34" t="s">
        <v>46</v>
      </c>
      <c r="C4" s="35" t="s">
        <v>47</v>
      </c>
    </row>
    <row r="5" spans="1:10" ht="19.5" customHeight="1" x14ac:dyDescent="0.25">
      <c r="A5" s="33"/>
      <c r="B5" s="34" t="s">
        <v>48</v>
      </c>
      <c r="C5" s="35">
        <v>2025</v>
      </c>
    </row>
    <row r="6" spans="1:10" ht="19.5" customHeight="1" x14ac:dyDescent="0.25">
      <c r="A6" s="33"/>
      <c r="B6" s="34" t="s">
        <v>49</v>
      </c>
      <c r="C6" s="35" t="s">
        <v>50</v>
      </c>
    </row>
    <row r="7" spans="1:10" ht="19.5" customHeight="1" x14ac:dyDescent="0.25">
      <c r="A7" s="33"/>
    </row>
    <row r="8" spans="1:10" ht="21.75" customHeight="1" x14ac:dyDescent="0.25">
      <c r="A8" s="33"/>
      <c r="B8" s="4" t="s">
        <v>51</v>
      </c>
      <c r="C8" s="4"/>
      <c r="D8" s="4"/>
      <c r="E8" s="4"/>
      <c r="F8" s="4"/>
      <c r="G8" s="4"/>
      <c r="H8" s="4"/>
      <c r="I8" s="4"/>
      <c r="J8" s="4"/>
    </row>
    <row r="9" spans="1:10" ht="19.5" customHeight="1" x14ac:dyDescent="0.25">
      <c r="A9" s="33"/>
      <c r="B9" s="36" t="s">
        <v>52</v>
      </c>
      <c r="C9" s="37">
        <v>175000</v>
      </c>
    </row>
    <row r="10" spans="1:10" ht="19.5" customHeight="1" x14ac:dyDescent="0.25">
      <c r="A10" s="33"/>
      <c r="B10" s="36" t="s">
        <v>53</v>
      </c>
      <c r="C10" s="38">
        <v>430</v>
      </c>
    </row>
    <row r="11" spans="1:10" ht="19.5" customHeight="1" x14ac:dyDescent="0.25">
      <c r="A11" s="33"/>
      <c r="B11" s="36" t="s">
        <v>54</v>
      </c>
      <c r="C11" s="38">
        <v>80</v>
      </c>
    </row>
    <row r="12" spans="1:10" ht="19.5" customHeight="1" x14ac:dyDescent="0.25">
      <c r="A12" s="33"/>
      <c r="B12" s="36" t="s">
        <v>55</v>
      </c>
      <c r="C12" s="37">
        <v>4850</v>
      </c>
    </row>
    <row r="13" spans="1:10" ht="19.5" customHeight="1" x14ac:dyDescent="0.25">
      <c r="A13" s="33"/>
    </row>
    <row r="14" spans="1:10" ht="21.75" customHeight="1" x14ac:dyDescent="0.25">
      <c r="A14" s="33"/>
      <c r="B14" s="9" t="s">
        <v>30</v>
      </c>
      <c r="C14" s="9" t="s">
        <v>56</v>
      </c>
      <c r="D14" s="9" t="s">
        <v>57</v>
      </c>
      <c r="E14" s="9" t="s">
        <v>58</v>
      </c>
      <c r="F14" s="9" t="s">
        <v>59</v>
      </c>
    </row>
    <row r="15" spans="1:10" ht="19.5" customHeight="1" x14ac:dyDescent="0.25">
      <c r="A15" s="33"/>
      <c r="B15" s="39" t="s">
        <v>31</v>
      </c>
      <c r="C15" s="40">
        <v>32400</v>
      </c>
      <c r="D15" s="41">
        <v>89.2</v>
      </c>
      <c r="E15" s="41">
        <v>15.4</v>
      </c>
      <c r="F15" s="42" t="s">
        <v>60</v>
      </c>
    </row>
    <row r="16" spans="1:10" ht="19.5" customHeight="1" x14ac:dyDescent="0.25">
      <c r="A16" s="33"/>
      <c r="B16" s="39" t="s">
        <v>32</v>
      </c>
      <c r="C16" s="40">
        <v>29800</v>
      </c>
      <c r="D16" s="41">
        <v>82.5</v>
      </c>
      <c r="E16" s="41">
        <v>14.2</v>
      </c>
      <c r="F16" s="43" t="s">
        <v>60</v>
      </c>
    </row>
    <row r="17" spans="1:6" ht="19.5" customHeight="1" x14ac:dyDescent="0.25">
      <c r="A17" s="33"/>
      <c r="B17" s="39" t="s">
        <v>33</v>
      </c>
      <c r="C17" s="40">
        <v>28900</v>
      </c>
      <c r="D17" s="41">
        <v>71.3</v>
      </c>
      <c r="E17" s="41">
        <v>13.6</v>
      </c>
      <c r="F17" s="42" t="s">
        <v>61</v>
      </c>
    </row>
    <row r="18" spans="1:6" ht="19.5" customHeight="1" x14ac:dyDescent="0.25">
      <c r="A18" s="33"/>
      <c r="B18" s="39" t="s">
        <v>34</v>
      </c>
      <c r="C18" s="40">
        <v>30200</v>
      </c>
      <c r="D18" s="41">
        <v>58.4</v>
      </c>
      <c r="E18" s="41">
        <v>14.3</v>
      </c>
      <c r="F18" s="43" t="s">
        <v>62</v>
      </c>
    </row>
    <row r="19" spans="1:6" ht="19.5" customHeight="1" x14ac:dyDescent="0.25">
      <c r="A19" s="33"/>
      <c r="B19" s="39" t="s">
        <v>35</v>
      </c>
      <c r="C19" s="40">
        <v>31500</v>
      </c>
      <c r="D19" s="41">
        <v>54.8</v>
      </c>
      <c r="E19" s="41">
        <v>14.9</v>
      </c>
      <c r="F19" s="42"/>
    </row>
    <row r="20" spans="1:6" ht="19.5" customHeight="1" x14ac:dyDescent="0.25">
      <c r="A20" s="33"/>
      <c r="B20" s="39" t="s">
        <v>36</v>
      </c>
      <c r="C20" s="40">
        <v>31520</v>
      </c>
      <c r="D20" s="41">
        <v>56.3</v>
      </c>
      <c r="E20" s="41">
        <v>15</v>
      </c>
      <c r="F20" s="43"/>
    </row>
    <row r="21" spans="1:6" ht="19.5" customHeight="1" x14ac:dyDescent="0.25">
      <c r="A21" s="33"/>
      <c r="B21" s="39" t="s">
        <v>63</v>
      </c>
      <c r="C21" s="44"/>
      <c r="D21" s="44"/>
      <c r="E21" s="44"/>
      <c r="F21" s="42"/>
    </row>
    <row r="22" spans="1:6" ht="19.5" customHeight="1" x14ac:dyDescent="0.25">
      <c r="A22" s="33"/>
      <c r="B22" s="39" t="s">
        <v>64</v>
      </c>
      <c r="C22" s="44"/>
      <c r="D22" s="44"/>
      <c r="E22" s="44"/>
      <c r="F22" s="43"/>
    </row>
    <row r="23" spans="1:6" ht="19.5" customHeight="1" x14ac:dyDescent="0.25">
      <c r="A23" s="33"/>
      <c r="B23" s="39" t="s">
        <v>65</v>
      </c>
      <c r="C23" s="44"/>
      <c r="D23" s="44"/>
      <c r="E23" s="44"/>
      <c r="F23" s="42"/>
    </row>
    <row r="24" spans="1:6" ht="19.5" customHeight="1" x14ac:dyDescent="0.25">
      <c r="A24" s="33"/>
      <c r="B24" s="39" t="s">
        <v>66</v>
      </c>
      <c r="C24" s="44"/>
      <c r="D24" s="44"/>
      <c r="E24" s="44"/>
      <c r="F24" s="43"/>
    </row>
    <row r="25" spans="1:6" ht="19.5" customHeight="1" x14ac:dyDescent="0.25">
      <c r="A25" s="33"/>
      <c r="B25" s="39" t="s">
        <v>67</v>
      </c>
      <c r="C25" s="44"/>
      <c r="D25" s="44"/>
      <c r="E25" s="44"/>
      <c r="F25" s="42"/>
    </row>
    <row r="26" spans="1:6" ht="19.5" customHeight="1" x14ac:dyDescent="0.25">
      <c r="A26" s="33"/>
      <c r="B26" s="39" t="s">
        <v>68</v>
      </c>
      <c r="C26" s="44"/>
      <c r="D26" s="44"/>
      <c r="E26" s="44"/>
      <c r="F26" s="43" t="s">
        <v>60</v>
      </c>
    </row>
    <row r="27" spans="1:6" ht="21.75" customHeight="1" x14ac:dyDescent="0.25">
      <c r="A27" s="33"/>
      <c r="B27" s="9" t="s">
        <v>69</v>
      </c>
      <c r="C27" s="45">
        <f>SUM(C15:C26)</f>
        <v>184320</v>
      </c>
      <c r="D27" s="46">
        <f>SUM(D15:D26)</f>
        <v>412.5</v>
      </c>
      <c r="E27" s="46">
        <f>SUM(E15:E26)</f>
        <v>87.4</v>
      </c>
    </row>
    <row r="28" spans="1:6" ht="19.5" customHeight="1" x14ac:dyDescent="0.25">
      <c r="A28" s="33"/>
    </row>
    <row r="29" spans="1:6" ht="19.5" customHeight="1" x14ac:dyDescent="0.25">
      <c r="A29" s="33"/>
      <c r="B29" s="1" t="s">
        <v>70</v>
      </c>
      <c r="C29" s="1"/>
      <c r="D29" s="1"/>
      <c r="E29" s="1"/>
      <c r="F29" s="1"/>
    </row>
    <row r="30" spans="1:6" ht="19.5" customHeight="1" x14ac:dyDescent="0.25">
      <c r="A30" s="33"/>
      <c r="B30" s="1"/>
      <c r="C30" s="1"/>
      <c r="D30" s="1"/>
      <c r="E30" s="1"/>
      <c r="F30" s="1"/>
    </row>
    <row r="31" spans="1:6" ht="19.5" customHeight="1" x14ac:dyDescent="0.25">
      <c r="A31" s="33"/>
    </row>
    <row r="32" spans="1:6" ht="19.5" customHeight="1" x14ac:dyDescent="0.25">
      <c r="A32" s="33"/>
    </row>
    <row r="33" spans="1:1" ht="19.5" customHeight="1" x14ac:dyDescent="0.25">
      <c r="A33" s="33"/>
    </row>
    <row r="34" spans="1:1" ht="19.5" customHeight="1" x14ac:dyDescent="0.25">
      <c r="A34" s="33"/>
    </row>
    <row r="35" spans="1:1" ht="19.5" customHeight="1" x14ac:dyDescent="0.25">
      <c r="A35" s="33"/>
    </row>
    <row r="36" spans="1:1" ht="19.5" customHeight="1" x14ac:dyDescent="0.25">
      <c r="A36" s="33"/>
    </row>
    <row r="37" spans="1:1" ht="19.5" customHeight="1" x14ac:dyDescent="0.25">
      <c r="A37" s="33"/>
    </row>
    <row r="38" spans="1:1" ht="19.5" customHeight="1" x14ac:dyDescent="0.25">
      <c r="A38" s="33"/>
    </row>
    <row r="39" spans="1:1" ht="19.5" customHeight="1" x14ac:dyDescent="0.25">
      <c r="A39" s="33"/>
    </row>
    <row r="40" spans="1:1" ht="19.5" customHeight="1" x14ac:dyDescent="0.25">
      <c r="A40" s="33"/>
    </row>
    <row r="41" spans="1:1" ht="19.5" customHeight="1" x14ac:dyDescent="0.25">
      <c r="A41" s="33"/>
    </row>
    <row r="42" spans="1:1" ht="19.5" customHeight="1" x14ac:dyDescent="0.25">
      <c r="A42" s="33"/>
    </row>
    <row r="43" spans="1:1" ht="19.5" customHeight="1" x14ac:dyDescent="0.25">
      <c r="A43" s="33"/>
    </row>
    <row r="44" spans="1:1" ht="19.5" customHeight="1" x14ac:dyDescent="0.25">
      <c r="A44" s="33"/>
    </row>
    <row r="45" spans="1:1" ht="19.5" customHeight="1" x14ac:dyDescent="0.25">
      <c r="A45" s="33"/>
    </row>
    <row r="46" spans="1:1" ht="19.5" customHeight="1" x14ac:dyDescent="0.25">
      <c r="A46" s="33"/>
    </row>
    <row r="47" spans="1:1" ht="19.5" customHeight="1" x14ac:dyDescent="0.25">
      <c r="A47" s="33"/>
    </row>
    <row r="48" spans="1:1" ht="19.5" customHeight="1" x14ac:dyDescent="0.25">
      <c r="A48" s="33"/>
    </row>
    <row r="49" spans="1:1" ht="19.5" customHeight="1" x14ac:dyDescent="0.25">
      <c r="A49" s="33"/>
    </row>
  </sheetData>
  <mergeCells count="3">
    <mergeCell ref="B2:J2"/>
    <mergeCell ref="B8:J8"/>
    <mergeCell ref="B29:F30"/>
  </mergeCells>
  <pageMargins left="0.75" right="0.75" top="1" bottom="1" header="0.511811023622047" footer="0.511811023622047"/>
  <pageSetup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DC653"/>
    <pageSetUpPr fitToPage="1"/>
  </sheetPr>
  <dimension ref="A1:I49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7109375" defaultRowHeight="15" x14ac:dyDescent="0.25"/>
  <cols>
    <col min="1" max="1" width="3" customWidth="1"/>
    <col min="2" max="2" width="28" customWidth="1"/>
    <col min="3" max="7" width="18" customWidth="1"/>
    <col min="8" max="8" width="22" customWidth="1"/>
    <col min="9" max="9" width="30" customWidth="1"/>
  </cols>
  <sheetData>
    <row r="1" spans="1:9" ht="19.5" customHeight="1" x14ac:dyDescent="0.25">
      <c r="A1" s="33"/>
    </row>
    <row r="2" spans="1:9" ht="36" customHeight="1" x14ac:dyDescent="0.25">
      <c r="A2" s="33"/>
      <c r="B2" s="2" t="s">
        <v>71</v>
      </c>
      <c r="C2" s="2"/>
      <c r="D2" s="2"/>
      <c r="E2" s="2"/>
      <c r="F2" s="2"/>
      <c r="G2" s="2"/>
      <c r="H2" s="2"/>
    </row>
    <row r="3" spans="1:9" ht="19.5" customHeight="1" x14ac:dyDescent="0.25">
      <c r="A3" s="33"/>
    </row>
    <row r="4" spans="1:9" ht="19.5" customHeight="1" x14ac:dyDescent="0.25">
      <c r="A4" s="33"/>
      <c r="B4" s="9" t="s">
        <v>72</v>
      </c>
      <c r="C4" s="9" t="s">
        <v>73</v>
      </c>
      <c r="D4" s="9" t="s">
        <v>4</v>
      </c>
      <c r="E4" s="9" t="s">
        <v>5</v>
      </c>
      <c r="F4" s="9" t="s">
        <v>6</v>
      </c>
      <c r="G4" s="9" t="s">
        <v>74</v>
      </c>
      <c r="H4" s="9" t="s">
        <v>75</v>
      </c>
      <c r="I4" s="9" t="s">
        <v>76</v>
      </c>
    </row>
    <row r="5" spans="1:9" ht="21.75" customHeight="1" x14ac:dyDescent="0.25">
      <c r="A5" s="33"/>
      <c r="B5" s="47" t="s">
        <v>77</v>
      </c>
      <c r="C5" s="48" t="s">
        <v>78</v>
      </c>
      <c r="D5" s="49">
        <f>Dateneingabe!C27+(Dateneingabe!D27*1000)</f>
        <v>596820</v>
      </c>
      <c r="E5" s="50">
        <v>605000</v>
      </c>
      <c r="F5" s="51">
        <f t="shared" ref="F5:F14" si="0">D5-E5</f>
        <v>-8180</v>
      </c>
      <c r="G5" s="52" t="s">
        <v>79</v>
      </c>
      <c r="H5" s="53" t="s">
        <v>80</v>
      </c>
      <c r="I5" s="48" t="s">
        <v>81</v>
      </c>
    </row>
    <row r="6" spans="1:9" ht="21.75" customHeight="1" x14ac:dyDescent="0.25">
      <c r="A6" s="33"/>
      <c r="B6" s="54" t="s">
        <v>82</v>
      </c>
      <c r="C6" s="55" t="s">
        <v>83</v>
      </c>
      <c r="D6" s="56">
        <f>Dateneingabe!C27/Dateneingabe!C12</f>
        <v>38.004123711340206</v>
      </c>
      <c r="E6" s="57">
        <v>36.1</v>
      </c>
      <c r="F6" s="58">
        <f t="shared" si="0"/>
        <v>1.9041237113402047</v>
      </c>
      <c r="G6" s="59" t="s">
        <v>79</v>
      </c>
      <c r="H6" s="60" t="s">
        <v>84</v>
      </c>
      <c r="I6" s="55" t="s">
        <v>85</v>
      </c>
    </row>
    <row r="7" spans="1:9" ht="21.75" customHeight="1" x14ac:dyDescent="0.25">
      <c r="A7" s="33"/>
      <c r="B7" s="47" t="s">
        <v>86</v>
      </c>
      <c r="C7" s="48" t="s">
        <v>87</v>
      </c>
      <c r="D7" s="56">
        <f>Dateneingabe!D27/Dateneingabe!C12*1000</f>
        <v>85.051546391752581</v>
      </c>
      <c r="E7" s="61">
        <v>85.1</v>
      </c>
      <c r="F7" s="62">
        <f t="shared" si="0"/>
        <v>-4.8453608247413626E-2</v>
      </c>
      <c r="G7" s="52" t="s">
        <v>79</v>
      </c>
      <c r="H7" s="53" t="s">
        <v>84</v>
      </c>
      <c r="I7" s="48" t="s">
        <v>88</v>
      </c>
    </row>
    <row r="8" spans="1:9" ht="21.75" customHeight="1" x14ac:dyDescent="0.25">
      <c r="A8" s="33"/>
      <c r="B8" s="54" t="s">
        <v>89</v>
      </c>
      <c r="C8" s="55" t="s">
        <v>90</v>
      </c>
      <c r="D8" s="56">
        <f>Dateneingabe!E27/Dateneingabe!C12*1000</f>
        <v>18.020618556701031</v>
      </c>
      <c r="E8" s="57">
        <v>16.5</v>
      </c>
      <c r="F8" s="58">
        <f t="shared" si="0"/>
        <v>1.5206185567010309</v>
      </c>
      <c r="G8" s="59" t="s">
        <v>79</v>
      </c>
      <c r="H8" s="60" t="s">
        <v>91</v>
      </c>
      <c r="I8" s="55" t="s">
        <v>92</v>
      </c>
    </row>
    <row r="9" spans="1:9" ht="21.75" customHeight="1" x14ac:dyDescent="0.25">
      <c r="A9" s="33"/>
      <c r="B9" s="47" t="s">
        <v>93</v>
      </c>
      <c r="C9" s="48" t="s">
        <v>94</v>
      </c>
      <c r="D9" s="63">
        <f>Dateneingabe!C27/Dateneingabe!C9</f>
        <v>1.0532571428571429</v>
      </c>
      <c r="E9" s="64">
        <v>1</v>
      </c>
      <c r="F9" s="65">
        <f t="shared" si="0"/>
        <v>5.3257142857142892E-2</v>
      </c>
      <c r="G9" s="52" t="str">
        <f>IF(D9&lt;=0.95,"✅ Sehr gut",IF(D9&lt;=1,"🟢 OK",IF(D9&lt;=1.05,"🟡 Warnung","🔴 Kritisch")))</f>
        <v>🔴 Kritisch</v>
      </c>
      <c r="H9" s="53" t="s">
        <v>95</v>
      </c>
      <c r="I9" s="48" t="s">
        <v>96</v>
      </c>
    </row>
    <row r="10" spans="1:9" ht="21.75" customHeight="1" x14ac:dyDescent="0.25">
      <c r="A10" s="33"/>
      <c r="B10" s="54" t="s">
        <v>97</v>
      </c>
      <c r="C10" s="55" t="s">
        <v>98</v>
      </c>
      <c r="D10" s="63">
        <f>IFERROR(Dateneingabe!C27/Dateneingabe!C9,0)</f>
        <v>1.0532571428571429</v>
      </c>
      <c r="E10" s="66">
        <v>0.96</v>
      </c>
      <c r="F10" s="67">
        <f t="shared" si="0"/>
        <v>9.3257142857142927E-2</v>
      </c>
      <c r="G10" s="59" t="str">
        <f>IF(D10&lt;=0.95,"✅ Sehr gut",IF(D10&lt;=1,"🟢 OK",IF(D10&lt;=1.05,"🟡 Warnung","🔴 Kritisch")))</f>
        <v>🔴 Kritisch</v>
      </c>
      <c r="H10" s="60" t="s">
        <v>95</v>
      </c>
      <c r="I10" s="55" t="s">
        <v>99</v>
      </c>
    </row>
    <row r="11" spans="1:9" ht="21.75" customHeight="1" x14ac:dyDescent="0.25">
      <c r="A11" s="33"/>
      <c r="B11" s="47" t="s">
        <v>100</v>
      </c>
      <c r="C11" s="48" t="s">
        <v>98</v>
      </c>
      <c r="D11" s="63">
        <f>IFERROR(Dateneingabe!D27/(Dateneingabe!D9/2),0)</f>
        <v>0</v>
      </c>
      <c r="E11" s="64">
        <v>1.0900000000000001</v>
      </c>
      <c r="F11" s="65">
        <f t="shared" si="0"/>
        <v>-1.0900000000000001</v>
      </c>
      <c r="G11" s="52" t="str">
        <f>IF(D11&lt;=0.95,"✅ Sehr gut",IF(D11&lt;=1,"🟢 OK",IF(D11&lt;=1.05,"🟡 Warnung","🔴 Kritisch")))</f>
        <v>✅ Sehr gut</v>
      </c>
      <c r="H11" s="53" t="s">
        <v>95</v>
      </c>
      <c r="I11" s="48" t="s">
        <v>101</v>
      </c>
    </row>
    <row r="12" spans="1:9" ht="21.75" customHeight="1" x14ac:dyDescent="0.25">
      <c r="A12" s="33"/>
      <c r="B12" s="54" t="s">
        <v>102</v>
      </c>
      <c r="C12" s="55" t="s">
        <v>103</v>
      </c>
      <c r="D12" s="56">
        <f>87.4-91.2</f>
        <v>-3.7999999999999972</v>
      </c>
      <c r="E12" s="57">
        <v>0</v>
      </c>
      <c r="F12" s="58">
        <f t="shared" si="0"/>
        <v>-3.7999999999999972</v>
      </c>
      <c r="G12" s="59" t="s">
        <v>79</v>
      </c>
      <c r="H12" s="60" t="s">
        <v>9</v>
      </c>
      <c r="I12" s="55" t="s">
        <v>104</v>
      </c>
    </row>
    <row r="13" spans="1:9" ht="21.75" customHeight="1" x14ac:dyDescent="0.25">
      <c r="A13" s="33"/>
      <c r="B13" s="47" t="s">
        <v>105</v>
      </c>
      <c r="C13" s="48" t="s">
        <v>106</v>
      </c>
      <c r="D13" s="68">
        <f>Dateneingabe!C27*0.28</f>
        <v>51609.600000000006</v>
      </c>
      <c r="E13" s="69">
        <v>48972</v>
      </c>
      <c r="F13" s="70">
        <f t="shared" si="0"/>
        <v>2637.6000000000058</v>
      </c>
      <c r="G13" s="52" t="s">
        <v>79</v>
      </c>
      <c r="H13" s="53" t="s">
        <v>107</v>
      </c>
      <c r="I13" s="48" t="s">
        <v>108</v>
      </c>
    </row>
    <row r="14" spans="1:9" ht="21.75" customHeight="1" x14ac:dyDescent="0.25">
      <c r="A14" s="33"/>
      <c r="B14" s="54" t="s">
        <v>109</v>
      </c>
      <c r="C14" s="55" t="s">
        <v>110</v>
      </c>
      <c r="D14" s="68">
        <f>Dateneingabe!D27*85</f>
        <v>35062.5</v>
      </c>
      <c r="E14" s="71">
        <v>36563</v>
      </c>
      <c r="F14" s="72">
        <f t="shared" si="0"/>
        <v>-1500.5</v>
      </c>
      <c r="G14" s="59" t="s">
        <v>79</v>
      </c>
      <c r="H14" s="60" t="s">
        <v>107</v>
      </c>
      <c r="I14" s="55" t="s">
        <v>108</v>
      </c>
    </row>
    <row r="15" spans="1:9" ht="19.5" customHeight="1" x14ac:dyDescent="0.25">
      <c r="A15" s="33"/>
    </row>
    <row r="16" spans="1:9" ht="19.5" customHeight="1" x14ac:dyDescent="0.25">
      <c r="A16" s="33"/>
    </row>
    <row r="17" spans="1:1" ht="19.5" customHeight="1" x14ac:dyDescent="0.25">
      <c r="A17" s="33"/>
    </row>
    <row r="18" spans="1:1" ht="19.5" customHeight="1" x14ac:dyDescent="0.25">
      <c r="A18" s="33"/>
    </row>
    <row r="19" spans="1:1" ht="19.5" customHeight="1" x14ac:dyDescent="0.25">
      <c r="A19" s="33"/>
    </row>
    <row r="20" spans="1:1" ht="19.5" customHeight="1" x14ac:dyDescent="0.25">
      <c r="A20" s="33"/>
    </row>
    <row r="21" spans="1:1" ht="19.5" customHeight="1" x14ac:dyDescent="0.25">
      <c r="A21" s="33"/>
    </row>
    <row r="22" spans="1:1" ht="19.5" customHeight="1" x14ac:dyDescent="0.25">
      <c r="A22" s="33"/>
    </row>
    <row r="23" spans="1:1" ht="19.5" customHeight="1" x14ac:dyDescent="0.25">
      <c r="A23" s="33"/>
    </row>
    <row r="24" spans="1:1" ht="19.5" customHeight="1" x14ac:dyDescent="0.25">
      <c r="A24" s="33"/>
    </row>
    <row r="25" spans="1:1" ht="19.5" customHeight="1" x14ac:dyDescent="0.25">
      <c r="A25" s="33"/>
    </row>
    <row r="26" spans="1:1" ht="19.5" customHeight="1" x14ac:dyDescent="0.25">
      <c r="A26" s="33"/>
    </row>
    <row r="27" spans="1:1" ht="19.5" customHeight="1" x14ac:dyDescent="0.25">
      <c r="A27" s="33"/>
    </row>
    <row r="28" spans="1:1" ht="19.5" customHeight="1" x14ac:dyDescent="0.25">
      <c r="A28" s="33"/>
    </row>
    <row r="29" spans="1:1" ht="19.5" customHeight="1" x14ac:dyDescent="0.25">
      <c r="A29" s="33"/>
    </row>
    <row r="30" spans="1:1" ht="19.5" customHeight="1" x14ac:dyDescent="0.25">
      <c r="A30" s="33"/>
    </row>
    <row r="31" spans="1:1" ht="19.5" customHeight="1" x14ac:dyDescent="0.25">
      <c r="A31" s="33"/>
    </row>
    <row r="32" spans="1:1" ht="19.5" customHeight="1" x14ac:dyDescent="0.25">
      <c r="A32" s="33"/>
    </row>
    <row r="33" spans="1:1" ht="19.5" customHeight="1" x14ac:dyDescent="0.25">
      <c r="A33" s="33"/>
    </row>
    <row r="34" spans="1:1" ht="19.5" customHeight="1" x14ac:dyDescent="0.25">
      <c r="A34" s="33"/>
    </row>
    <row r="35" spans="1:1" ht="19.5" customHeight="1" x14ac:dyDescent="0.25">
      <c r="A35" s="33"/>
    </row>
    <row r="36" spans="1:1" ht="19.5" customHeight="1" x14ac:dyDescent="0.25">
      <c r="A36" s="33"/>
    </row>
    <row r="37" spans="1:1" ht="19.5" customHeight="1" x14ac:dyDescent="0.25">
      <c r="A37" s="33"/>
    </row>
    <row r="38" spans="1:1" ht="19.5" customHeight="1" x14ac:dyDescent="0.25">
      <c r="A38" s="33"/>
    </row>
    <row r="39" spans="1:1" ht="19.5" customHeight="1" x14ac:dyDescent="0.25">
      <c r="A39" s="33"/>
    </row>
    <row r="40" spans="1:1" ht="19.5" customHeight="1" x14ac:dyDescent="0.25">
      <c r="A40" s="33"/>
    </row>
    <row r="41" spans="1:1" ht="19.5" customHeight="1" x14ac:dyDescent="0.25">
      <c r="A41" s="33"/>
    </row>
    <row r="42" spans="1:1" ht="19.5" customHeight="1" x14ac:dyDescent="0.25">
      <c r="A42" s="33"/>
    </row>
    <row r="43" spans="1:1" ht="19.5" customHeight="1" x14ac:dyDescent="0.25">
      <c r="A43" s="33"/>
    </row>
    <row r="44" spans="1:1" ht="19.5" customHeight="1" x14ac:dyDescent="0.25">
      <c r="A44" s="33"/>
    </row>
    <row r="45" spans="1:1" ht="19.5" customHeight="1" x14ac:dyDescent="0.25">
      <c r="A45" s="33"/>
    </row>
    <row r="46" spans="1:1" ht="19.5" customHeight="1" x14ac:dyDescent="0.25">
      <c r="A46" s="33"/>
    </row>
    <row r="47" spans="1:1" ht="19.5" customHeight="1" x14ac:dyDescent="0.25">
      <c r="A47" s="33"/>
    </row>
    <row r="48" spans="1:1" ht="19.5" customHeight="1" x14ac:dyDescent="0.25">
      <c r="A48" s="33"/>
    </row>
    <row r="49" spans="1:1" ht="19.5" customHeight="1" x14ac:dyDescent="0.25">
      <c r="A49" s="33"/>
    </row>
  </sheetData>
  <mergeCells count="1">
    <mergeCell ref="B2:H2"/>
  </mergeCells>
  <pageMargins left="0.75" right="0.75" top="1" bottom="1" header="0.511811023622047" footer="0.511811023622047"/>
  <pageSetup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66666"/>
  </sheetPr>
  <dimension ref="A1:H79"/>
  <sheetViews>
    <sheetView showGridLines="0" zoomScaleNormal="100" workbookViewId="0"/>
  </sheetViews>
  <sheetFormatPr baseColWidth="10" defaultColWidth="8.7109375" defaultRowHeight="15" x14ac:dyDescent="0.25"/>
  <sheetData>
    <row r="1" spans="1:8" ht="18" customHeight="1" x14ac:dyDescent="0.25">
      <c r="A1" s="73" t="s">
        <v>111</v>
      </c>
    </row>
    <row r="2" spans="1:8" ht="18" customHeight="1" x14ac:dyDescent="0.25">
      <c r="A2" s="74"/>
    </row>
    <row r="3" spans="1:8" ht="18" customHeight="1" x14ac:dyDescent="0.25">
      <c r="A3" s="75" t="s">
        <v>112</v>
      </c>
      <c r="D3" s="76" t="s">
        <v>113</v>
      </c>
      <c r="G3" s="76" t="s">
        <v>114</v>
      </c>
    </row>
    <row r="4" spans="1:8" ht="18" customHeight="1" x14ac:dyDescent="0.25">
      <c r="A4" s="77" t="s">
        <v>13</v>
      </c>
      <c r="B4" s="78" t="s">
        <v>115</v>
      </c>
      <c r="D4" s="78" t="s">
        <v>13</v>
      </c>
      <c r="E4" s="78" t="s">
        <v>115</v>
      </c>
      <c r="G4" s="78" t="s">
        <v>13</v>
      </c>
      <c r="H4" s="78" t="s">
        <v>115</v>
      </c>
    </row>
    <row r="5" spans="1:8" ht="18" customHeight="1" x14ac:dyDescent="0.25">
      <c r="A5" s="74" t="s">
        <v>116</v>
      </c>
      <c r="B5">
        <v>15</v>
      </c>
      <c r="D5" t="s">
        <v>116</v>
      </c>
      <c r="E5">
        <v>15</v>
      </c>
      <c r="G5" t="s">
        <v>116</v>
      </c>
      <c r="H5">
        <v>15</v>
      </c>
    </row>
    <row r="6" spans="1:8" ht="18" customHeight="1" x14ac:dyDescent="0.25">
      <c r="A6" s="74" t="s">
        <v>117</v>
      </c>
      <c r="B6">
        <v>10</v>
      </c>
      <c r="D6" t="s">
        <v>117</v>
      </c>
      <c r="E6">
        <v>10</v>
      </c>
      <c r="G6" t="s">
        <v>117</v>
      </c>
      <c r="H6">
        <v>10</v>
      </c>
    </row>
    <row r="7" spans="1:8" ht="18" customHeight="1" x14ac:dyDescent="0.25">
      <c r="A7" s="74" t="s">
        <v>118</v>
      </c>
      <c r="B7">
        <v>20</v>
      </c>
      <c r="D7" t="s">
        <v>118</v>
      </c>
      <c r="E7">
        <v>20</v>
      </c>
      <c r="G7" t="s">
        <v>118</v>
      </c>
      <c r="H7">
        <v>20</v>
      </c>
    </row>
    <row r="8" spans="1:8" ht="18" customHeight="1" x14ac:dyDescent="0.25">
      <c r="A8" s="74" t="s">
        <v>119</v>
      </c>
      <c r="B8">
        <v>25</v>
      </c>
      <c r="D8" t="s">
        <v>119</v>
      </c>
      <c r="E8">
        <v>25</v>
      </c>
      <c r="G8" t="s">
        <v>119</v>
      </c>
      <c r="H8">
        <v>25</v>
      </c>
    </row>
    <row r="9" spans="1:8" ht="18" customHeight="1" x14ac:dyDescent="0.25">
      <c r="A9" s="74" t="s">
        <v>120</v>
      </c>
      <c r="B9">
        <v>30</v>
      </c>
      <c r="D9" t="s">
        <v>120</v>
      </c>
      <c r="E9">
        <v>30</v>
      </c>
      <c r="G9" t="s">
        <v>120</v>
      </c>
      <c r="H9">
        <v>30</v>
      </c>
    </row>
    <row r="10" spans="1:8" ht="18" customHeight="1" x14ac:dyDescent="0.25">
      <c r="A10" s="74" t="s">
        <v>20</v>
      </c>
      <c r="B10">
        <f>SUM(B5:B9)</f>
        <v>100</v>
      </c>
      <c r="D10" t="s">
        <v>20</v>
      </c>
      <c r="E10">
        <f>SUM(E5:E9)</f>
        <v>100</v>
      </c>
      <c r="G10" t="s">
        <v>20</v>
      </c>
      <c r="H10">
        <f>SUM(H5:H9)</f>
        <v>100</v>
      </c>
    </row>
    <row r="11" spans="1:8" ht="18" customHeight="1" x14ac:dyDescent="0.25">
      <c r="A11" s="77" t="s">
        <v>21</v>
      </c>
      <c r="B11" s="78" t="s">
        <v>14</v>
      </c>
      <c r="D11" s="78" t="s">
        <v>21</v>
      </c>
      <c r="E11" s="78" t="s">
        <v>14</v>
      </c>
      <c r="G11" s="78" t="s">
        <v>21</v>
      </c>
      <c r="H11" s="78" t="s">
        <v>14</v>
      </c>
    </row>
    <row r="12" spans="1:8" ht="18" customHeight="1" x14ac:dyDescent="0.25">
      <c r="A12" s="74" t="s">
        <v>22</v>
      </c>
      <c r="B12">
        <f>ROUND((MIN(Dateneingabe!C27/Dateneingabe!C9,1.3)-0.6)/0.7*100,1)</f>
        <v>64.8</v>
      </c>
      <c r="D12" t="s">
        <v>22</v>
      </c>
      <c r="E12">
        <f>IFERROR(ROUND((MIN(Dateneingabe!D27/(Dateneingabe!D9/2),1.3)-0.6)/0.7*100,1),50)</f>
        <v>50</v>
      </c>
      <c r="G12" t="s">
        <v>22</v>
      </c>
      <c r="H12">
        <f>IFERROR(ROUND((MIN(Dateneingabe!E27/(Dateneingabe!E9/2),1.3)-0.6)/0.7*100,1),50)</f>
        <v>50</v>
      </c>
    </row>
    <row r="13" spans="1:8" ht="18" customHeight="1" x14ac:dyDescent="0.25">
      <c r="A13" s="74" t="s">
        <v>21</v>
      </c>
      <c r="B13">
        <v>2</v>
      </c>
      <c r="D13" t="s">
        <v>21</v>
      </c>
      <c r="E13">
        <v>2</v>
      </c>
      <c r="G13" t="s">
        <v>21</v>
      </c>
      <c r="H13">
        <v>2</v>
      </c>
    </row>
    <row r="14" spans="1:8" ht="18" customHeight="1" x14ac:dyDescent="0.25">
      <c r="A14" s="74" t="s">
        <v>24</v>
      </c>
      <c r="B14">
        <f>MAX(100-B12-B13,0)</f>
        <v>33.200000000000003</v>
      </c>
      <c r="D14" t="s">
        <v>24</v>
      </c>
      <c r="E14">
        <f>MAX(100-E12-E13,0)</f>
        <v>48</v>
      </c>
      <c r="G14" t="s">
        <v>24</v>
      </c>
      <c r="H14">
        <f>MAX(100-H12-H13,0)</f>
        <v>48</v>
      </c>
    </row>
    <row r="15" spans="1:8" ht="18" customHeight="1" x14ac:dyDescent="0.25">
      <c r="A15" s="74" t="s">
        <v>20</v>
      </c>
      <c r="B15">
        <v>100</v>
      </c>
      <c r="D15" t="s">
        <v>20</v>
      </c>
      <c r="E15">
        <v>100</v>
      </c>
      <c r="G15" t="s">
        <v>20</v>
      </c>
      <c r="H15">
        <v>100</v>
      </c>
    </row>
    <row r="16" spans="1:8" ht="18" customHeight="1" x14ac:dyDescent="0.25">
      <c r="A16" s="74"/>
    </row>
    <row r="17" spans="1:1" ht="18" customHeight="1" x14ac:dyDescent="0.25">
      <c r="A17" s="74"/>
    </row>
    <row r="18" spans="1:1" ht="18" customHeight="1" x14ac:dyDescent="0.25">
      <c r="A18" s="74"/>
    </row>
    <row r="19" spans="1:1" ht="18" customHeight="1" x14ac:dyDescent="0.25">
      <c r="A19" s="74"/>
    </row>
    <row r="20" spans="1:1" ht="18" customHeight="1" x14ac:dyDescent="0.25">
      <c r="A20" s="74"/>
    </row>
    <row r="21" spans="1:1" ht="18" customHeight="1" x14ac:dyDescent="0.25">
      <c r="A21" s="74"/>
    </row>
    <row r="22" spans="1:1" ht="18" customHeight="1" x14ac:dyDescent="0.25">
      <c r="A22" s="74"/>
    </row>
    <row r="23" spans="1:1" ht="18" customHeight="1" x14ac:dyDescent="0.25">
      <c r="A23" s="74"/>
    </row>
    <row r="24" spans="1:1" ht="18" customHeight="1" x14ac:dyDescent="0.25">
      <c r="A24" s="74"/>
    </row>
    <row r="25" spans="1:1" ht="18" customHeight="1" x14ac:dyDescent="0.25">
      <c r="A25" s="74"/>
    </row>
    <row r="26" spans="1:1" ht="18" customHeight="1" x14ac:dyDescent="0.25">
      <c r="A26" s="74"/>
    </row>
    <row r="27" spans="1:1" ht="18" customHeight="1" x14ac:dyDescent="0.25">
      <c r="A27" s="74"/>
    </row>
    <row r="28" spans="1:1" ht="18" customHeight="1" x14ac:dyDescent="0.25">
      <c r="A28" s="74"/>
    </row>
    <row r="29" spans="1:1" ht="18" customHeight="1" x14ac:dyDescent="0.25">
      <c r="A29" s="74"/>
    </row>
    <row r="30" spans="1:1" ht="18" customHeight="1" x14ac:dyDescent="0.25">
      <c r="A30" s="74"/>
    </row>
    <row r="31" spans="1:1" ht="18" customHeight="1" x14ac:dyDescent="0.25">
      <c r="A31" s="74"/>
    </row>
    <row r="32" spans="1:1" ht="18" customHeight="1" x14ac:dyDescent="0.25">
      <c r="A32" s="74"/>
    </row>
    <row r="33" spans="1:1" ht="18" customHeight="1" x14ac:dyDescent="0.25">
      <c r="A33" s="74"/>
    </row>
    <row r="34" spans="1:1" ht="18" customHeight="1" x14ac:dyDescent="0.25">
      <c r="A34" s="74"/>
    </row>
    <row r="35" spans="1:1" ht="18" customHeight="1" x14ac:dyDescent="0.25">
      <c r="A35" s="74"/>
    </row>
    <row r="36" spans="1:1" ht="18" customHeight="1" x14ac:dyDescent="0.25">
      <c r="A36" s="74"/>
    </row>
    <row r="37" spans="1:1" ht="18" customHeight="1" x14ac:dyDescent="0.25">
      <c r="A37" s="74"/>
    </row>
    <row r="38" spans="1:1" ht="18" customHeight="1" x14ac:dyDescent="0.25">
      <c r="A38" s="74"/>
    </row>
    <row r="39" spans="1:1" ht="18" customHeight="1" x14ac:dyDescent="0.25">
      <c r="A39" s="74"/>
    </row>
    <row r="40" spans="1:1" ht="18" customHeight="1" x14ac:dyDescent="0.25">
      <c r="A40" s="74"/>
    </row>
    <row r="41" spans="1:1" ht="18" customHeight="1" x14ac:dyDescent="0.25">
      <c r="A41" s="74"/>
    </row>
    <row r="42" spans="1:1" ht="18" customHeight="1" x14ac:dyDescent="0.25">
      <c r="A42" s="74"/>
    </row>
    <row r="43" spans="1:1" ht="18" customHeight="1" x14ac:dyDescent="0.25">
      <c r="A43" s="74"/>
    </row>
    <row r="44" spans="1:1" ht="18" customHeight="1" x14ac:dyDescent="0.25">
      <c r="A44" s="74"/>
    </row>
    <row r="45" spans="1:1" ht="18" customHeight="1" x14ac:dyDescent="0.25">
      <c r="A45" s="74"/>
    </row>
    <row r="46" spans="1:1" ht="18" customHeight="1" x14ac:dyDescent="0.25">
      <c r="A46" s="74"/>
    </row>
    <row r="47" spans="1:1" ht="18" customHeight="1" x14ac:dyDescent="0.25">
      <c r="A47" s="74"/>
    </row>
    <row r="48" spans="1:1" ht="18" customHeight="1" x14ac:dyDescent="0.25">
      <c r="A48" s="74"/>
    </row>
    <row r="49" spans="1:1" ht="18" customHeight="1" x14ac:dyDescent="0.25">
      <c r="A49" s="74"/>
    </row>
    <row r="50" spans="1:1" ht="18" customHeight="1" x14ac:dyDescent="0.25">
      <c r="A50" s="74"/>
    </row>
    <row r="51" spans="1:1" ht="18" customHeight="1" x14ac:dyDescent="0.25">
      <c r="A51" s="74"/>
    </row>
    <row r="52" spans="1:1" ht="18" customHeight="1" x14ac:dyDescent="0.25">
      <c r="A52" s="74"/>
    </row>
    <row r="53" spans="1:1" ht="18" customHeight="1" x14ac:dyDescent="0.25">
      <c r="A53" s="74"/>
    </row>
    <row r="54" spans="1:1" ht="18" customHeight="1" x14ac:dyDescent="0.25">
      <c r="A54" s="74"/>
    </row>
    <row r="55" spans="1:1" ht="18" customHeight="1" x14ac:dyDescent="0.25">
      <c r="A55" s="74"/>
    </row>
    <row r="56" spans="1:1" ht="18" customHeight="1" x14ac:dyDescent="0.25">
      <c r="A56" s="74"/>
    </row>
    <row r="57" spans="1:1" ht="18" customHeight="1" x14ac:dyDescent="0.25">
      <c r="A57" s="74"/>
    </row>
    <row r="58" spans="1:1" ht="18" customHeight="1" x14ac:dyDescent="0.25">
      <c r="A58" s="74"/>
    </row>
    <row r="59" spans="1:1" ht="18" customHeight="1" x14ac:dyDescent="0.25">
      <c r="A59" s="74"/>
    </row>
    <row r="60" spans="1:1" ht="18" customHeight="1" x14ac:dyDescent="0.25">
      <c r="A60" s="74"/>
    </row>
    <row r="61" spans="1:1" ht="18" customHeight="1" x14ac:dyDescent="0.25">
      <c r="A61" s="74"/>
    </row>
    <row r="62" spans="1:1" ht="18" customHeight="1" x14ac:dyDescent="0.25">
      <c r="A62" s="74"/>
    </row>
    <row r="63" spans="1:1" ht="18" customHeight="1" x14ac:dyDescent="0.25">
      <c r="A63" s="74"/>
    </row>
    <row r="64" spans="1:1" ht="18" customHeight="1" x14ac:dyDescent="0.25">
      <c r="A64" s="74"/>
    </row>
    <row r="65" spans="1:1" ht="18" customHeight="1" x14ac:dyDescent="0.25">
      <c r="A65" s="74"/>
    </row>
    <row r="66" spans="1:1" ht="18" customHeight="1" x14ac:dyDescent="0.25">
      <c r="A66" s="74"/>
    </row>
    <row r="67" spans="1:1" ht="18" customHeight="1" x14ac:dyDescent="0.25">
      <c r="A67" s="74"/>
    </row>
    <row r="68" spans="1:1" ht="18" customHeight="1" x14ac:dyDescent="0.25">
      <c r="A68" s="74"/>
    </row>
    <row r="69" spans="1:1" ht="18" customHeight="1" x14ac:dyDescent="0.25">
      <c r="A69" s="74"/>
    </row>
    <row r="70" spans="1:1" ht="18" customHeight="1" x14ac:dyDescent="0.25">
      <c r="A70" s="74"/>
    </row>
    <row r="71" spans="1:1" ht="18" customHeight="1" x14ac:dyDescent="0.25">
      <c r="A71" s="74"/>
    </row>
    <row r="72" spans="1:1" ht="18" customHeight="1" x14ac:dyDescent="0.25">
      <c r="A72" s="74"/>
    </row>
    <row r="73" spans="1:1" ht="18" customHeight="1" x14ac:dyDescent="0.25">
      <c r="A73" s="74"/>
    </row>
    <row r="74" spans="1:1" ht="18" customHeight="1" x14ac:dyDescent="0.25">
      <c r="A74" s="74"/>
    </row>
    <row r="75" spans="1:1" ht="18" customHeight="1" x14ac:dyDescent="0.25">
      <c r="A75" s="74"/>
    </row>
    <row r="76" spans="1:1" ht="18" customHeight="1" x14ac:dyDescent="0.25">
      <c r="A76" s="74"/>
    </row>
    <row r="77" spans="1:1" ht="18" customHeight="1" x14ac:dyDescent="0.25">
      <c r="A77" s="74"/>
    </row>
    <row r="78" spans="1:1" ht="18" customHeight="1" x14ac:dyDescent="0.25">
      <c r="A78" s="74"/>
    </row>
    <row r="79" spans="1:1" ht="18" customHeight="1" x14ac:dyDescent="0.25">
      <c r="A79" s="74"/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Energiedashboard</vt:lpstr>
      <vt:lpstr>Dateneingabe</vt:lpstr>
      <vt:lpstr>Kennzahlen</vt:lpstr>
      <vt:lpstr>Tacho-Hilfsdaten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2</cp:revision>
  <dcterms:created xsi:type="dcterms:W3CDTF">2026-05-25T08:26:47Z</dcterms:created>
  <dcterms:modified xsi:type="dcterms:W3CDTF">2026-05-25T08:38:54Z</dcterms:modified>
  <dc:language>en-US</dc:language>
</cp:coreProperties>
</file>