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DE43836F-22B5-4ECF-854C-BFA80B8D85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eiterfassung 2026" sheetId="1" r:id="rId1"/>
    <sheet name="Einstellung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2" l="1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O374" i="1"/>
  <c r="N374" i="1"/>
  <c r="J374" i="1"/>
  <c r="D374" i="1"/>
  <c r="I374" i="1" s="1"/>
  <c r="K374" i="1" s="1"/>
  <c r="L374" i="1" s="1"/>
  <c r="C374" i="1"/>
  <c r="B374" i="1"/>
  <c r="O373" i="1"/>
  <c r="N373" i="1"/>
  <c r="J373" i="1"/>
  <c r="D373" i="1"/>
  <c r="I373" i="1" s="1"/>
  <c r="K373" i="1" s="1"/>
  <c r="L373" i="1" s="1"/>
  <c r="C373" i="1"/>
  <c r="B373" i="1"/>
  <c r="O372" i="1"/>
  <c r="N372" i="1"/>
  <c r="J372" i="1"/>
  <c r="D372" i="1"/>
  <c r="I372" i="1" s="1"/>
  <c r="K372" i="1" s="1"/>
  <c r="L372" i="1" s="1"/>
  <c r="C372" i="1"/>
  <c r="B372" i="1"/>
  <c r="O371" i="1"/>
  <c r="N371" i="1"/>
  <c r="J371" i="1"/>
  <c r="D371" i="1"/>
  <c r="I371" i="1" s="1"/>
  <c r="K371" i="1" s="1"/>
  <c r="L371" i="1" s="1"/>
  <c r="C371" i="1"/>
  <c r="B371" i="1"/>
  <c r="O370" i="1"/>
  <c r="N370" i="1"/>
  <c r="J370" i="1"/>
  <c r="K370" i="1" s="1"/>
  <c r="I370" i="1"/>
  <c r="D370" i="1"/>
  <c r="C370" i="1"/>
  <c r="B370" i="1"/>
  <c r="O369" i="1"/>
  <c r="N369" i="1"/>
  <c r="K369" i="1"/>
  <c r="J369" i="1"/>
  <c r="I369" i="1"/>
  <c r="D369" i="1"/>
  <c r="C369" i="1"/>
  <c r="B369" i="1"/>
  <c r="O368" i="1"/>
  <c r="N368" i="1"/>
  <c r="J368" i="1"/>
  <c r="K368" i="1" s="1"/>
  <c r="I368" i="1"/>
  <c r="D368" i="1"/>
  <c r="C368" i="1"/>
  <c r="B368" i="1"/>
  <c r="N367" i="1"/>
  <c r="J367" i="1"/>
  <c r="K367" i="1" s="1"/>
  <c r="D367" i="1"/>
  <c r="I367" i="1" s="1"/>
  <c r="C367" i="1"/>
  <c r="B367" i="1"/>
  <c r="J366" i="1"/>
  <c r="D366" i="1"/>
  <c r="I366" i="1" s="1"/>
  <c r="C366" i="1"/>
  <c r="B366" i="1"/>
  <c r="K365" i="1"/>
  <c r="J365" i="1"/>
  <c r="N365" i="1" s="1"/>
  <c r="D365" i="1"/>
  <c r="I365" i="1" s="1"/>
  <c r="C365" i="1"/>
  <c r="B365" i="1"/>
  <c r="J364" i="1"/>
  <c r="D364" i="1"/>
  <c r="I364" i="1" s="1"/>
  <c r="C364" i="1"/>
  <c r="B364" i="1"/>
  <c r="O363" i="1"/>
  <c r="N363" i="1"/>
  <c r="J363" i="1"/>
  <c r="K363" i="1" s="1"/>
  <c r="I363" i="1"/>
  <c r="D363" i="1"/>
  <c r="C363" i="1"/>
  <c r="B363" i="1"/>
  <c r="O362" i="1"/>
  <c r="N362" i="1"/>
  <c r="J362" i="1"/>
  <c r="K362" i="1" s="1"/>
  <c r="I362" i="1"/>
  <c r="D362" i="1"/>
  <c r="C362" i="1"/>
  <c r="B362" i="1"/>
  <c r="J361" i="1"/>
  <c r="D361" i="1"/>
  <c r="I361" i="1" s="1"/>
  <c r="C361" i="1"/>
  <c r="B361" i="1"/>
  <c r="J360" i="1"/>
  <c r="D360" i="1"/>
  <c r="I360" i="1" s="1"/>
  <c r="C360" i="1"/>
  <c r="B360" i="1"/>
  <c r="J359" i="1"/>
  <c r="N359" i="1" s="1"/>
  <c r="D359" i="1"/>
  <c r="I359" i="1" s="1"/>
  <c r="C359" i="1"/>
  <c r="B359" i="1"/>
  <c r="J358" i="1"/>
  <c r="D358" i="1"/>
  <c r="I358" i="1" s="1"/>
  <c r="C358" i="1"/>
  <c r="B358" i="1"/>
  <c r="J357" i="1"/>
  <c r="D357" i="1"/>
  <c r="I357" i="1" s="1"/>
  <c r="C357" i="1"/>
  <c r="B357" i="1"/>
  <c r="O356" i="1"/>
  <c r="N356" i="1"/>
  <c r="J356" i="1"/>
  <c r="K356" i="1" s="1"/>
  <c r="I356" i="1"/>
  <c r="D356" i="1"/>
  <c r="C356" i="1"/>
  <c r="B356" i="1"/>
  <c r="O355" i="1"/>
  <c r="N355" i="1"/>
  <c r="J355" i="1"/>
  <c r="K355" i="1" s="1"/>
  <c r="I355" i="1"/>
  <c r="D355" i="1"/>
  <c r="C355" i="1"/>
  <c r="B355" i="1"/>
  <c r="J354" i="1"/>
  <c r="D354" i="1"/>
  <c r="I354" i="1" s="1"/>
  <c r="C354" i="1"/>
  <c r="B354" i="1"/>
  <c r="J353" i="1"/>
  <c r="D353" i="1"/>
  <c r="I353" i="1" s="1"/>
  <c r="C353" i="1"/>
  <c r="B353" i="1"/>
  <c r="J352" i="1"/>
  <c r="D352" i="1"/>
  <c r="I352" i="1" s="1"/>
  <c r="C352" i="1"/>
  <c r="B352" i="1"/>
  <c r="J351" i="1"/>
  <c r="K351" i="1" s="1"/>
  <c r="D351" i="1"/>
  <c r="I351" i="1" s="1"/>
  <c r="C351" i="1"/>
  <c r="B351" i="1"/>
  <c r="J350" i="1"/>
  <c r="D350" i="1"/>
  <c r="I350" i="1" s="1"/>
  <c r="C350" i="1"/>
  <c r="B350" i="1"/>
  <c r="O349" i="1"/>
  <c r="N349" i="1"/>
  <c r="K349" i="1"/>
  <c r="J349" i="1"/>
  <c r="I349" i="1"/>
  <c r="D349" i="1"/>
  <c r="C349" i="1"/>
  <c r="B349" i="1"/>
  <c r="O348" i="1"/>
  <c r="N348" i="1"/>
  <c r="J348" i="1"/>
  <c r="K348" i="1" s="1"/>
  <c r="I348" i="1"/>
  <c r="D348" i="1"/>
  <c r="C348" i="1"/>
  <c r="B348" i="1"/>
  <c r="N347" i="1"/>
  <c r="K347" i="1"/>
  <c r="J347" i="1"/>
  <c r="D347" i="1"/>
  <c r="I347" i="1" s="1"/>
  <c r="C347" i="1"/>
  <c r="B347" i="1"/>
  <c r="J346" i="1"/>
  <c r="D346" i="1"/>
  <c r="I346" i="1" s="1"/>
  <c r="C346" i="1"/>
  <c r="B346" i="1"/>
  <c r="N345" i="1"/>
  <c r="K345" i="1"/>
  <c r="L345" i="1" s="1"/>
  <c r="J345" i="1"/>
  <c r="D345" i="1"/>
  <c r="I345" i="1" s="1"/>
  <c r="C345" i="1"/>
  <c r="B345" i="1"/>
  <c r="J344" i="1"/>
  <c r="D344" i="1"/>
  <c r="I344" i="1" s="1"/>
  <c r="C344" i="1"/>
  <c r="B344" i="1"/>
  <c r="J343" i="1"/>
  <c r="N343" i="1" s="1"/>
  <c r="D343" i="1"/>
  <c r="I343" i="1" s="1"/>
  <c r="C343" i="1"/>
  <c r="B343" i="1"/>
  <c r="O342" i="1"/>
  <c r="N342" i="1"/>
  <c r="J342" i="1"/>
  <c r="K342" i="1" s="1"/>
  <c r="I342" i="1"/>
  <c r="D342" i="1"/>
  <c r="C342" i="1"/>
  <c r="B342" i="1"/>
  <c r="O341" i="1"/>
  <c r="N341" i="1"/>
  <c r="J341" i="1"/>
  <c r="K341" i="1" s="1"/>
  <c r="I341" i="1"/>
  <c r="D341" i="1"/>
  <c r="C341" i="1"/>
  <c r="B341" i="1"/>
  <c r="J340" i="1"/>
  <c r="D340" i="1"/>
  <c r="I340" i="1" s="1"/>
  <c r="C340" i="1"/>
  <c r="B340" i="1"/>
  <c r="N339" i="1"/>
  <c r="J339" i="1"/>
  <c r="K339" i="1" s="1"/>
  <c r="D339" i="1"/>
  <c r="I339" i="1" s="1"/>
  <c r="C339" i="1"/>
  <c r="B339" i="1"/>
  <c r="J338" i="1"/>
  <c r="D338" i="1"/>
  <c r="I338" i="1" s="1"/>
  <c r="C338" i="1"/>
  <c r="B338" i="1"/>
  <c r="J337" i="1"/>
  <c r="D337" i="1"/>
  <c r="I337" i="1" s="1"/>
  <c r="C337" i="1"/>
  <c r="B337" i="1"/>
  <c r="J336" i="1"/>
  <c r="D336" i="1"/>
  <c r="I336" i="1" s="1"/>
  <c r="C336" i="1"/>
  <c r="B336" i="1"/>
  <c r="O335" i="1"/>
  <c r="N335" i="1"/>
  <c r="K335" i="1"/>
  <c r="J335" i="1"/>
  <c r="I335" i="1"/>
  <c r="D335" i="1"/>
  <c r="C335" i="1"/>
  <c r="B335" i="1"/>
  <c r="O334" i="1"/>
  <c r="N334" i="1"/>
  <c r="J334" i="1"/>
  <c r="K334" i="1" s="1"/>
  <c r="I334" i="1"/>
  <c r="D334" i="1"/>
  <c r="C334" i="1"/>
  <c r="B334" i="1"/>
  <c r="J333" i="1"/>
  <c r="D333" i="1"/>
  <c r="I333" i="1" s="1"/>
  <c r="C333" i="1"/>
  <c r="B333" i="1"/>
  <c r="J332" i="1"/>
  <c r="D332" i="1"/>
  <c r="I332" i="1" s="1"/>
  <c r="C332" i="1"/>
  <c r="B332" i="1"/>
  <c r="N331" i="1"/>
  <c r="J331" i="1"/>
  <c r="K331" i="1" s="1"/>
  <c r="D331" i="1"/>
  <c r="I331" i="1" s="1"/>
  <c r="L331" i="1" s="1"/>
  <c r="C331" i="1"/>
  <c r="B331" i="1"/>
  <c r="J330" i="1"/>
  <c r="D330" i="1"/>
  <c r="I330" i="1" s="1"/>
  <c r="C330" i="1"/>
  <c r="B330" i="1"/>
  <c r="J329" i="1"/>
  <c r="N329" i="1" s="1"/>
  <c r="D329" i="1"/>
  <c r="I329" i="1" s="1"/>
  <c r="C329" i="1"/>
  <c r="B329" i="1"/>
  <c r="O328" i="1"/>
  <c r="N328" i="1"/>
  <c r="J328" i="1"/>
  <c r="K328" i="1" s="1"/>
  <c r="I328" i="1"/>
  <c r="D328" i="1"/>
  <c r="C328" i="1"/>
  <c r="B328" i="1"/>
  <c r="O327" i="1"/>
  <c r="N327" i="1"/>
  <c r="K327" i="1"/>
  <c r="J327" i="1"/>
  <c r="I327" i="1"/>
  <c r="D327" i="1"/>
  <c r="C327" i="1"/>
  <c r="B327" i="1"/>
  <c r="J326" i="1"/>
  <c r="D326" i="1"/>
  <c r="I326" i="1" s="1"/>
  <c r="C326" i="1"/>
  <c r="B326" i="1"/>
  <c r="N325" i="1"/>
  <c r="O325" i="1" s="1"/>
  <c r="K325" i="1"/>
  <c r="J325" i="1"/>
  <c r="D325" i="1"/>
  <c r="I325" i="1" s="1"/>
  <c r="L325" i="1" s="1"/>
  <c r="C325" i="1"/>
  <c r="B325" i="1"/>
  <c r="J324" i="1"/>
  <c r="D324" i="1"/>
  <c r="I324" i="1" s="1"/>
  <c r="C324" i="1"/>
  <c r="B324" i="1"/>
  <c r="J323" i="1"/>
  <c r="N323" i="1" s="1"/>
  <c r="D323" i="1"/>
  <c r="I323" i="1" s="1"/>
  <c r="C323" i="1"/>
  <c r="B323" i="1"/>
  <c r="J322" i="1"/>
  <c r="D322" i="1"/>
  <c r="I322" i="1" s="1"/>
  <c r="C322" i="1"/>
  <c r="B322" i="1"/>
  <c r="O321" i="1"/>
  <c r="N321" i="1"/>
  <c r="K321" i="1"/>
  <c r="J321" i="1"/>
  <c r="I321" i="1"/>
  <c r="D321" i="1"/>
  <c r="C321" i="1"/>
  <c r="B321" i="1"/>
  <c r="O320" i="1"/>
  <c r="N320" i="1"/>
  <c r="J320" i="1"/>
  <c r="K320" i="1" s="1"/>
  <c r="I320" i="1"/>
  <c r="D320" i="1"/>
  <c r="C320" i="1"/>
  <c r="B320" i="1"/>
  <c r="J319" i="1"/>
  <c r="N319" i="1" s="1"/>
  <c r="D319" i="1"/>
  <c r="I319" i="1" s="1"/>
  <c r="C319" i="1"/>
  <c r="B319" i="1"/>
  <c r="J318" i="1"/>
  <c r="D318" i="1"/>
  <c r="I318" i="1" s="1"/>
  <c r="C318" i="1"/>
  <c r="B318" i="1"/>
  <c r="J317" i="1"/>
  <c r="D317" i="1"/>
  <c r="I317" i="1" s="1"/>
  <c r="C317" i="1"/>
  <c r="B317" i="1"/>
  <c r="J316" i="1"/>
  <c r="D316" i="1"/>
  <c r="I316" i="1" s="1"/>
  <c r="C316" i="1"/>
  <c r="B316" i="1"/>
  <c r="J315" i="1"/>
  <c r="D315" i="1"/>
  <c r="I315" i="1" s="1"/>
  <c r="C315" i="1"/>
  <c r="B315" i="1"/>
  <c r="O314" i="1"/>
  <c r="N314" i="1"/>
  <c r="J314" i="1"/>
  <c r="K314" i="1" s="1"/>
  <c r="I314" i="1"/>
  <c r="D314" i="1"/>
  <c r="C314" i="1"/>
  <c r="B314" i="1"/>
  <c r="O313" i="1"/>
  <c r="N313" i="1"/>
  <c r="J313" i="1"/>
  <c r="K313" i="1" s="1"/>
  <c r="I313" i="1"/>
  <c r="D313" i="1"/>
  <c r="C313" i="1"/>
  <c r="B313" i="1"/>
  <c r="J312" i="1"/>
  <c r="D312" i="1"/>
  <c r="I312" i="1" s="1"/>
  <c r="C312" i="1"/>
  <c r="B312" i="1"/>
  <c r="J311" i="1"/>
  <c r="K311" i="1" s="1"/>
  <c r="D311" i="1"/>
  <c r="I311" i="1" s="1"/>
  <c r="C311" i="1"/>
  <c r="B311" i="1"/>
  <c r="J310" i="1"/>
  <c r="D310" i="1"/>
  <c r="I310" i="1" s="1"/>
  <c r="C310" i="1"/>
  <c r="B310" i="1"/>
  <c r="K309" i="1"/>
  <c r="J309" i="1"/>
  <c r="N309" i="1" s="1"/>
  <c r="D309" i="1"/>
  <c r="I309" i="1" s="1"/>
  <c r="C309" i="1"/>
  <c r="B309" i="1"/>
  <c r="J308" i="1"/>
  <c r="D308" i="1"/>
  <c r="I308" i="1" s="1"/>
  <c r="C308" i="1"/>
  <c r="B308" i="1"/>
  <c r="O307" i="1"/>
  <c r="N307" i="1"/>
  <c r="J307" i="1"/>
  <c r="K307" i="1" s="1"/>
  <c r="I307" i="1"/>
  <c r="D307" i="1"/>
  <c r="C307" i="1"/>
  <c r="B307" i="1"/>
  <c r="O306" i="1"/>
  <c r="N306" i="1"/>
  <c r="J306" i="1"/>
  <c r="K306" i="1" s="1"/>
  <c r="I306" i="1"/>
  <c r="D306" i="1"/>
  <c r="C306" i="1"/>
  <c r="B306" i="1"/>
  <c r="K305" i="1"/>
  <c r="J305" i="1"/>
  <c r="N305" i="1" s="1"/>
  <c r="D305" i="1"/>
  <c r="I305" i="1" s="1"/>
  <c r="C305" i="1"/>
  <c r="B305" i="1"/>
  <c r="J304" i="1"/>
  <c r="D304" i="1"/>
  <c r="I304" i="1" s="1"/>
  <c r="C304" i="1"/>
  <c r="B304" i="1"/>
  <c r="J303" i="1"/>
  <c r="N303" i="1" s="1"/>
  <c r="D303" i="1"/>
  <c r="I303" i="1" s="1"/>
  <c r="C303" i="1"/>
  <c r="B303" i="1"/>
  <c r="J302" i="1"/>
  <c r="D302" i="1"/>
  <c r="I302" i="1" s="1"/>
  <c r="C302" i="1"/>
  <c r="B302" i="1"/>
  <c r="N301" i="1"/>
  <c r="K301" i="1"/>
  <c r="J301" i="1"/>
  <c r="D301" i="1"/>
  <c r="I301" i="1" s="1"/>
  <c r="C301" i="1"/>
  <c r="B301" i="1"/>
  <c r="O300" i="1"/>
  <c r="N300" i="1"/>
  <c r="J300" i="1"/>
  <c r="K300" i="1" s="1"/>
  <c r="I300" i="1"/>
  <c r="D300" i="1"/>
  <c r="C300" i="1"/>
  <c r="B300" i="1"/>
  <c r="O299" i="1"/>
  <c r="N299" i="1"/>
  <c r="J299" i="1"/>
  <c r="K299" i="1" s="1"/>
  <c r="L299" i="1" s="1"/>
  <c r="I299" i="1"/>
  <c r="D299" i="1"/>
  <c r="C299" i="1"/>
  <c r="B299" i="1"/>
  <c r="J298" i="1"/>
  <c r="D298" i="1"/>
  <c r="I298" i="1" s="1"/>
  <c r="C298" i="1"/>
  <c r="B298" i="1"/>
  <c r="J297" i="1"/>
  <c r="N297" i="1" s="1"/>
  <c r="D297" i="1"/>
  <c r="I297" i="1" s="1"/>
  <c r="C297" i="1"/>
  <c r="B297" i="1"/>
  <c r="J296" i="1"/>
  <c r="D296" i="1"/>
  <c r="I296" i="1" s="1"/>
  <c r="C296" i="1"/>
  <c r="B296" i="1"/>
  <c r="K295" i="1"/>
  <c r="J295" i="1"/>
  <c r="N295" i="1" s="1"/>
  <c r="D295" i="1"/>
  <c r="I295" i="1" s="1"/>
  <c r="C295" i="1"/>
  <c r="B295" i="1"/>
  <c r="J294" i="1"/>
  <c r="D294" i="1"/>
  <c r="I294" i="1" s="1"/>
  <c r="C294" i="1"/>
  <c r="B294" i="1"/>
  <c r="O293" i="1"/>
  <c r="N293" i="1"/>
  <c r="K293" i="1"/>
  <c r="J293" i="1"/>
  <c r="I293" i="1"/>
  <c r="D293" i="1"/>
  <c r="C293" i="1"/>
  <c r="B293" i="1"/>
  <c r="O292" i="1"/>
  <c r="N292" i="1"/>
  <c r="J292" i="1"/>
  <c r="K292" i="1" s="1"/>
  <c r="I292" i="1"/>
  <c r="D292" i="1"/>
  <c r="C292" i="1"/>
  <c r="B292" i="1"/>
  <c r="N291" i="1"/>
  <c r="O291" i="1" s="1"/>
  <c r="K291" i="1"/>
  <c r="J291" i="1"/>
  <c r="D291" i="1"/>
  <c r="I291" i="1" s="1"/>
  <c r="C291" i="1"/>
  <c r="B291" i="1"/>
  <c r="J290" i="1"/>
  <c r="D290" i="1"/>
  <c r="I290" i="1" s="1"/>
  <c r="C290" i="1"/>
  <c r="B290" i="1"/>
  <c r="O289" i="1"/>
  <c r="N289" i="1"/>
  <c r="J289" i="1"/>
  <c r="D289" i="1"/>
  <c r="I289" i="1" s="1"/>
  <c r="K289" i="1" s="1"/>
  <c r="L289" i="1" s="1"/>
  <c r="C289" i="1"/>
  <c r="B289" i="1"/>
  <c r="J288" i="1"/>
  <c r="K288" i="1" s="1"/>
  <c r="D288" i="1"/>
  <c r="I288" i="1" s="1"/>
  <c r="C288" i="1"/>
  <c r="B288" i="1"/>
  <c r="J287" i="1"/>
  <c r="D287" i="1"/>
  <c r="I287" i="1" s="1"/>
  <c r="C287" i="1"/>
  <c r="B287" i="1"/>
  <c r="O286" i="1"/>
  <c r="N286" i="1"/>
  <c r="J286" i="1"/>
  <c r="K286" i="1" s="1"/>
  <c r="I286" i="1"/>
  <c r="D286" i="1"/>
  <c r="C286" i="1"/>
  <c r="B286" i="1"/>
  <c r="O285" i="1"/>
  <c r="N285" i="1"/>
  <c r="K285" i="1"/>
  <c r="J285" i="1"/>
  <c r="I285" i="1"/>
  <c r="D285" i="1"/>
  <c r="C285" i="1"/>
  <c r="B285" i="1"/>
  <c r="J284" i="1"/>
  <c r="K284" i="1" s="1"/>
  <c r="D284" i="1"/>
  <c r="I284" i="1" s="1"/>
  <c r="C284" i="1"/>
  <c r="B284" i="1"/>
  <c r="J283" i="1"/>
  <c r="D283" i="1"/>
  <c r="I283" i="1" s="1"/>
  <c r="C283" i="1"/>
  <c r="B283" i="1"/>
  <c r="J282" i="1"/>
  <c r="K282" i="1" s="1"/>
  <c r="D282" i="1"/>
  <c r="I282" i="1" s="1"/>
  <c r="C282" i="1"/>
  <c r="B282" i="1"/>
  <c r="N281" i="1"/>
  <c r="O281" i="1" s="1"/>
  <c r="K281" i="1"/>
  <c r="J281" i="1"/>
  <c r="D281" i="1"/>
  <c r="I281" i="1" s="1"/>
  <c r="L281" i="1" s="1"/>
  <c r="C281" i="1"/>
  <c r="B281" i="1"/>
  <c r="J280" i="1"/>
  <c r="D280" i="1"/>
  <c r="I280" i="1" s="1"/>
  <c r="C280" i="1"/>
  <c r="B280" i="1"/>
  <c r="O279" i="1"/>
  <c r="N279" i="1"/>
  <c r="J279" i="1"/>
  <c r="K279" i="1" s="1"/>
  <c r="I279" i="1"/>
  <c r="D279" i="1"/>
  <c r="C279" i="1"/>
  <c r="B279" i="1"/>
  <c r="O278" i="1"/>
  <c r="N278" i="1"/>
  <c r="J278" i="1"/>
  <c r="K278" i="1" s="1"/>
  <c r="I278" i="1"/>
  <c r="D278" i="1"/>
  <c r="C278" i="1"/>
  <c r="B278" i="1"/>
  <c r="J277" i="1"/>
  <c r="N277" i="1" s="1"/>
  <c r="D277" i="1"/>
  <c r="I277" i="1" s="1"/>
  <c r="C277" i="1"/>
  <c r="B277" i="1"/>
  <c r="N276" i="1"/>
  <c r="J276" i="1"/>
  <c r="K276" i="1" s="1"/>
  <c r="D276" i="1"/>
  <c r="C276" i="1"/>
  <c r="B276" i="1"/>
  <c r="K275" i="1"/>
  <c r="J275" i="1"/>
  <c r="N275" i="1" s="1"/>
  <c r="D275" i="1"/>
  <c r="I275" i="1" s="1"/>
  <c r="L275" i="1" s="1"/>
  <c r="C275" i="1"/>
  <c r="B275" i="1"/>
  <c r="N274" i="1"/>
  <c r="J274" i="1"/>
  <c r="K274" i="1" s="1"/>
  <c r="D274" i="1"/>
  <c r="I274" i="1" s="1"/>
  <c r="C274" i="1"/>
  <c r="B274" i="1"/>
  <c r="N273" i="1"/>
  <c r="J273" i="1"/>
  <c r="K273" i="1" s="1"/>
  <c r="D273" i="1"/>
  <c r="I273" i="1" s="1"/>
  <c r="C273" i="1"/>
  <c r="B273" i="1"/>
  <c r="O272" i="1"/>
  <c r="N272" i="1"/>
  <c r="J272" i="1"/>
  <c r="K272" i="1" s="1"/>
  <c r="I272" i="1"/>
  <c r="D272" i="1"/>
  <c r="C272" i="1"/>
  <c r="B272" i="1"/>
  <c r="O271" i="1"/>
  <c r="N271" i="1"/>
  <c r="J271" i="1"/>
  <c r="K271" i="1" s="1"/>
  <c r="I271" i="1"/>
  <c r="D271" i="1"/>
  <c r="C271" i="1"/>
  <c r="B271" i="1"/>
  <c r="N270" i="1"/>
  <c r="J270" i="1"/>
  <c r="K270" i="1" s="1"/>
  <c r="D270" i="1"/>
  <c r="I270" i="1" s="1"/>
  <c r="C270" i="1"/>
  <c r="B270" i="1"/>
  <c r="J269" i="1"/>
  <c r="N269" i="1" s="1"/>
  <c r="D269" i="1"/>
  <c r="I269" i="1" s="1"/>
  <c r="C269" i="1"/>
  <c r="B269" i="1"/>
  <c r="J268" i="1"/>
  <c r="D268" i="1"/>
  <c r="I268" i="1" s="1"/>
  <c r="C268" i="1"/>
  <c r="B268" i="1"/>
  <c r="N267" i="1"/>
  <c r="J267" i="1"/>
  <c r="K267" i="1" s="1"/>
  <c r="D267" i="1"/>
  <c r="I267" i="1" s="1"/>
  <c r="C267" i="1"/>
  <c r="B267" i="1"/>
  <c r="J266" i="1"/>
  <c r="D266" i="1"/>
  <c r="I266" i="1" s="1"/>
  <c r="C266" i="1"/>
  <c r="B266" i="1"/>
  <c r="O265" i="1"/>
  <c r="N265" i="1"/>
  <c r="K265" i="1"/>
  <c r="J265" i="1"/>
  <c r="I265" i="1"/>
  <c r="D265" i="1"/>
  <c r="C265" i="1"/>
  <c r="B265" i="1"/>
  <c r="O264" i="1"/>
  <c r="N264" i="1"/>
  <c r="J264" i="1"/>
  <c r="K264" i="1" s="1"/>
  <c r="I264" i="1"/>
  <c r="D264" i="1"/>
  <c r="C264" i="1"/>
  <c r="B264" i="1"/>
  <c r="J263" i="1"/>
  <c r="N263" i="1" s="1"/>
  <c r="D263" i="1"/>
  <c r="I263" i="1" s="1"/>
  <c r="C263" i="1"/>
  <c r="B263" i="1"/>
  <c r="N262" i="1"/>
  <c r="J262" i="1"/>
  <c r="K262" i="1" s="1"/>
  <c r="D262" i="1"/>
  <c r="I262" i="1" s="1"/>
  <c r="C262" i="1"/>
  <c r="B262" i="1"/>
  <c r="N261" i="1"/>
  <c r="K261" i="1"/>
  <c r="J261" i="1"/>
  <c r="D261" i="1"/>
  <c r="I261" i="1" s="1"/>
  <c r="C261" i="1"/>
  <c r="B261" i="1"/>
  <c r="N260" i="1"/>
  <c r="J260" i="1"/>
  <c r="K260" i="1" s="1"/>
  <c r="D260" i="1"/>
  <c r="I260" i="1" s="1"/>
  <c r="C260" i="1"/>
  <c r="B260" i="1"/>
  <c r="J259" i="1"/>
  <c r="K259" i="1" s="1"/>
  <c r="D259" i="1"/>
  <c r="I259" i="1" s="1"/>
  <c r="C259" i="1"/>
  <c r="B259" i="1"/>
  <c r="O258" i="1"/>
  <c r="N258" i="1"/>
  <c r="J258" i="1"/>
  <c r="K258" i="1" s="1"/>
  <c r="I258" i="1"/>
  <c r="D258" i="1"/>
  <c r="C258" i="1"/>
  <c r="B258" i="1"/>
  <c r="O257" i="1"/>
  <c r="N257" i="1"/>
  <c r="J257" i="1"/>
  <c r="K257" i="1" s="1"/>
  <c r="I257" i="1"/>
  <c r="D257" i="1"/>
  <c r="C257" i="1"/>
  <c r="B257" i="1"/>
  <c r="N256" i="1"/>
  <c r="J256" i="1"/>
  <c r="K256" i="1" s="1"/>
  <c r="D256" i="1"/>
  <c r="I256" i="1" s="1"/>
  <c r="C256" i="1"/>
  <c r="B256" i="1"/>
  <c r="N255" i="1"/>
  <c r="O255" i="1" s="1"/>
  <c r="K255" i="1"/>
  <c r="L255" i="1" s="1"/>
  <c r="J255" i="1"/>
  <c r="D255" i="1"/>
  <c r="I255" i="1" s="1"/>
  <c r="C255" i="1"/>
  <c r="B255" i="1"/>
  <c r="N254" i="1"/>
  <c r="O254" i="1" s="1"/>
  <c r="J254" i="1"/>
  <c r="K254" i="1" s="1"/>
  <c r="D254" i="1"/>
  <c r="I254" i="1" s="1"/>
  <c r="C254" i="1"/>
  <c r="B254" i="1"/>
  <c r="N253" i="1"/>
  <c r="J253" i="1"/>
  <c r="K253" i="1" s="1"/>
  <c r="D253" i="1"/>
  <c r="I253" i="1" s="1"/>
  <c r="C253" i="1"/>
  <c r="B253" i="1"/>
  <c r="J252" i="1"/>
  <c r="K252" i="1" s="1"/>
  <c r="D252" i="1"/>
  <c r="I252" i="1" s="1"/>
  <c r="C252" i="1"/>
  <c r="B252" i="1"/>
  <c r="O251" i="1"/>
  <c r="N251" i="1"/>
  <c r="J251" i="1"/>
  <c r="K251" i="1" s="1"/>
  <c r="I251" i="1"/>
  <c r="D251" i="1"/>
  <c r="C251" i="1"/>
  <c r="B251" i="1"/>
  <c r="O250" i="1"/>
  <c r="N250" i="1"/>
  <c r="J250" i="1"/>
  <c r="K250" i="1" s="1"/>
  <c r="I250" i="1"/>
  <c r="D250" i="1"/>
  <c r="C250" i="1"/>
  <c r="B250" i="1"/>
  <c r="J249" i="1"/>
  <c r="N249" i="1" s="1"/>
  <c r="D249" i="1"/>
  <c r="O249" i="1" s="1"/>
  <c r="C249" i="1"/>
  <c r="B249" i="1"/>
  <c r="J248" i="1"/>
  <c r="K248" i="1" s="1"/>
  <c r="D248" i="1"/>
  <c r="I248" i="1" s="1"/>
  <c r="C248" i="1"/>
  <c r="B248" i="1"/>
  <c r="J247" i="1"/>
  <c r="D247" i="1"/>
  <c r="I247" i="1" s="1"/>
  <c r="C247" i="1"/>
  <c r="B247" i="1"/>
  <c r="N246" i="1"/>
  <c r="J246" i="1"/>
  <c r="K246" i="1" s="1"/>
  <c r="D246" i="1"/>
  <c r="I246" i="1" s="1"/>
  <c r="C246" i="1"/>
  <c r="B246" i="1"/>
  <c r="N245" i="1"/>
  <c r="K245" i="1"/>
  <c r="J245" i="1"/>
  <c r="D245" i="1"/>
  <c r="I245" i="1" s="1"/>
  <c r="C245" i="1"/>
  <c r="B245" i="1"/>
  <c r="O244" i="1"/>
  <c r="N244" i="1"/>
  <c r="K244" i="1"/>
  <c r="J244" i="1"/>
  <c r="I244" i="1"/>
  <c r="D244" i="1"/>
  <c r="C244" i="1"/>
  <c r="B244" i="1"/>
  <c r="O243" i="1"/>
  <c r="N243" i="1"/>
  <c r="K243" i="1"/>
  <c r="L243" i="1" s="1"/>
  <c r="J243" i="1"/>
  <c r="I243" i="1"/>
  <c r="D243" i="1"/>
  <c r="C243" i="1"/>
  <c r="B243" i="1"/>
  <c r="N242" i="1"/>
  <c r="J242" i="1"/>
  <c r="K242" i="1" s="1"/>
  <c r="D242" i="1"/>
  <c r="C242" i="1"/>
  <c r="B242" i="1"/>
  <c r="J241" i="1"/>
  <c r="N241" i="1" s="1"/>
  <c r="D241" i="1"/>
  <c r="I241" i="1" s="1"/>
  <c r="C241" i="1"/>
  <c r="B241" i="1"/>
  <c r="N240" i="1"/>
  <c r="K240" i="1"/>
  <c r="J240" i="1"/>
  <c r="D240" i="1"/>
  <c r="C240" i="1"/>
  <c r="B240" i="1"/>
  <c r="J239" i="1"/>
  <c r="N239" i="1" s="1"/>
  <c r="D239" i="1"/>
  <c r="I239" i="1" s="1"/>
  <c r="C239" i="1"/>
  <c r="B239" i="1"/>
  <c r="J238" i="1"/>
  <c r="N238" i="1" s="1"/>
  <c r="D238" i="1"/>
  <c r="I238" i="1" s="1"/>
  <c r="C238" i="1"/>
  <c r="B238" i="1"/>
  <c r="O237" i="1"/>
  <c r="N237" i="1"/>
  <c r="J237" i="1"/>
  <c r="K237" i="1" s="1"/>
  <c r="I237" i="1"/>
  <c r="D237" i="1"/>
  <c r="C237" i="1"/>
  <c r="B237" i="1"/>
  <c r="O236" i="1"/>
  <c r="N236" i="1"/>
  <c r="K236" i="1"/>
  <c r="J236" i="1"/>
  <c r="I236" i="1"/>
  <c r="D236" i="1"/>
  <c r="C236" i="1"/>
  <c r="B236" i="1"/>
  <c r="J235" i="1"/>
  <c r="D235" i="1"/>
  <c r="I235" i="1" s="1"/>
  <c r="C235" i="1"/>
  <c r="B235" i="1"/>
  <c r="N234" i="1"/>
  <c r="J234" i="1"/>
  <c r="K234" i="1" s="1"/>
  <c r="D234" i="1"/>
  <c r="I234" i="1" s="1"/>
  <c r="C234" i="1"/>
  <c r="B234" i="1"/>
  <c r="N233" i="1"/>
  <c r="J233" i="1"/>
  <c r="K233" i="1" s="1"/>
  <c r="D233" i="1"/>
  <c r="I233" i="1" s="1"/>
  <c r="L233" i="1" s="1"/>
  <c r="C233" i="1"/>
  <c r="B233" i="1"/>
  <c r="J232" i="1"/>
  <c r="N232" i="1" s="1"/>
  <c r="O232" i="1" s="1"/>
  <c r="D232" i="1"/>
  <c r="I232" i="1" s="1"/>
  <c r="C232" i="1"/>
  <c r="B232" i="1"/>
  <c r="N231" i="1"/>
  <c r="K231" i="1"/>
  <c r="J231" i="1"/>
  <c r="D231" i="1"/>
  <c r="I231" i="1" s="1"/>
  <c r="C231" i="1"/>
  <c r="B231" i="1"/>
  <c r="O230" i="1"/>
  <c r="N230" i="1"/>
  <c r="J230" i="1"/>
  <c r="K230" i="1" s="1"/>
  <c r="I230" i="1"/>
  <c r="D230" i="1"/>
  <c r="C230" i="1"/>
  <c r="B230" i="1"/>
  <c r="O229" i="1"/>
  <c r="N229" i="1"/>
  <c r="K229" i="1"/>
  <c r="J229" i="1"/>
  <c r="I229" i="1"/>
  <c r="D229" i="1"/>
  <c r="C229" i="1"/>
  <c r="B229" i="1"/>
  <c r="O228" i="1"/>
  <c r="N228" i="1"/>
  <c r="J228" i="1"/>
  <c r="D228" i="1"/>
  <c r="I228" i="1" s="1"/>
  <c r="K228" i="1" s="1"/>
  <c r="L228" i="1" s="1"/>
  <c r="C228" i="1"/>
  <c r="B228" i="1"/>
  <c r="O227" i="1"/>
  <c r="N227" i="1"/>
  <c r="J227" i="1"/>
  <c r="D227" i="1"/>
  <c r="I227" i="1" s="1"/>
  <c r="K227" i="1" s="1"/>
  <c r="L227" i="1" s="1"/>
  <c r="C227" i="1"/>
  <c r="B227" i="1"/>
  <c r="O226" i="1"/>
  <c r="N226" i="1"/>
  <c r="J226" i="1"/>
  <c r="D226" i="1"/>
  <c r="I226" i="1" s="1"/>
  <c r="K226" i="1" s="1"/>
  <c r="L226" i="1" s="1"/>
  <c r="C226" i="1"/>
  <c r="B226" i="1"/>
  <c r="O225" i="1"/>
  <c r="N225" i="1"/>
  <c r="J225" i="1"/>
  <c r="D225" i="1"/>
  <c r="I225" i="1" s="1"/>
  <c r="K225" i="1" s="1"/>
  <c r="L225" i="1" s="1"/>
  <c r="C225" i="1"/>
  <c r="B225" i="1"/>
  <c r="O224" i="1"/>
  <c r="N224" i="1"/>
  <c r="J224" i="1"/>
  <c r="D224" i="1"/>
  <c r="I224" i="1" s="1"/>
  <c r="K224" i="1" s="1"/>
  <c r="L224" i="1" s="1"/>
  <c r="C224" i="1"/>
  <c r="B224" i="1"/>
  <c r="O223" i="1"/>
  <c r="N223" i="1"/>
  <c r="J223" i="1"/>
  <c r="K223" i="1" s="1"/>
  <c r="I223" i="1"/>
  <c r="D223" i="1"/>
  <c r="C223" i="1"/>
  <c r="B223" i="1"/>
  <c r="O222" i="1"/>
  <c r="N222" i="1"/>
  <c r="J222" i="1"/>
  <c r="K222" i="1" s="1"/>
  <c r="I222" i="1"/>
  <c r="D222" i="1"/>
  <c r="C222" i="1"/>
  <c r="B222" i="1"/>
  <c r="O221" i="1"/>
  <c r="N221" i="1"/>
  <c r="J221" i="1"/>
  <c r="D221" i="1"/>
  <c r="I221" i="1" s="1"/>
  <c r="K221" i="1" s="1"/>
  <c r="L221" i="1" s="1"/>
  <c r="C221" i="1"/>
  <c r="B221" i="1"/>
  <c r="O220" i="1"/>
  <c r="N220" i="1"/>
  <c r="J220" i="1"/>
  <c r="D220" i="1"/>
  <c r="I220" i="1" s="1"/>
  <c r="K220" i="1" s="1"/>
  <c r="L220" i="1" s="1"/>
  <c r="C220" i="1"/>
  <c r="B220" i="1"/>
  <c r="O219" i="1"/>
  <c r="N219" i="1"/>
  <c r="J219" i="1"/>
  <c r="D219" i="1"/>
  <c r="I219" i="1" s="1"/>
  <c r="K219" i="1" s="1"/>
  <c r="L219" i="1" s="1"/>
  <c r="C219" i="1"/>
  <c r="B219" i="1"/>
  <c r="O218" i="1"/>
  <c r="N218" i="1"/>
  <c r="J218" i="1"/>
  <c r="D218" i="1"/>
  <c r="I218" i="1" s="1"/>
  <c r="K218" i="1" s="1"/>
  <c r="L218" i="1" s="1"/>
  <c r="C218" i="1"/>
  <c r="B218" i="1"/>
  <c r="O217" i="1"/>
  <c r="N217" i="1"/>
  <c r="J217" i="1"/>
  <c r="D217" i="1"/>
  <c r="I217" i="1" s="1"/>
  <c r="K217" i="1" s="1"/>
  <c r="L217" i="1" s="1"/>
  <c r="C217" i="1"/>
  <c r="B217" i="1"/>
  <c r="O216" i="1"/>
  <c r="N216" i="1"/>
  <c r="K216" i="1"/>
  <c r="L216" i="1" s="1"/>
  <c r="J216" i="1"/>
  <c r="I216" i="1"/>
  <c r="D216" i="1"/>
  <c r="C216" i="1"/>
  <c r="B216" i="1"/>
  <c r="O215" i="1"/>
  <c r="N215" i="1"/>
  <c r="J215" i="1"/>
  <c r="K215" i="1" s="1"/>
  <c r="I215" i="1"/>
  <c r="D215" i="1"/>
  <c r="C215" i="1"/>
  <c r="B215" i="1"/>
  <c r="O214" i="1"/>
  <c r="N214" i="1"/>
  <c r="J214" i="1"/>
  <c r="D214" i="1"/>
  <c r="I214" i="1" s="1"/>
  <c r="K214" i="1" s="1"/>
  <c r="L214" i="1" s="1"/>
  <c r="C214" i="1"/>
  <c r="B214" i="1"/>
  <c r="O213" i="1"/>
  <c r="N213" i="1"/>
  <c r="J213" i="1"/>
  <c r="D213" i="1"/>
  <c r="I213" i="1" s="1"/>
  <c r="K213" i="1" s="1"/>
  <c r="L213" i="1" s="1"/>
  <c r="C213" i="1"/>
  <c r="B213" i="1"/>
  <c r="O212" i="1"/>
  <c r="N212" i="1"/>
  <c r="J212" i="1"/>
  <c r="D212" i="1"/>
  <c r="I212" i="1" s="1"/>
  <c r="K212" i="1" s="1"/>
  <c r="L212" i="1" s="1"/>
  <c r="C212" i="1"/>
  <c r="B212" i="1"/>
  <c r="O211" i="1"/>
  <c r="N211" i="1"/>
  <c r="J211" i="1"/>
  <c r="D211" i="1"/>
  <c r="I211" i="1" s="1"/>
  <c r="K211" i="1" s="1"/>
  <c r="L211" i="1" s="1"/>
  <c r="C211" i="1"/>
  <c r="B211" i="1"/>
  <c r="O210" i="1"/>
  <c r="N210" i="1"/>
  <c r="J210" i="1"/>
  <c r="D210" i="1"/>
  <c r="I210" i="1" s="1"/>
  <c r="K210" i="1" s="1"/>
  <c r="L210" i="1" s="1"/>
  <c r="C210" i="1"/>
  <c r="B210" i="1"/>
  <c r="O209" i="1"/>
  <c r="N209" i="1"/>
  <c r="J209" i="1"/>
  <c r="K209" i="1" s="1"/>
  <c r="I209" i="1"/>
  <c r="D209" i="1"/>
  <c r="C209" i="1"/>
  <c r="B209" i="1"/>
  <c r="O208" i="1"/>
  <c r="N208" i="1"/>
  <c r="J208" i="1"/>
  <c r="K208" i="1" s="1"/>
  <c r="I208" i="1"/>
  <c r="D208" i="1"/>
  <c r="C208" i="1"/>
  <c r="B208" i="1"/>
  <c r="N207" i="1"/>
  <c r="O207" i="1" s="1"/>
  <c r="J207" i="1"/>
  <c r="K207" i="1" s="1"/>
  <c r="D207" i="1"/>
  <c r="I207" i="1" s="1"/>
  <c r="C207" i="1"/>
  <c r="B207" i="1"/>
  <c r="J206" i="1"/>
  <c r="D206" i="1"/>
  <c r="I206" i="1" s="1"/>
  <c r="C206" i="1"/>
  <c r="B206" i="1"/>
  <c r="N205" i="1"/>
  <c r="K205" i="1"/>
  <c r="J205" i="1"/>
  <c r="D205" i="1"/>
  <c r="I205" i="1" s="1"/>
  <c r="C205" i="1"/>
  <c r="B205" i="1"/>
  <c r="N204" i="1"/>
  <c r="K204" i="1"/>
  <c r="J204" i="1"/>
  <c r="D204" i="1"/>
  <c r="I204" i="1" s="1"/>
  <c r="C204" i="1"/>
  <c r="B204" i="1"/>
  <c r="N203" i="1"/>
  <c r="K203" i="1"/>
  <c r="J203" i="1"/>
  <c r="D203" i="1"/>
  <c r="I203" i="1" s="1"/>
  <c r="C203" i="1"/>
  <c r="B203" i="1"/>
  <c r="O202" i="1"/>
  <c r="N202" i="1"/>
  <c r="J202" i="1"/>
  <c r="K202" i="1" s="1"/>
  <c r="I202" i="1"/>
  <c r="D202" i="1"/>
  <c r="C202" i="1"/>
  <c r="B202" i="1"/>
  <c r="O201" i="1"/>
  <c r="N201" i="1"/>
  <c r="K201" i="1"/>
  <c r="J201" i="1"/>
  <c r="I201" i="1"/>
  <c r="D201" i="1"/>
  <c r="C201" i="1"/>
  <c r="B201" i="1"/>
  <c r="J200" i="1"/>
  <c r="D200" i="1"/>
  <c r="I200" i="1" s="1"/>
  <c r="C200" i="1"/>
  <c r="B200" i="1"/>
  <c r="N199" i="1"/>
  <c r="K199" i="1"/>
  <c r="J199" i="1"/>
  <c r="D199" i="1"/>
  <c r="I199" i="1" s="1"/>
  <c r="C199" i="1"/>
  <c r="B199" i="1"/>
  <c r="J198" i="1"/>
  <c r="N198" i="1" s="1"/>
  <c r="D198" i="1"/>
  <c r="I198" i="1" s="1"/>
  <c r="C198" i="1"/>
  <c r="B198" i="1"/>
  <c r="N197" i="1"/>
  <c r="O197" i="1" s="1"/>
  <c r="K197" i="1"/>
  <c r="J197" i="1"/>
  <c r="D197" i="1"/>
  <c r="I197" i="1" s="1"/>
  <c r="C197" i="1"/>
  <c r="B197" i="1"/>
  <c r="K196" i="1"/>
  <c r="L196" i="1" s="1"/>
  <c r="J196" i="1"/>
  <c r="N196" i="1" s="1"/>
  <c r="D196" i="1"/>
  <c r="I196" i="1" s="1"/>
  <c r="C196" i="1"/>
  <c r="B196" i="1"/>
  <c r="O195" i="1"/>
  <c r="N195" i="1"/>
  <c r="K195" i="1"/>
  <c r="L195" i="1" s="1"/>
  <c r="J195" i="1"/>
  <c r="I195" i="1"/>
  <c r="D195" i="1"/>
  <c r="C195" i="1"/>
  <c r="B195" i="1"/>
  <c r="O194" i="1"/>
  <c r="N194" i="1"/>
  <c r="J194" i="1"/>
  <c r="K194" i="1" s="1"/>
  <c r="I194" i="1"/>
  <c r="D194" i="1"/>
  <c r="C194" i="1"/>
  <c r="B194" i="1"/>
  <c r="N193" i="1"/>
  <c r="K193" i="1"/>
  <c r="J193" i="1"/>
  <c r="D193" i="1"/>
  <c r="I193" i="1" s="1"/>
  <c r="C193" i="1"/>
  <c r="B193" i="1"/>
  <c r="N192" i="1"/>
  <c r="K192" i="1"/>
  <c r="J192" i="1"/>
  <c r="D192" i="1"/>
  <c r="I192" i="1" s="1"/>
  <c r="C192" i="1"/>
  <c r="B192" i="1"/>
  <c r="N191" i="1"/>
  <c r="K191" i="1"/>
  <c r="J191" i="1"/>
  <c r="D191" i="1"/>
  <c r="O191" i="1" s="1"/>
  <c r="C191" i="1"/>
  <c r="B191" i="1"/>
  <c r="N190" i="1"/>
  <c r="K190" i="1"/>
  <c r="L190" i="1" s="1"/>
  <c r="J190" i="1"/>
  <c r="D190" i="1"/>
  <c r="I190" i="1" s="1"/>
  <c r="C190" i="1"/>
  <c r="B190" i="1"/>
  <c r="N189" i="1"/>
  <c r="K189" i="1"/>
  <c r="J189" i="1"/>
  <c r="D189" i="1"/>
  <c r="I189" i="1" s="1"/>
  <c r="C189" i="1"/>
  <c r="B189" i="1"/>
  <c r="O188" i="1"/>
  <c r="N188" i="1"/>
  <c r="K188" i="1"/>
  <c r="J188" i="1"/>
  <c r="I188" i="1"/>
  <c r="D188" i="1"/>
  <c r="C188" i="1"/>
  <c r="B188" i="1"/>
  <c r="O187" i="1"/>
  <c r="N187" i="1"/>
  <c r="K187" i="1"/>
  <c r="J187" i="1"/>
  <c r="I187" i="1"/>
  <c r="D187" i="1"/>
  <c r="C187" i="1"/>
  <c r="B187" i="1"/>
  <c r="J186" i="1"/>
  <c r="N186" i="1" s="1"/>
  <c r="D186" i="1"/>
  <c r="I186" i="1" s="1"/>
  <c r="C186" i="1"/>
  <c r="B186" i="1"/>
  <c r="N185" i="1"/>
  <c r="K185" i="1"/>
  <c r="J185" i="1"/>
  <c r="D185" i="1"/>
  <c r="I185" i="1" s="1"/>
  <c r="L185" i="1" s="1"/>
  <c r="C185" i="1"/>
  <c r="B185" i="1"/>
  <c r="J184" i="1"/>
  <c r="N184" i="1" s="1"/>
  <c r="D184" i="1"/>
  <c r="I184" i="1" s="1"/>
  <c r="C184" i="1"/>
  <c r="B184" i="1"/>
  <c r="N183" i="1"/>
  <c r="K183" i="1"/>
  <c r="J183" i="1"/>
  <c r="D183" i="1"/>
  <c r="C183" i="1"/>
  <c r="B183" i="1"/>
  <c r="N182" i="1"/>
  <c r="O182" i="1" s="1"/>
  <c r="J182" i="1"/>
  <c r="K182" i="1" s="1"/>
  <c r="D182" i="1"/>
  <c r="I182" i="1" s="1"/>
  <c r="C182" i="1"/>
  <c r="B182" i="1"/>
  <c r="O181" i="1"/>
  <c r="N181" i="1"/>
  <c r="K181" i="1"/>
  <c r="J181" i="1"/>
  <c r="I181" i="1"/>
  <c r="D181" i="1"/>
  <c r="C181" i="1"/>
  <c r="B181" i="1"/>
  <c r="O180" i="1"/>
  <c r="N180" i="1"/>
  <c r="J180" i="1"/>
  <c r="K180" i="1" s="1"/>
  <c r="I180" i="1"/>
  <c r="D180" i="1"/>
  <c r="C180" i="1"/>
  <c r="B180" i="1"/>
  <c r="N179" i="1"/>
  <c r="K179" i="1"/>
  <c r="J179" i="1"/>
  <c r="D179" i="1"/>
  <c r="C179" i="1"/>
  <c r="B179" i="1"/>
  <c r="J178" i="1"/>
  <c r="N178" i="1" s="1"/>
  <c r="D178" i="1"/>
  <c r="I178" i="1" s="1"/>
  <c r="C178" i="1"/>
  <c r="B178" i="1"/>
  <c r="N177" i="1"/>
  <c r="K177" i="1"/>
  <c r="J177" i="1"/>
  <c r="D177" i="1"/>
  <c r="C177" i="1"/>
  <c r="B177" i="1"/>
  <c r="N176" i="1"/>
  <c r="K176" i="1"/>
  <c r="J176" i="1"/>
  <c r="D176" i="1"/>
  <c r="I176" i="1" s="1"/>
  <c r="C176" i="1"/>
  <c r="B176" i="1"/>
  <c r="N175" i="1"/>
  <c r="K175" i="1"/>
  <c r="J175" i="1"/>
  <c r="D175" i="1"/>
  <c r="C175" i="1"/>
  <c r="B175" i="1"/>
  <c r="O174" i="1"/>
  <c r="N174" i="1"/>
  <c r="J174" i="1"/>
  <c r="K174" i="1" s="1"/>
  <c r="I174" i="1"/>
  <c r="D174" i="1"/>
  <c r="C174" i="1"/>
  <c r="B174" i="1"/>
  <c r="O173" i="1"/>
  <c r="N173" i="1"/>
  <c r="K173" i="1"/>
  <c r="J173" i="1"/>
  <c r="I173" i="1"/>
  <c r="D173" i="1"/>
  <c r="C173" i="1"/>
  <c r="B173" i="1"/>
  <c r="N172" i="1"/>
  <c r="J172" i="1"/>
  <c r="K172" i="1" s="1"/>
  <c r="D172" i="1"/>
  <c r="I172" i="1" s="1"/>
  <c r="C172" i="1"/>
  <c r="B172" i="1"/>
  <c r="N171" i="1"/>
  <c r="K171" i="1"/>
  <c r="J171" i="1"/>
  <c r="D171" i="1"/>
  <c r="I171" i="1" s="1"/>
  <c r="C171" i="1"/>
  <c r="B171" i="1"/>
  <c r="J170" i="1"/>
  <c r="D170" i="1"/>
  <c r="I170" i="1" s="1"/>
  <c r="C170" i="1"/>
  <c r="B170" i="1"/>
  <c r="N169" i="1"/>
  <c r="K169" i="1"/>
  <c r="J169" i="1"/>
  <c r="D169" i="1"/>
  <c r="I169" i="1" s="1"/>
  <c r="L169" i="1" s="1"/>
  <c r="C169" i="1"/>
  <c r="B169" i="1"/>
  <c r="J168" i="1"/>
  <c r="N168" i="1" s="1"/>
  <c r="D168" i="1"/>
  <c r="I168" i="1" s="1"/>
  <c r="C168" i="1"/>
  <c r="B168" i="1"/>
  <c r="O167" i="1"/>
  <c r="N167" i="1"/>
  <c r="K167" i="1"/>
  <c r="J167" i="1"/>
  <c r="I167" i="1"/>
  <c r="D167" i="1"/>
  <c r="C167" i="1"/>
  <c r="B167" i="1"/>
  <c r="O166" i="1"/>
  <c r="N166" i="1"/>
  <c r="J166" i="1"/>
  <c r="K166" i="1" s="1"/>
  <c r="I166" i="1"/>
  <c r="D166" i="1"/>
  <c r="C166" i="1"/>
  <c r="B166" i="1"/>
  <c r="J165" i="1"/>
  <c r="N165" i="1" s="1"/>
  <c r="D165" i="1"/>
  <c r="I165" i="1" s="1"/>
  <c r="C165" i="1"/>
  <c r="B165" i="1"/>
  <c r="N164" i="1"/>
  <c r="K164" i="1"/>
  <c r="J164" i="1"/>
  <c r="D164" i="1"/>
  <c r="I164" i="1" s="1"/>
  <c r="L164" i="1" s="1"/>
  <c r="C164" i="1"/>
  <c r="B164" i="1"/>
  <c r="N163" i="1"/>
  <c r="O163" i="1" s="1"/>
  <c r="J163" i="1"/>
  <c r="K163" i="1" s="1"/>
  <c r="I163" i="1"/>
  <c r="D163" i="1"/>
  <c r="C163" i="1"/>
  <c r="B163" i="1"/>
  <c r="J162" i="1"/>
  <c r="N162" i="1" s="1"/>
  <c r="D162" i="1"/>
  <c r="I162" i="1" s="1"/>
  <c r="C162" i="1"/>
  <c r="B162" i="1"/>
  <c r="J161" i="1"/>
  <c r="N161" i="1" s="1"/>
  <c r="D161" i="1"/>
  <c r="I161" i="1" s="1"/>
  <c r="C161" i="1"/>
  <c r="B161" i="1"/>
  <c r="O160" i="1"/>
  <c r="N160" i="1"/>
  <c r="J160" i="1"/>
  <c r="K160" i="1" s="1"/>
  <c r="I160" i="1"/>
  <c r="D160" i="1"/>
  <c r="C160" i="1"/>
  <c r="B160" i="1"/>
  <c r="O159" i="1"/>
  <c r="N159" i="1"/>
  <c r="J159" i="1"/>
  <c r="K159" i="1" s="1"/>
  <c r="L159" i="1" s="1"/>
  <c r="I159" i="1"/>
  <c r="D159" i="1"/>
  <c r="C159" i="1"/>
  <c r="B159" i="1"/>
  <c r="J158" i="1"/>
  <c r="N158" i="1" s="1"/>
  <c r="D158" i="1"/>
  <c r="I158" i="1" s="1"/>
  <c r="C158" i="1"/>
  <c r="B158" i="1"/>
  <c r="N157" i="1"/>
  <c r="J157" i="1"/>
  <c r="K157" i="1" s="1"/>
  <c r="D157" i="1"/>
  <c r="I157" i="1" s="1"/>
  <c r="C157" i="1"/>
  <c r="B157" i="1"/>
  <c r="K156" i="1"/>
  <c r="J156" i="1"/>
  <c r="N156" i="1" s="1"/>
  <c r="D156" i="1"/>
  <c r="I156" i="1" s="1"/>
  <c r="C156" i="1"/>
  <c r="B156" i="1"/>
  <c r="J155" i="1"/>
  <c r="N155" i="1" s="1"/>
  <c r="O155" i="1" s="1"/>
  <c r="D155" i="1"/>
  <c r="I155" i="1" s="1"/>
  <c r="C155" i="1"/>
  <c r="B155" i="1"/>
  <c r="O154" i="1"/>
  <c r="N154" i="1"/>
  <c r="J154" i="1"/>
  <c r="K154" i="1" s="1"/>
  <c r="L154" i="1" s="1"/>
  <c r="I154" i="1"/>
  <c r="D154" i="1"/>
  <c r="C154" i="1"/>
  <c r="B154" i="1"/>
  <c r="O153" i="1"/>
  <c r="N153" i="1"/>
  <c r="J153" i="1"/>
  <c r="K153" i="1" s="1"/>
  <c r="I153" i="1"/>
  <c r="D153" i="1"/>
  <c r="C153" i="1"/>
  <c r="B153" i="1"/>
  <c r="O152" i="1"/>
  <c r="N152" i="1"/>
  <c r="K152" i="1"/>
  <c r="J152" i="1"/>
  <c r="I152" i="1"/>
  <c r="D152" i="1"/>
  <c r="C152" i="1"/>
  <c r="B152" i="1"/>
  <c r="J151" i="1"/>
  <c r="N151" i="1" s="1"/>
  <c r="O151" i="1" s="1"/>
  <c r="D151" i="1"/>
  <c r="I151" i="1" s="1"/>
  <c r="C151" i="1"/>
  <c r="B151" i="1"/>
  <c r="N150" i="1"/>
  <c r="K150" i="1"/>
  <c r="J150" i="1"/>
  <c r="D150" i="1"/>
  <c r="I150" i="1" s="1"/>
  <c r="C150" i="1"/>
  <c r="B150" i="1"/>
  <c r="N149" i="1"/>
  <c r="K149" i="1"/>
  <c r="J149" i="1"/>
  <c r="D149" i="1"/>
  <c r="I149" i="1" s="1"/>
  <c r="C149" i="1"/>
  <c r="B149" i="1"/>
  <c r="N148" i="1"/>
  <c r="K148" i="1"/>
  <c r="J148" i="1"/>
  <c r="D148" i="1"/>
  <c r="I148" i="1" s="1"/>
  <c r="C148" i="1"/>
  <c r="B148" i="1"/>
  <c r="N147" i="1"/>
  <c r="J147" i="1"/>
  <c r="K147" i="1" s="1"/>
  <c r="D147" i="1"/>
  <c r="I147" i="1" s="1"/>
  <c r="C147" i="1"/>
  <c r="B147" i="1"/>
  <c r="O146" i="1"/>
  <c r="N146" i="1"/>
  <c r="J146" i="1"/>
  <c r="K146" i="1" s="1"/>
  <c r="I146" i="1"/>
  <c r="D146" i="1"/>
  <c r="C146" i="1"/>
  <c r="B146" i="1"/>
  <c r="O145" i="1"/>
  <c r="N145" i="1"/>
  <c r="J145" i="1"/>
  <c r="K145" i="1" s="1"/>
  <c r="L145" i="1" s="1"/>
  <c r="I145" i="1"/>
  <c r="D145" i="1"/>
  <c r="C145" i="1"/>
  <c r="B145" i="1"/>
  <c r="J144" i="1"/>
  <c r="D144" i="1"/>
  <c r="I144" i="1" s="1"/>
  <c r="C144" i="1"/>
  <c r="B144" i="1"/>
  <c r="O143" i="1"/>
  <c r="N143" i="1"/>
  <c r="L143" i="1"/>
  <c r="K143" i="1"/>
  <c r="J143" i="1"/>
  <c r="I143" i="1"/>
  <c r="D143" i="1"/>
  <c r="C143" i="1"/>
  <c r="B143" i="1"/>
  <c r="J142" i="1"/>
  <c r="N142" i="1" s="1"/>
  <c r="D142" i="1"/>
  <c r="I142" i="1" s="1"/>
  <c r="C142" i="1"/>
  <c r="B142" i="1"/>
  <c r="J141" i="1"/>
  <c r="N141" i="1" s="1"/>
  <c r="D141" i="1"/>
  <c r="I141" i="1" s="1"/>
  <c r="C141" i="1"/>
  <c r="B141" i="1"/>
  <c r="N140" i="1"/>
  <c r="K140" i="1"/>
  <c r="J140" i="1"/>
  <c r="D140" i="1"/>
  <c r="I140" i="1" s="1"/>
  <c r="C140" i="1"/>
  <c r="B140" i="1"/>
  <c r="O139" i="1"/>
  <c r="N139" i="1"/>
  <c r="J139" i="1"/>
  <c r="K139" i="1" s="1"/>
  <c r="I139" i="1"/>
  <c r="D139" i="1"/>
  <c r="C139" i="1"/>
  <c r="B139" i="1"/>
  <c r="O138" i="1"/>
  <c r="N138" i="1"/>
  <c r="K138" i="1"/>
  <c r="J138" i="1"/>
  <c r="I138" i="1"/>
  <c r="D138" i="1"/>
  <c r="C138" i="1"/>
  <c r="B138" i="1"/>
  <c r="J137" i="1"/>
  <c r="N137" i="1" s="1"/>
  <c r="D137" i="1"/>
  <c r="I137" i="1" s="1"/>
  <c r="C137" i="1"/>
  <c r="B137" i="1"/>
  <c r="N136" i="1"/>
  <c r="J136" i="1"/>
  <c r="K136" i="1" s="1"/>
  <c r="D136" i="1"/>
  <c r="I136" i="1" s="1"/>
  <c r="L136" i="1" s="1"/>
  <c r="C136" i="1"/>
  <c r="B136" i="1"/>
  <c r="N135" i="1"/>
  <c r="K135" i="1"/>
  <c r="J135" i="1"/>
  <c r="D135" i="1"/>
  <c r="I135" i="1" s="1"/>
  <c r="C135" i="1"/>
  <c r="B135" i="1"/>
  <c r="J134" i="1"/>
  <c r="N134" i="1" s="1"/>
  <c r="D134" i="1"/>
  <c r="I134" i="1" s="1"/>
  <c r="C134" i="1"/>
  <c r="B134" i="1"/>
  <c r="O133" i="1"/>
  <c r="N133" i="1"/>
  <c r="J133" i="1"/>
  <c r="D133" i="1"/>
  <c r="I133" i="1" s="1"/>
  <c r="K133" i="1" s="1"/>
  <c r="L133" i="1" s="1"/>
  <c r="C133" i="1"/>
  <c r="B133" i="1"/>
  <c r="O132" i="1"/>
  <c r="N132" i="1"/>
  <c r="J132" i="1"/>
  <c r="K132" i="1" s="1"/>
  <c r="I132" i="1"/>
  <c r="D132" i="1"/>
  <c r="C132" i="1"/>
  <c r="B132" i="1"/>
  <c r="O131" i="1"/>
  <c r="N131" i="1"/>
  <c r="K131" i="1"/>
  <c r="J131" i="1"/>
  <c r="I131" i="1"/>
  <c r="L131" i="1" s="1"/>
  <c r="D131" i="1"/>
  <c r="C131" i="1"/>
  <c r="B131" i="1"/>
  <c r="O130" i="1"/>
  <c r="N130" i="1"/>
  <c r="K130" i="1"/>
  <c r="L130" i="1" s="1"/>
  <c r="J130" i="1"/>
  <c r="I130" i="1"/>
  <c r="D130" i="1"/>
  <c r="C130" i="1"/>
  <c r="B130" i="1"/>
  <c r="N129" i="1"/>
  <c r="K129" i="1"/>
  <c r="J129" i="1"/>
  <c r="D129" i="1"/>
  <c r="I129" i="1" s="1"/>
  <c r="C129" i="1"/>
  <c r="B129" i="1"/>
  <c r="N128" i="1"/>
  <c r="K128" i="1"/>
  <c r="J128" i="1"/>
  <c r="D128" i="1"/>
  <c r="I128" i="1" s="1"/>
  <c r="C128" i="1"/>
  <c r="B128" i="1"/>
  <c r="N127" i="1"/>
  <c r="O127" i="1" s="1"/>
  <c r="K127" i="1"/>
  <c r="J127" i="1"/>
  <c r="D127" i="1"/>
  <c r="I127" i="1" s="1"/>
  <c r="C127" i="1"/>
  <c r="B127" i="1"/>
  <c r="J126" i="1"/>
  <c r="K126" i="1" s="1"/>
  <c r="D126" i="1"/>
  <c r="I126" i="1" s="1"/>
  <c r="C126" i="1"/>
  <c r="B126" i="1"/>
  <c r="O125" i="1"/>
  <c r="N125" i="1"/>
  <c r="J125" i="1"/>
  <c r="K125" i="1" s="1"/>
  <c r="I125" i="1"/>
  <c r="D125" i="1"/>
  <c r="C125" i="1"/>
  <c r="B125" i="1"/>
  <c r="O124" i="1"/>
  <c r="N124" i="1"/>
  <c r="K124" i="1"/>
  <c r="J124" i="1"/>
  <c r="I124" i="1"/>
  <c r="D124" i="1"/>
  <c r="C124" i="1"/>
  <c r="B124" i="1"/>
  <c r="N123" i="1"/>
  <c r="O123" i="1" s="1"/>
  <c r="K123" i="1"/>
  <c r="J123" i="1"/>
  <c r="D123" i="1"/>
  <c r="I123" i="1" s="1"/>
  <c r="C123" i="1"/>
  <c r="B123" i="1"/>
  <c r="J122" i="1"/>
  <c r="D122" i="1"/>
  <c r="I122" i="1" s="1"/>
  <c r="C122" i="1"/>
  <c r="B122" i="1"/>
  <c r="N121" i="1"/>
  <c r="J121" i="1"/>
  <c r="K121" i="1" s="1"/>
  <c r="D121" i="1"/>
  <c r="I121" i="1" s="1"/>
  <c r="C121" i="1"/>
  <c r="B121" i="1"/>
  <c r="J120" i="1"/>
  <c r="D120" i="1"/>
  <c r="I120" i="1" s="1"/>
  <c r="C120" i="1"/>
  <c r="B120" i="1"/>
  <c r="N119" i="1"/>
  <c r="J119" i="1"/>
  <c r="K119" i="1" s="1"/>
  <c r="D119" i="1"/>
  <c r="I119" i="1" s="1"/>
  <c r="C119" i="1"/>
  <c r="B119" i="1"/>
  <c r="O118" i="1"/>
  <c r="N118" i="1"/>
  <c r="J118" i="1"/>
  <c r="K118" i="1" s="1"/>
  <c r="I118" i="1"/>
  <c r="D118" i="1"/>
  <c r="C118" i="1"/>
  <c r="B118" i="1"/>
  <c r="O117" i="1"/>
  <c r="N117" i="1"/>
  <c r="K117" i="1"/>
  <c r="J117" i="1"/>
  <c r="I117" i="1"/>
  <c r="D117" i="1"/>
  <c r="C117" i="1"/>
  <c r="B117" i="1"/>
  <c r="K116" i="1"/>
  <c r="J116" i="1"/>
  <c r="N116" i="1" s="1"/>
  <c r="D116" i="1"/>
  <c r="I116" i="1" s="1"/>
  <c r="C116" i="1"/>
  <c r="B116" i="1"/>
  <c r="K115" i="1"/>
  <c r="J115" i="1"/>
  <c r="N115" i="1" s="1"/>
  <c r="O115" i="1" s="1"/>
  <c r="D115" i="1"/>
  <c r="I115" i="1" s="1"/>
  <c r="C115" i="1"/>
  <c r="B115" i="1"/>
  <c r="J114" i="1"/>
  <c r="N114" i="1" s="1"/>
  <c r="D114" i="1"/>
  <c r="I114" i="1" s="1"/>
  <c r="C114" i="1"/>
  <c r="B114" i="1"/>
  <c r="N113" i="1"/>
  <c r="J113" i="1"/>
  <c r="K113" i="1" s="1"/>
  <c r="D113" i="1"/>
  <c r="I113" i="1" s="1"/>
  <c r="C113" i="1"/>
  <c r="B113" i="1"/>
  <c r="N112" i="1"/>
  <c r="O112" i="1" s="1"/>
  <c r="K112" i="1"/>
  <c r="J112" i="1"/>
  <c r="D112" i="1"/>
  <c r="I112" i="1" s="1"/>
  <c r="C112" i="1"/>
  <c r="B112" i="1"/>
  <c r="O111" i="1"/>
  <c r="N111" i="1"/>
  <c r="K111" i="1"/>
  <c r="J111" i="1"/>
  <c r="I111" i="1"/>
  <c r="D111" i="1"/>
  <c r="C111" i="1"/>
  <c r="B111" i="1"/>
  <c r="O110" i="1"/>
  <c r="N110" i="1"/>
  <c r="K110" i="1"/>
  <c r="L110" i="1" s="1"/>
  <c r="J110" i="1"/>
  <c r="I110" i="1"/>
  <c r="D110" i="1"/>
  <c r="C110" i="1"/>
  <c r="B110" i="1"/>
  <c r="J109" i="1"/>
  <c r="D109" i="1"/>
  <c r="I109" i="1" s="1"/>
  <c r="C109" i="1"/>
  <c r="B109" i="1"/>
  <c r="N108" i="1"/>
  <c r="O108" i="1" s="1"/>
  <c r="K108" i="1"/>
  <c r="J108" i="1"/>
  <c r="D108" i="1"/>
  <c r="I108" i="1" s="1"/>
  <c r="L108" i="1" s="1"/>
  <c r="C108" i="1"/>
  <c r="B108" i="1"/>
  <c r="J107" i="1"/>
  <c r="N107" i="1" s="1"/>
  <c r="D107" i="1"/>
  <c r="I107" i="1" s="1"/>
  <c r="C107" i="1"/>
  <c r="B107" i="1"/>
  <c r="N106" i="1"/>
  <c r="K106" i="1"/>
  <c r="J106" i="1"/>
  <c r="D106" i="1"/>
  <c r="I106" i="1" s="1"/>
  <c r="L106" i="1" s="1"/>
  <c r="C106" i="1"/>
  <c r="B106" i="1"/>
  <c r="O105" i="1"/>
  <c r="N105" i="1"/>
  <c r="J105" i="1"/>
  <c r="K105" i="1" s="1"/>
  <c r="I105" i="1"/>
  <c r="D105" i="1"/>
  <c r="C105" i="1"/>
  <c r="B105" i="1"/>
  <c r="O104" i="1"/>
  <c r="N104" i="1"/>
  <c r="K104" i="1"/>
  <c r="J104" i="1"/>
  <c r="I104" i="1"/>
  <c r="D104" i="1"/>
  <c r="C104" i="1"/>
  <c r="B104" i="1"/>
  <c r="O103" i="1"/>
  <c r="N103" i="1"/>
  <c r="K103" i="1"/>
  <c r="J103" i="1"/>
  <c r="I103" i="1"/>
  <c r="D103" i="1"/>
  <c r="C103" i="1"/>
  <c r="B103" i="1"/>
  <c r="O102" i="1"/>
  <c r="N102" i="1"/>
  <c r="K102" i="1"/>
  <c r="J102" i="1"/>
  <c r="I102" i="1"/>
  <c r="D102" i="1"/>
  <c r="C102" i="1"/>
  <c r="B102" i="1"/>
  <c r="J101" i="1"/>
  <c r="D101" i="1"/>
  <c r="I101" i="1" s="1"/>
  <c r="C101" i="1"/>
  <c r="B101" i="1"/>
  <c r="N100" i="1"/>
  <c r="K100" i="1"/>
  <c r="J100" i="1"/>
  <c r="D100" i="1"/>
  <c r="I100" i="1" s="1"/>
  <c r="C100" i="1"/>
  <c r="B100" i="1"/>
  <c r="K99" i="1"/>
  <c r="J99" i="1"/>
  <c r="N99" i="1" s="1"/>
  <c r="D99" i="1"/>
  <c r="I99" i="1" s="1"/>
  <c r="C99" i="1"/>
  <c r="B99" i="1"/>
  <c r="N98" i="1"/>
  <c r="K98" i="1"/>
  <c r="L98" i="1" s="1"/>
  <c r="J98" i="1"/>
  <c r="D98" i="1"/>
  <c r="I98" i="1" s="1"/>
  <c r="C98" i="1"/>
  <c r="B98" i="1"/>
  <c r="O97" i="1"/>
  <c r="N97" i="1"/>
  <c r="K97" i="1"/>
  <c r="J97" i="1"/>
  <c r="I97" i="1"/>
  <c r="D97" i="1"/>
  <c r="C97" i="1"/>
  <c r="B97" i="1"/>
  <c r="O96" i="1"/>
  <c r="N96" i="1"/>
  <c r="K96" i="1"/>
  <c r="J96" i="1"/>
  <c r="I96" i="1"/>
  <c r="D96" i="1"/>
  <c r="C96" i="1"/>
  <c r="B96" i="1"/>
  <c r="J95" i="1"/>
  <c r="N95" i="1" s="1"/>
  <c r="D95" i="1"/>
  <c r="I95" i="1" s="1"/>
  <c r="C95" i="1"/>
  <c r="B95" i="1"/>
  <c r="N94" i="1"/>
  <c r="K94" i="1"/>
  <c r="J94" i="1"/>
  <c r="D94" i="1"/>
  <c r="I94" i="1" s="1"/>
  <c r="C94" i="1"/>
  <c r="B94" i="1"/>
  <c r="N93" i="1"/>
  <c r="O93" i="1" s="1"/>
  <c r="J93" i="1"/>
  <c r="K93" i="1" s="1"/>
  <c r="D93" i="1"/>
  <c r="I93" i="1" s="1"/>
  <c r="C93" i="1"/>
  <c r="B93" i="1"/>
  <c r="N92" i="1"/>
  <c r="K92" i="1"/>
  <c r="J92" i="1"/>
  <c r="D92" i="1"/>
  <c r="I92" i="1" s="1"/>
  <c r="C92" i="1"/>
  <c r="B92" i="1"/>
  <c r="N91" i="1"/>
  <c r="K91" i="1"/>
  <c r="J91" i="1"/>
  <c r="D91" i="1"/>
  <c r="I91" i="1" s="1"/>
  <c r="C91" i="1"/>
  <c r="B91" i="1"/>
  <c r="O90" i="1"/>
  <c r="N90" i="1"/>
  <c r="K90" i="1"/>
  <c r="L90" i="1" s="1"/>
  <c r="J90" i="1"/>
  <c r="I90" i="1"/>
  <c r="D90" i="1"/>
  <c r="C90" i="1"/>
  <c r="B90" i="1"/>
  <c r="O89" i="1"/>
  <c r="N89" i="1"/>
  <c r="J89" i="1"/>
  <c r="K89" i="1" s="1"/>
  <c r="I89" i="1"/>
  <c r="D89" i="1"/>
  <c r="C89" i="1"/>
  <c r="B89" i="1"/>
  <c r="N88" i="1"/>
  <c r="K88" i="1"/>
  <c r="J88" i="1"/>
  <c r="D88" i="1"/>
  <c r="I88" i="1" s="1"/>
  <c r="C88" i="1"/>
  <c r="B88" i="1"/>
  <c r="N87" i="1"/>
  <c r="K87" i="1"/>
  <c r="J87" i="1"/>
  <c r="D87" i="1"/>
  <c r="I87" i="1" s="1"/>
  <c r="C87" i="1"/>
  <c r="B87" i="1"/>
  <c r="N86" i="1"/>
  <c r="K86" i="1"/>
  <c r="J86" i="1"/>
  <c r="D86" i="1"/>
  <c r="I86" i="1" s="1"/>
  <c r="L86" i="1" s="1"/>
  <c r="C86" i="1"/>
  <c r="B86" i="1"/>
  <c r="J85" i="1"/>
  <c r="D85" i="1"/>
  <c r="I85" i="1" s="1"/>
  <c r="C85" i="1"/>
  <c r="B85" i="1"/>
  <c r="O84" i="1"/>
  <c r="N84" i="1"/>
  <c r="K84" i="1"/>
  <c r="J84" i="1"/>
  <c r="D84" i="1"/>
  <c r="I84" i="1" s="1"/>
  <c r="C84" i="1"/>
  <c r="B84" i="1"/>
  <c r="O83" i="1"/>
  <c r="N83" i="1"/>
  <c r="J83" i="1"/>
  <c r="K83" i="1" s="1"/>
  <c r="I83" i="1"/>
  <c r="D83" i="1"/>
  <c r="C83" i="1"/>
  <c r="B83" i="1"/>
  <c r="O82" i="1"/>
  <c r="N82" i="1"/>
  <c r="K82" i="1"/>
  <c r="J82" i="1"/>
  <c r="I82" i="1"/>
  <c r="D82" i="1"/>
  <c r="C82" i="1"/>
  <c r="B82" i="1"/>
  <c r="N81" i="1"/>
  <c r="J81" i="1"/>
  <c r="K81" i="1" s="1"/>
  <c r="D81" i="1"/>
  <c r="I81" i="1" s="1"/>
  <c r="C81" i="1"/>
  <c r="B81" i="1"/>
  <c r="N80" i="1"/>
  <c r="K80" i="1"/>
  <c r="J80" i="1"/>
  <c r="D80" i="1"/>
  <c r="I80" i="1" s="1"/>
  <c r="C80" i="1"/>
  <c r="B80" i="1"/>
  <c r="O79" i="1"/>
  <c r="N79" i="1"/>
  <c r="J79" i="1"/>
  <c r="D79" i="1"/>
  <c r="I79" i="1" s="1"/>
  <c r="K79" i="1" s="1"/>
  <c r="L79" i="1" s="1"/>
  <c r="C79" i="1"/>
  <c r="B79" i="1"/>
  <c r="O78" i="1"/>
  <c r="N78" i="1"/>
  <c r="J78" i="1"/>
  <c r="D78" i="1"/>
  <c r="I78" i="1" s="1"/>
  <c r="K78" i="1" s="1"/>
  <c r="L78" i="1" s="1"/>
  <c r="C78" i="1"/>
  <c r="B78" i="1"/>
  <c r="K77" i="1"/>
  <c r="J77" i="1"/>
  <c r="N77" i="1" s="1"/>
  <c r="D77" i="1"/>
  <c r="I77" i="1" s="1"/>
  <c r="C77" i="1"/>
  <c r="B77" i="1"/>
  <c r="O76" i="1"/>
  <c r="N76" i="1"/>
  <c r="K76" i="1"/>
  <c r="J76" i="1"/>
  <c r="I76" i="1"/>
  <c r="D76" i="1"/>
  <c r="C76" i="1"/>
  <c r="B76" i="1"/>
  <c r="O75" i="1"/>
  <c r="N75" i="1"/>
  <c r="J75" i="1"/>
  <c r="K75" i="1" s="1"/>
  <c r="I75" i="1"/>
  <c r="D75" i="1"/>
  <c r="C75" i="1"/>
  <c r="B75" i="1"/>
  <c r="N74" i="1"/>
  <c r="K74" i="1"/>
  <c r="L74" i="1" s="1"/>
  <c r="J74" i="1"/>
  <c r="D74" i="1"/>
  <c r="I74" i="1" s="1"/>
  <c r="C74" i="1"/>
  <c r="B74" i="1"/>
  <c r="J73" i="1"/>
  <c r="N73" i="1" s="1"/>
  <c r="D73" i="1"/>
  <c r="I73" i="1" s="1"/>
  <c r="C73" i="1"/>
  <c r="B73" i="1"/>
  <c r="N72" i="1"/>
  <c r="O72" i="1" s="1"/>
  <c r="J72" i="1"/>
  <c r="K72" i="1" s="1"/>
  <c r="D72" i="1"/>
  <c r="I72" i="1" s="1"/>
  <c r="C72" i="1"/>
  <c r="B72" i="1"/>
  <c r="N71" i="1"/>
  <c r="K71" i="1"/>
  <c r="J71" i="1"/>
  <c r="D71" i="1"/>
  <c r="I71" i="1" s="1"/>
  <c r="C71" i="1"/>
  <c r="B71" i="1"/>
  <c r="N70" i="1"/>
  <c r="J70" i="1"/>
  <c r="K70" i="1" s="1"/>
  <c r="D70" i="1"/>
  <c r="I70" i="1" s="1"/>
  <c r="C70" i="1"/>
  <c r="B70" i="1"/>
  <c r="O69" i="1"/>
  <c r="N69" i="1"/>
  <c r="J69" i="1"/>
  <c r="K69" i="1" s="1"/>
  <c r="I69" i="1"/>
  <c r="D69" i="1"/>
  <c r="C69" i="1"/>
  <c r="B69" i="1"/>
  <c r="O68" i="1"/>
  <c r="N68" i="1"/>
  <c r="J68" i="1"/>
  <c r="K68" i="1" s="1"/>
  <c r="I68" i="1"/>
  <c r="D68" i="1"/>
  <c r="C68" i="1"/>
  <c r="B68" i="1"/>
  <c r="J67" i="1"/>
  <c r="N67" i="1" s="1"/>
  <c r="D67" i="1"/>
  <c r="I67" i="1" s="1"/>
  <c r="C67" i="1"/>
  <c r="B67" i="1"/>
  <c r="N66" i="1"/>
  <c r="O66" i="1" s="1"/>
  <c r="J66" i="1"/>
  <c r="K66" i="1" s="1"/>
  <c r="D66" i="1"/>
  <c r="I66" i="1" s="1"/>
  <c r="C66" i="1"/>
  <c r="B66" i="1"/>
  <c r="J65" i="1"/>
  <c r="N65" i="1" s="1"/>
  <c r="D65" i="1"/>
  <c r="I65" i="1" s="1"/>
  <c r="C65" i="1"/>
  <c r="B65" i="1"/>
  <c r="N64" i="1"/>
  <c r="J64" i="1"/>
  <c r="K64" i="1" s="1"/>
  <c r="D64" i="1"/>
  <c r="I64" i="1" s="1"/>
  <c r="C64" i="1"/>
  <c r="B64" i="1"/>
  <c r="K63" i="1"/>
  <c r="J63" i="1"/>
  <c r="N63" i="1" s="1"/>
  <c r="D63" i="1"/>
  <c r="I63" i="1" s="1"/>
  <c r="C63" i="1"/>
  <c r="B63" i="1"/>
  <c r="O62" i="1"/>
  <c r="N62" i="1"/>
  <c r="J62" i="1"/>
  <c r="K62" i="1" s="1"/>
  <c r="L62" i="1" s="1"/>
  <c r="I62" i="1"/>
  <c r="D62" i="1"/>
  <c r="C62" i="1"/>
  <c r="B62" i="1"/>
  <c r="O61" i="1"/>
  <c r="N61" i="1"/>
  <c r="J61" i="1"/>
  <c r="K61" i="1" s="1"/>
  <c r="I61" i="1"/>
  <c r="D61" i="1"/>
  <c r="C61" i="1"/>
  <c r="B61" i="1"/>
  <c r="O60" i="1"/>
  <c r="N60" i="1"/>
  <c r="J60" i="1"/>
  <c r="D60" i="1"/>
  <c r="I60" i="1" s="1"/>
  <c r="K60" i="1" s="1"/>
  <c r="L60" i="1" s="1"/>
  <c r="C60" i="1"/>
  <c r="B60" i="1"/>
  <c r="O59" i="1"/>
  <c r="N59" i="1"/>
  <c r="J59" i="1"/>
  <c r="D59" i="1"/>
  <c r="I59" i="1" s="1"/>
  <c r="K59" i="1" s="1"/>
  <c r="L59" i="1" s="1"/>
  <c r="C59" i="1"/>
  <c r="B59" i="1"/>
  <c r="O58" i="1"/>
  <c r="N58" i="1"/>
  <c r="J58" i="1"/>
  <c r="D58" i="1"/>
  <c r="I58" i="1" s="1"/>
  <c r="K58" i="1" s="1"/>
  <c r="L58" i="1" s="1"/>
  <c r="C58" i="1"/>
  <c r="B58" i="1"/>
  <c r="O57" i="1"/>
  <c r="N57" i="1"/>
  <c r="J57" i="1"/>
  <c r="D57" i="1"/>
  <c r="I57" i="1" s="1"/>
  <c r="K57" i="1" s="1"/>
  <c r="L57" i="1" s="1"/>
  <c r="C57" i="1"/>
  <c r="B57" i="1"/>
  <c r="O56" i="1"/>
  <c r="N56" i="1"/>
  <c r="J56" i="1"/>
  <c r="D56" i="1"/>
  <c r="I56" i="1" s="1"/>
  <c r="K56" i="1" s="1"/>
  <c r="L56" i="1" s="1"/>
  <c r="C56" i="1"/>
  <c r="B56" i="1"/>
  <c r="O55" i="1"/>
  <c r="N55" i="1"/>
  <c r="J55" i="1"/>
  <c r="K55" i="1" s="1"/>
  <c r="I55" i="1"/>
  <c r="D55" i="1"/>
  <c r="C55" i="1"/>
  <c r="B55" i="1"/>
  <c r="O54" i="1"/>
  <c r="N54" i="1"/>
  <c r="J54" i="1"/>
  <c r="K54" i="1" s="1"/>
  <c r="I54" i="1"/>
  <c r="D54" i="1"/>
  <c r="C54" i="1"/>
  <c r="B54" i="1"/>
  <c r="N53" i="1"/>
  <c r="K53" i="1"/>
  <c r="J53" i="1"/>
  <c r="D53" i="1"/>
  <c r="I53" i="1" s="1"/>
  <c r="C53" i="1"/>
  <c r="B53" i="1"/>
  <c r="N52" i="1"/>
  <c r="J52" i="1"/>
  <c r="K52" i="1" s="1"/>
  <c r="D52" i="1"/>
  <c r="I52" i="1" s="1"/>
  <c r="C52" i="1"/>
  <c r="B52" i="1"/>
  <c r="J51" i="1"/>
  <c r="N51" i="1" s="1"/>
  <c r="D51" i="1"/>
  <c r="I51" i="1" s="1"/>
  <c r="C51" i="1"/>
  <c r="B51" i="1"/>
  <c r="N50" i="1"/>
  <c r="J50" i="1"/>
  <c r="K50" i="1" s="1"/>
  <c r="D50" i="1"/>
  <c r="I50" i="1" s="1"/>
  <c r="C50" i="1"/>
  <c r="B50" i="1"/>
  <c r="N49" i="1"/>
  <c r="J49" i="1"/>
  <c r="K49" i="1" s="1"/>
  <c r="D49" i="1"/>
  <c r="I49" i="1" s="1"/>
  <c r="C49" i="1"/>
  <c r="B49" i="1"/>
  <c r="O48" i="1"/>
  <c r="N48" i="1"/>
  <c r="J48" i="1"/>
  <c r="K48" i="1" s="1"/>
  <c r="I48" i="1"/>
  <c r="D48" i="1"/>
  <c r="C48" i="1"/>
  <c r="B48" i="1"/>
  <c r="O47" i="1"/>
  <c r="N47" i="1"/>
  <c r="J47" i="1"/>
  <c r="K47" i="1" s="1"/>
  <c r="I47" i="1"/>
  <c r="D47" i="1"/>
  <c r="C47" i="1"/>
  <c r="B47" i="1"/>
  <c r="N46" i="1"/>
  <c r="J46" i="1"/>
  <c r="K46" i="1" s="1"/>
  <c r="D46" i="1"/>
  <c r="I46" i="1" s="1"/>
  <c r="C46" i="1"/>
  <c r="B46" i="1"/>
  <c r="J45" i="1"/>
  <c r="N45" i="1" s="1"/>
  <c r="D45" i="1"/>
  <c r="I45" i="1" s="1"/>
  <c r="C45" i="1"/>
  <c r="B45" i="1"/>
  <c r="N44" i="1"/>
  <c r="J44" i="1"/>
  <c r="K44" i="1" s="1"/>
  <c r="D44" i="1"/>
  <c r="I44" i="1" s="1"/>
  <c r="C44" i="1"/>
  <c r="B44" i="1"/>
  <c r="N43" i="1"/>
  <c r="O43" i="1" s="1"/>
  <c r="K43" i="1"/>
  <c r="J43" i="1"/>
  <c r="I43" i="1"/>
  <c r="D43" i="1"/>
  <c r="C43" i="1"/>
  <c r="B43" i="1"/>
  <c r="N42" i="1"/>
  <c r="J42" i="1"/>
  <c r="K42" i="1" s="1"/>
  <c r="D42" i="1"/>
  <c r="I42" i="1" s="1"/>
  <c r="C42" i="1"/>
  <c r="B42" i="1"/>
  <c r="O41" i="1"/>
  <c r="N41" i="1"/>
  <c r="K41" i="1"/>
  <c r="J41" i="1"/>
  <c r="I41" i="1"/>
  <c r="D41" i="1"/>
  <c r="C41" i="1"/>
  <c r="B41" i="1"/>
  <c r="O40" i="1"/>
  <c r="N40" i="1"/>
  <c r="J40" i="1"/>
  <c r="K40" i="1" s="1"/>
  <c r="I40" i="1"/>
  <c r="D40" i="1"/>
  <c r="C40" i="1"/>
  <c r="B40" i="1"/>
  <c r="N39" i="1"/>
  <c r="J39" i="1"/>
  <c r="K39" i="1" s="1"/>
  <c r="D39" i="1"/>
  <c r="I39" i="1" s="1"/>
  <c r="C39" i="1"/>
  <c r="B39" i="1"/>
  <c r="N38" i="1"/>
  <c r="J38" i="1"/>
  <c r="K38" i="1" s="1"/>
  <c r="D38" i="1"/>
  <c r="I38" i="1" s="1"/>
  <c r="L38" i="1" s="1"/>
  <c r="C38" i="1"/>
  <c r="B38" i="1"/>
  <c r="J37" i="1"/>
  <c r="D37" i="1"/>
  <c r="I37" i="1" s="1"/>
  <c r="C37" i="1"/>
  <c r="B37" i="1"/>
  <c r="N36" i="1"/>
  <c r="O36" i="1" s="1"/>
  <c r="J36" i="1"/>
  <c r="K36" i="1" s="1"/>
  <c r="D36" i="1"/>
  <c r="I36" i="1" s="1"/>
  <c r="C36" i="1"/>
  <c r="B36" i="1"/>
  <c r="N35" i="1"/>
  <c r="J35" i="1"/>
  <c r="K35" i="1" s="1"/>
  <c r="D35" i="1"/>
  <c r="I35" i="1" s="1"/>
  <c r="C35" i="1"/>
  <c r="B35" i="1"/>
  <c r="O34" i="1"/>
  <c r="N34" i="1"/>
  <c r="J34" i="1"/>
  <c r="K34" i="1" s="1"/>
  <c r="I34" i="1"/>
  <c r="D34" i="1"/>
  <c r="C34" i="1"/>
  <c r="B34" i="1"/>
  <c r="O33" i="1"/>
  <c r="N33" i="1"/>
  <c r="K33" i="1"/>
  <c r="J33" i="1"/>
  <c r="I33" i="1"/>
  <c r="D33" i="1"/>
  <c r="C33" i="1"/>
  <c r="B33" i="1"/>
  <c r="N32" i="1"/>
  <c r="J32" i="1"/>
  <c r="K32" i="1" s="1"/>
  <c r="D32" i="1"/>
  <c r="I32" i="1" s="1"/>
  <c r="C32" i="1"/>
  <c r="B32" i="1"/>
  <c r="K31" i="1"/>
  <c r="J31" i="1"/>
  <c r="N31" i="1" s="1"/>
  <c r="D31" i="1"/>
  <c r="I31" i="1" s="1"/>
  <c r="C31" i="1"/>
  <c r="B31" i="1"/>
  <c r="N30" i="1"/>
  <c r="O30" i="1" s="1"/>
  <c r="J30" i="1"/>
  <c r="K30" i="1" s="1"/>
  <c r="L30" i="1" s="1"/>
  <c r="D30" i="1"/>
  <c r="I30" i="1" s="1"/>
  <c r="C30" i="1"/>
  <c r="B30" i="1"/>
  <c r="J29" i="1"/>
  <c r="N29" i="1" s="1"/>
  <c r="D29" i="1"/>
  <c r="I29" i="1" s="1"/>
  <c r="C29" i="1"/>
  <c r="B29" i="1"/>
  <c r="N28" i="1"/>
  <c r="J28" i="1"/>
  <c r="K28" i="1" s="1"/>
  <c r="D28" i="1"/>
  <c r="I28" i="1" s="1"/>
  <c r="C28" i="1"/>
  <c r="B28" i="1"/>
  <c r="O27" i="1"/>
  <c r="N27" i="1"/>
  <c r="J27" i="1"/>
  <c r="K27" i="1" s="1"/>
  <c r="I27" i="1"/>
  <c r="D27" i="1"/>
  <c r="C27" i="1"/>
  <c r="B27" i="1"/>
  <c r="O26" i="1"/>
  <c r="N26" i="1"/>
  <c r="J26" i="1"/>
  <c r="K26" i="1" s="1"/>
  <c r="I26" i="1"/>
  <c r="D26" i="1"/>
  <c r="C26" i="1"/>
  <c r="B26" i="1"/>
  <c r="N25" i="1"/>
  <c r="K25" i="1"/>
  <c r="J25" i="1"/>
  <c r="D25" i="1"/>
  <c r="I25" i="1" s="1"/>
  <c r="C25" i="1"/>
  <c r="B25" i="1"/>
  <c r="N24" i="1"/>
  <c r="J24" i="1"/>
  <c r="K24" i="1" s="1"/>
  <c r="L24" i="1" s="1"/>
  <c r="D24" i="1"/>
  <c r="I24" i="1" s="1"/>
  <c r="C24" i="1"/>
  <c r="B24" i="1"/>
  <c r="N23" i="1"/>
  <c r="K23" i="1"/>
  <c r="J23" i="1"/>
  <c r="D23" i="1"/>
  <c r="I23" i="1" s="1"/>
  <c r="C23" i="1"/>
  <c r="B23" i="1"/>
  <c r="N22" i="1"/>
  <c r="K22" i="1"/>
  <c r="J22" i="1"/>
  <c r="D22" i="1"/>
  <c r="I22" i="1" s="1"/>
  <c r="C22" i="1"/>
  <c r="B22" i="1"/>
  <c r="J21" i="1"/>
  <c r="N21" i="1" s="1"/>
  <c r="D21" i="1"/>
  <c r="I21" i="1" s="1"/>
  <c r="C21" i="1"/>
  <c r="B21" i="1"/>
  <c r="O20" i="1"/>
  <c r="N20" i="1"/>
  <c r="K20" i="1"/>
  <c r="J20" i="1"/>
  <c r="I20" i="1"/>
  <c r="D20" i="1"/>
  <c r="C20" i="1"/>
  <c r="B20" i="1"/>
  <c r="O19" i="1"/>
  <c r="N19" i="1"/>
  <c r="J19" i="1"/>
  <c r="K19" i="1" s="1"/>
  <c r="I19" i="1"/>
  <c r="D19" i="1"/>
  <c r="C19" i="1"/>
  <c r="B19" i="1"/>
  <c r="K18" i="1"/>
  <c r="J18" i="1"/>
  <c r="N18" i="1" s="1"/>
  <c r="D18" i="1"/>
  <c r="I18" i="1" s="1"/>
  <c r="C18" i="1"/>
  <c r="T16" i="1" s="1"/>
  <c r="B18" i="1"/>
  <c r="J17" i="1"/>
  <c r="K17" i="1" s="1"/>
  <c r="D17" i="1"/>
  <c r="I17" i="1" s="1"/>
  <c r="C17" i="1"/>
  <c r="B17" i="1"/>
  <c r="X16" i="1"/>
  <c r="N16" i="1"/>
  <c r="K16" i="1"/>
  <c r="J16" i="1"/>
  <c r="D16" i="1"/>
  <c r="I16" i="1" s="1"/>
  <c r="C16" i="1"/>
  <c r="B16" i="1"/>
  <c r="N15" i="1"/>
  <c r="J15" i="1"/>
  <c r="K15" i="1" s="1"/>
  <c r="D15" i="1"/>
  <c r="I15" i="1" s="1"/>
  <c r="C15" i="1"/>
  <c r="B15" i="1"/>
  <c r="N14" i="1"/>
  <c r="K14" i="1"/>
  <c r="J14" i="1"/>
  <c r="D14" i="1"/>
  <c r="I14" i="1" s="1"/>
  <c r="C14" i="1"/>
  <c r="B14" i="1"/>
  <c r="O13" i="1"/>
  <c r="N13" i="1"/>
  <c r="J13" i="1"/>
  <c r="K13" i="1" s="1"/>
  <c r="I13" i="1"/>
  <c r="D13" i="1"/>
  <c r="C13" i="1"/>
  <c r="B13" i="1"/>
  <c r="O12" i="1"/>
  <c r="N12" i="1"/>
  <c r="K12" i="1"/>
  <c r="J12" i="1"/>
  <c r="I12" i="1"/>
  <c r="D12" i="1"/>
  <c r="C12" i="1"/>
  <c r="B12" i="1"/>
  <c r="K11" i="1"/>
  <c r="L11" i="1" s="1"/>
  <c r="J11" i="1"/>
  <c r="N11" i="1" s="1"/>
  <c r="D11" i="1"/>
  <c r="I11" i="1" s="1"/>
  <c r="C11" i="1"/>
  <c r="B11" i="1"/>
  <c r="O10" i="1"/>
  <c r="N10" i="1"/>
  <c r="J10" i="1"/>
  <c r="G4" i="1" s="1"/>
  <c r="I10" i="1"/>
  <c r="D10" i="1"/>
  <c r="C10" i="1"/>
  <c r="B10" i="1"/>
  <c r="B7" i="1"/>
  <c r="B6" i="1"/>
  <c r="I5" i="1"/>
  <c r="G5" i="1"/>
  <c r="E5" i="1"/>
  <c r="B5" i="1"/>
  <c r="B4" i="1"/>
  <c r="L82" i="1" l="1"/>
  <c r="L27" i="1"/>
  <c r="O165" i="1"/>
  <c r="L192" i="1"/>
  <c r="O234" i="1"/>
  <c r="O242" i="1"/>
  <c r="L300" i="1"/>
  <c r="O14" i="1"/>
  <c r="L76" i="1"/>
  <c r="O98" i="1"/>
  <c r="L245" i="1"/>
  <c r="O331" i="1"/>
  <c r="L295" i="1"/>
  <c r="O91" i="1"/>
  <c r="L34" i="1"/>
  <c r="O121" i="1"/>
  <c r="L102" i="1"/>
  <c r="O86" i="1"/>
  <c r="L96" i="1"/>
  <c r="O28" i="1"/>
  <c r="O32" i="1"/>
  <c r="O35" i="1"/>
  <c r="L49" i="1"/>
  <c r="L53" i="1"/>
  <c r="L80" i="1"/>
  <c r="O148" i="1"/>
  <c r="L166" i="1"/>
  <c r="O169" i="1"/>
  <c r="L222" i="1"/>
  <c r="L286" i="1"/>
  <c r="L328" i="1"/>
  <c r="O343" i="1"/>
  <c r="O262" i="1"/>
  <c r="O178" i="1"/>
  <c r="L129" i="1"/>
  <c r="O183" i="1"/>
  <c r="L279" i="1"/>
  <c r="L309" i="1"/>
  <c r="L313" i="1"/>
  <c r="L321" i="1"/>
  <c r="L367" i="1"/>
  <c r="L262" i="1"/>
  <c r="O107" i="1"/>
  <c r="L150" i="1"/>
  <c r="L14" i="1"/>
  <c r="L111" i="1"/>
  <c r="O92" i="1"/>
  <c r="O15" i="1"/>
  <c r="O25" i="1"/>
  <c r="O39" i="1"/>
  <c r="O53" i="1"/>
  <c r="L112" i="1"/>
  <c r="O129" i="1"/>
  <c r="O135" i="1"/>
  <c r="O176" i="1"/>
  <c r="L261" i="1"/>
  <c r="O367" i="1"/>
  <c r="O276" i="1"/>
  <c r="O295" i="1"/>
  <c r="L50" i="1"/>
  <c r="L84" i="1"/>
  <c r="O309" i="1"/>
  <c r="L124" i="1"/>
  <c r="L181" i="1"/>
  <c r="L188" i="1"/>
  <c r="L121" i="1"/>
  <c r="L48" i="1"/>
  <c r="O24" i="1"/>
  <c r="L149" i="1"/>
  <c r="O269" i="1"/>
  <c r="L201" i="1"/>
  <c r="L140" i="1"/>
  <c r="L230" i="1"/>
  <c r="L248" i="1"/>
  <c r="L104" i="1"/>
  <c r="O114" i="1"/>
  <c r="O52" i="1"/>
  <c r="O177" i="1"/>
  <c r="L40" i="1"/>
  <c r="L94" i="1"/>
  <c r="L13" i="1"/>
  <c r="O16" i="1"/>
  <c r="L43" i="1"/>
  <c r="L68" i="1"/>
  <c r="O71" i="1"/>
  <c r="L88" i="1"/>
  <c r="L146" i="1"/>
  <c r="O149" i="1"/>
  <c r="L171" i="1"/>
  <c r="L70" i="1"/>
  <c r="L163" i="1"/>
  <c r="O186" i="1"/>
  <c r="O365" i="1"/>
  <c r="L71" i="1"/>
  <c r="L47" i="1"/>
  <c r="O347" i="1"/>
  <c r="O192" i="1"/>
  <c r="O50" i="1"/>
  <c r="L100" i="1"/>
  <c r="O88" i="1"/>
  <c r="L105" i="1"/>
  <c r="L17" i="1"/>
  <c r="L12" i="1"/>
  <c r="L25" i="1"/>
  <c r="O70" i="1"/>
  <c r="O94" i="1"/>
  <c r="O63" i="1"/>
  <c r="L97" i="1"/>
  <c r="O329" i="1"/>
  <c r="O273" i="1"/>
  <c r="O305" i="1"/>
  <c r="O239" i="1"/>
  <c r="O270" i="1"/>
  <c r="O44" i="1"/>
  <c r="O164" i="1"/>
  <c r="O323" i="1"/>
  <c r="L22" i="1"/>
  <c r="L28" i="1"/>
  <c r="O38" i="1"/>
  <c r="O106" i="1"/>
  <c r="L157" i="1"/>
  <c r="O301" i="1"/>
  <c r="O22" i="1"/>
  <c r="L32" i="1"/>
  <c r="O64" i="1"/>
  <c r="O74" i="1"/>
  <c r="L89" i="1"/>
  <c r="O95" i="1"/>
  <c r="O157" i="1"/>
  <c r="L205" i="1"/>
  <c r="O260" i="1"/>
  <c r="L77" i="1"/>
  <c r="O205" i="1"/>
  <c r="O246" i="1"/>
  <c r="L257" i="1"/>
  <c r="L264" i="1"/>
  <c r="L267" i="1"/>
  <c r="L274" i="1"/>
  <c r="L278" i="1"/>
  <c r="L327" i="1"/>
  <c r="O359" i="1"/>
  <c r="L363" i="1"/>
  <c r="O73" i="1"/>
  <c r="L118" i="1"/>
  <c r="L115" i="1"/>
  <c r="O189" i="1"/>
  <c r="O100" i="1"/>
  <c r="L229" i="1"/>
  <c r="O256" i="1"/>
  <c r="L270" i="1"/>
  <c r="O253" i="1"/>
  <c r="L284" i="1"/>
  <c r="L305" i="1"/>
  <c r="L369" i="1"/>
  <c r="L41" i="1"/>
  <c r="L138" i="1"/>
  <c r="O150" i="1"/>
  <c r="L174" i="1"/>
  <c r="L291" i="1"/>
  <c r="L301" i="1"/>
  <c r="L64" i="1"/>
  <c r="O116" i="1"/>
  <c r="L202" i="1"/>
  <c r="L250" i="1"/>
  <c r="O77" i="1"/>
  <c r="L116" i="1"/>
  <c r="O171" i="1"/>
  <c r="L334" i="1"/>
  <c r="L355" i="1"/>
  <c r="L61" i="1"/>
  <c r="L83" i="1"/>
  <c r="L92" i="1"/>
  <c r="L135" i="1"/>
  <c r="O184" i="1"/>
  <c r="O199" i="1"/>
  <c r="L215" i="1"/>
  <c r="L35" i="1"/>
  <c r="O45" i="1"/>
  <c r="L52" i="1"/>
  <c r="L55" i="1"/>
  <c r="O80" i="1"/>
  <c r="L123" i="1"/>
  <c r="O168" i="1"/>
  <c r="O190" i="1"/>
  <c r="O196" i="1"/>
  <c r="L209" i="1"/>
  <c r="O267" i="1"/>
  <c r="L271" i="1"/>
  <c r="O274" i="1"/>
  <c r="O345" i="1"/>
  <c r="L204" i="1"/>
  <c r="O297" i="1"/>
  <c r="L362" i="1"/>
  <c r="L54" i="1"/>
  <c r="O140" i="1"/>
  <c r="L15" i="1"/>
  <c r="L125" i="1"/>
  <c r="O263" i="1"/>
  <c r="L42" i="1"/>
  <c r="L132" i="1"/>
  <c r="L342" i="1"/>
  <c r="L75" i="1"/>
  <c r="O21" i="1"/>
  <c r="O67" i="1"/>
  <c r="L311" i="1"/>
  <c r="O319" i="1"/>
  <c r="L208" i="1"/>
  <c r="L223" i="1"/>
  <c r="O128" i="1"/>
  <c r="L153" i="1"/>
  <c r="L167" i="1"/>
  <c r="L253" i="1"/>
  <c r="O277" i="1"/>
  <c r="O147" i="1"/>
  <c r="L39" i="1"/>
  <c r="O65" i="1"/>
  <c r="O158" i="1"/>
  <c r="L23" i="1"/>
  <c r="O42" i="1"/>
  <c r="L113" i="1"/>
  <c r="O172" i="1"/>
  <c r="L292" i="1"/>
  <c r="O23" i="1"/>
  <c r="L26" i="1"/>
  <c r="L46" i="1"/>
  <c r="L69" i="1"/>
  <c r="O113" i="1"/>
  <c r="L117" i="1"/>
  <c r="O179" i="1"/>
  <c r="L251" i="1"/>
  <c r="O11" i="1"/>
  <c r="L36" i="1"/>
  <c r="O46" i="1"/>
  <c r="L66" i="1"/>
  <c r="L72" i="1"/>
  <c r="O81" i="1"/>
  <c r="L87" i="1"/>
  <c r="L152" i="1"/>
  <c r="I179" i="1"/>
  <c r="L194" i="1"/>
  <c r="L203" i="1"/>
  <c r="L237" i="1"/>
  <c r="L339" i="1"/>
  <c r="L356" i="1"/>
  <c r="L365" i="1"/>
  <c r="O18" i="1"/>
  <c r="L103" i="1"/>
  <c r="L259" i="1"/>
  <c r="O245" i="1"/>
  <c r="L148" i="1"/>
  <c r="O29" i="1"/>
  <c r="L20" i="1"/>
  <c r="L33" i="1"/>
  <c r="O49" i="1"/>
  <c r="O87" i="1"/>
  <c r="L127" i="1"/>
  <c r="O136" i="1"/>
  <c r="L182" i="1"/>
  <c r="O203" i="1"/>
  <c r="L207" i="1"/>
  <c r="O231" i="1"/>
  <c r="L234" i="1"/>
  <c r="O241" i="1"/>
  <c r="O303" i="1"/>
  <c r="L335" i="1"/>
  <c r="O339" i="1"/>
  <c r="L349" i="1"/>
  <c r="L173" i="1"/>
  <c r="L197" i="1"/>
  <c r="Z19" i="1"/>
  <c r="L81" i="1"/>
  <c r="L44" i="1"/>
  <c r="N144" i="1"/>
  <c r="O144" i="1" s="1"/>
  <c r="K144" i="1"/>
  <c r="L144" i="1" s="1"/>
  <c r="X15" i="1"/>
  <c r="L93" i="1"/>
  <c r="O99" i="1"/>
  <c r="L191" i="1"/>
  <c r="T13" i="1"/>
  <c r="N122" i="1"/>
  <c r="O122" i="1" s="1"/>
  <c r="K122" i="1"/>
  <c r="L122" i="1" s="1"/>
  <c r="L128" i="1"/>
  <c r="N235" i="1"/>
  <c r="O235" i="1" s="1"/>
  <c r="K235" i="1"/>
  <c r="L235" i="1" s="1"/>
  <c r="O134" i="1"/>
  <c r="T10" i="1"/>
  <c r="O119" i="1"/>
  <c r="L147" i="1"/>
  <c r="L265" i="1"/>
  <c r="S12" i="1"/>
  <c r="T12" i="1"/>
  <c r="Y15" i="1"/>
  <c r="X17" i="1"/>
  <c r="L99" i="1"/>
  <c r="L126" i="1"/>
  <c r="K317" i="1"/>
  <c r="L317" i="1" s="1"/>
  <c r="N317" i="1"/>
  <c r="O317" i="1" s="1"/>
  <c r="Z15" i="1"/>
  <c r="O51" i="1"/>
  <c r="L63" i="1"/>
  <c r="K67" i="1"/>
  <c r="L67" i="1" s="1"/>
  <c r="L176" i="1"/>
  <c r="K359" i="1"/>
  <c r="L359" i="1" s="1"/>
  <c r="N37" i="1"/>
  <c r="O37" i="1" s="1"/>
  <c r="K37" i="1"/>
  <c r="L37" i="1" s="1"/>
  <c r="S10" i="1"/>
  <c r="L119" i="1"/>
  <c r="T15" i="1"/>
  <c r="N287" i="1"/>
  <c r="O287" i="1" s="1"/>
  <c r="K287" i="1"/>
  <c r="L287" i="1" s="1"/>
  <c r="N101" i="1"/>
  <c r="O101" i="1" s="1"/>
  <c r="K101" i="1"/>
  <c r="L101" i="1" s="1"/>
  <c r="L31" i="1"/>
  <c r="N337" i="1"/>
  <c r="O337" i="1" s="1"/>
  <c r="K337" i="1"/>
  <c r="L337" i="1" s="1"/>
  <c r="N170" i="1"/>
  <c r="O170" i="1" s="1"/>
  <c r="K170" i="1"/>
  <c r="L170" i="1" s="1"/>
  <c r="K186" i="1"/>
  <c r="L186" i="1" s="1"/>
  <c r="L307" i="1"/>
  <c r="S11" i="1"/>
  <c r="L180" i="1"/>
  <c r="N360" i="1"/>
  <c r="O360" i="1" s="1"/>
  <c r="K360" i="1"/>
  <c r="L360" i="1" s="1"/>
  <c r="T11" i="1"/>
  <c r="L16" i="1"/>
  <c r="X18" i="1"/>
  <c r="L91" i="1"/>
  <c r="L189" i="1"/>
  <c r="K5" i="1"/>
  <c r="S14" i="1"/>
  <c r="N85" i="1"/>
  <c r="O85" i="1" s="1"/>
  <c r="K85" i="1"/>
  <c r="L85" i="1" s="1"/>
  <c r="Y18" i="1"/>
  <c r="K10" i="1"/>
  <c r="L19" i="1"/>
  <c r="I175" i="1"/>
  <c r="O175" i="1"/>
  <c r="X14" i="1"/>
  <c r="O161" i="1"/>
  <c r="L172" i="1"/>
  <c r="O31" i="1"/>
  <c r="L193" i="1"/>
  <c r="L199" i="1"/>
  <c r="N316" i="1"/>
  <c r="O316" i="1" s="1"/>
  <c r="K316" i="1"/>
  <c r="L316" i="1" s="1"/>
  <c r="Z10" i="1"/>
  <c r="Y10" i="1"/>
  <c r="Y14" i="1"/>
  <c r="Z11" i="1"/>
  <c r="X10" i="1"/>
  <c r="X23" i="1" s="1"/>
  <c r="Z12" i="1"/>
  <c r="Y11" i="1"/>
  <c r="X12" i="1"/>
  <c r="Z21" i="1"/>
  <c r="Y21" i="1"/>
  <c r="Z13" i="1"/>
  <c r="Z14" i="1"/>
  <c r="Z16" i="1"/>
  <c r="Y16" i="1"/>
  <c r="Z17" i="1"/>
  <c r="Y17" i="1"/>
  <c r="T14" i="1"/>
  <c r="S13" i="1"/>
  <c r="Z18" i="1"/>
  <c r="Z20" i="1"/>
  <c r="Y19" i="1"/>
  <c r="X13" i="1"/>
  <c r="Y12" i="1"/>
  <c r="Y13" i="1"/>
  <c r="X20" i="1"/>
  <c r="X11" i="1"/>
  <c r="O142" i="1"/>
  <c r="N109" i="1"/>
  <c r="O109" i="1" s="1"/>
  <c r="K109" i="1"/>
  <c r="L109" i="1" s="1"/>
  <c r="O240" i="1"/>
  <c r="I240" i="1"/>
  <c r="L240" i="1" s="1"/>
  <c r="N312" i="1"/>
  <c r="O312" i="1" s="1"/>
  <c r="K312" i="1"/>
  <c r="L312" i="1" s="1"/>
  <c r="N330" i="1"/>
  <c r="O330" i="1" s="1"/>
  <c r="K330" i="1"/>
  <c r="L330" i="1" s="1"/>
  <c r="T21" i="1"/>
  <c r="S21" i="1"/>
  <c r="T17" i="1"/>
  <c r="X19" i="1"/>
  <c r="Y20" i="1"/>
  <c r="O162" i="1"/>
  <c r="N200" i="1"/>
  <c r="O200" i="1" s="1"/>
  <c r="K200" i="1"/>
  <c r="L200" i="1" s="1"/>
  <c r="K232" i="1"/>
  <c r="L232" i="1" s="1"/>
  <c r="N284" i="1"/>
  <c r="O284" i="1" s="1"/>
  <c r="K319" i="1"/>
  <c r="L319" i="1" s="1"/>
  <c r="N340" i="1"/>
  <c r="O340" i="1" s="1"/>
  <c r="K340" i="1"/>
  <c r="L340" i="1" s="1"/>
  <c r="K343" i="1"/>
  <c r="L343" i="1" s="1"/>
  <c r="K162" i="1"/>
  <c r="L162" i="1" s="1"/>
  <c r="N248" i="1"/>
  <c r="O248" i="1" s="1"/>
  <c r="L273" i="1"/>
  <c r="L160" i="1"/>
  <c r="L179" i="1"/>
  <c r="N290" i="1"/>
  <c r="O290" i="1" s="1"/>
  <c r="K290" i="1"/>
  <c r="L290" i="1" s="1"/>
  <c r="K51" i="1"/>
  <c r="L51" i="1" s="1"/>
  <c r="O141" i="1"/>
  <c r="K155" i="1"/>
  <c r="L155" i="1" s="1"/>
  <c r="K165" i="1"/>
  <c r="L165" i="1" s="1"/>
  <c r="K184" i="1"/>
  <c r="L184" i="1" s="1"/>
  <c r="I191" i="1"/>
  <c r="S16" i="1" s="1"/>
  <c r="O198" i="1"/>
  <c r="N322" i="1"/>
  <c r="O322" i="1" s="1"/>
  <c r="K322" i="1"/>
  <c r="L322" i="1" s="1"/>
  <c r="L341" i="1"/>
  <c r="K65" i="1"/>
  <c r="L65" i="1" s="1"/>
  <c r="K107" i="1"/>
  <c r="L107" i="1" s="1"/>
  <c r="N126" i="1"/>
  <c r="O126" i="1" s="1"/>
  <c r="K141" i="1"/>
  <c r="L141" i="1" s="1"/>
  <c r="I177" i="1"/>
  <c r="L177" i="1" s="1"/>
  <c r="I249" i="1"/>
  <c r="L282" i="1"/>
  <c r="N296" i="1"/>
  <c r="O296" i="1" s="1"/>
  <c r="K296" i="1"/>
  <c r="L296" i="1" s="1"/>
  <c r="O238" i="1"/>
  <c r="K268" i="1"/>
  <c r="L268" i="1" s="1"/>
  <c r="N268" i="1"/>
  <c r="O268" i="1" s="1"/>
  <c r="L285" i="1"/>
  <c r="N353" i="1"/>
  <c r="O353" i="1" s="1"/>
  <c r="K353" i="1"/>
  <c r="L353" i="1" s="1"/>
  <c r="K21" i="1"/>
  <c r="L21" i="1" s="1"/>
  <c r="O193" i="1"/>
  <c r="K241" i="1"/>
  <c r="L241" i="1" s="1"/>
  <c r="L246" i="1"/>
  <c r="K249" i="1"/>
  <c r="L260" i="1"/>
  <c r="K277" i="1"/>
  <c r="L277" i="1" s="1"/>
  <c r="N282" i="1"/>
  <c r="O282" i="1" s="1"/>
  <c r="L139" i="1"/>
  <c r="O233" i="1"/>
  <c r="K151" i="1"/>
  <c r="L151" i="1" s="1"/>
  <c r="L175" i="1"/>
  <c r="N206" i="1"/>
  <c r="O206" i="1" s="1"/>
  <c r="K206" i="1"/>
  <c r="L206" i="1" s="1"/>
  <c r="K263" i="1"/>
  <c r="L263" i="1" s="1"/>
  <c r="N332" i="1"/>
  <c r="O332" i="1" s="1"/>
  <c r="K332" i="1"/>
  <c r="L332" i="1" s="1"/>
  <c r="K134" i="1"/>
  <c r="L134" i="1" s="1"/>
  <c r="K142" i="1"/>
  <c r="L142" i="1" s="1"/>
  <c r="K161" i="1"/>
  <c r="L161" i="1" s="1"/>
  <c r="L187" i="1"/>
  <c r="N302" i="1"/>
  <c r="O302" i="1" s="1"/>
  <c r="K302" i="1"/>
  <c r="L302" i="1" s="1"/>
  <c r="K329" i="1"/>
  <c r="L329" i="1" s="1"/>
  <c r="L18" i="1"/>
  <c r="X21" i="1"/>
  <c r="K45" i="1"/>
  <c r="L45" i="1" s="1"/>
  <c r="O156" i="1"/>
  <c r="K168" i="1"/>
  <c r="L168" i="1" s="1"/>
  <c r="L231" i="1"/>
  <c r="K239" i="1"/>
  <c r="L239" i="1" s="1"/>
  <c r="L272" i="1"/>
  <c r="K280" i="1"/>
  <c r="L280" i="1" s="1"/>
  <c r="N280" i="1"/>
  <c r="O280" i="1" s="1"/>
  <c r="N294" i="1"/>
  <c r="O294" i="1" s="1"/>
  <c r="K294" i="1"/>
  <c r="L294" i="1" s="1"/>
  <c r="K297" i="1"/>
  <c r="L297" i="1" s="1"/>
  <c r="N311" i="1"/>
  <c r="O311" i="1" s="1"/>
  <c r="K357" i="1"/>
  <c r="L357" i="1" s="1"/>
  <c r="N357" i="1"/>
  <c r="O357" i="1" s="1"/>
  <c r="L156" i="1"/>
  <c r="L244" i="1"/>
  <c r="K266" i="1"/>
  <c r="L266" i="1" s="1"/>
  <c r="N266" i="1"/>
  <c r="O266" i="1" s="1"/>
  <c r="N283" i="1"/>
  <c r="O283" i="1" s="1"/>
  <c r="K283" i="1"/>
  <c r="L283" i="1" s="1"/>
  <c r="K361" i="1"/>
  <c r="L361" i="1" s="1"/>
  <c r="N361" i="1"/>
  <c r="O361" i="1" s="1"/>
  <c r="N364" i="1"/>
  <c r="O364" i="1" s="1"/>
  <c r="K364" i="1"/>
  <c r="L364" i="1" s="1"/>
  <c r="K29" i="1"/>
  <c r="L29" i="1" s="1"/>
  <c r="K73" i="1"/>
  <c r="L73" i="1" s="1"/>
  <c r="K95" i="1"/>
  <c r="L95" i="1" s="1"/>
  <c r="N120" i="1"/>
  <c r="O120" i="1" s="1"/>
  <c r="K120" i="1"/>
  <c r="L120" i="1" s="1"/>
  <c r="K178" i="1"/>
  <c r="L178" i="1" s="1"/>
  <c r="I183" i="1"/>
  <c r="L183" i="1" s="1"/>
  <c r="I242" i="1"/>
  <c r="L242" i="1" s="1"/>
  <c r="N247" i="1"/>
  <c r="O247" i="1" s="1"/>
  <c r="K247" i="1"/>
  <c r="L247" i="1" s="1"/>
  <c r="L258" i="1"/>
  <c r="L306" i="1"/>
  <c r="S20" i="1"/>
  <c r="S19" i="1"/>
  <c r="T20" i="1"/>
  <c r="O204" i="1"/>
  <c r="O275" i="1"/>
  <c r="L351" i="1"/>
  <c r="O137" i="1"/>
  <c r="N17" i="1"/>
  <c r="O17" i="1" s="1"/>
  <c r="O185" i="1"/>
  <c r="N351" i="1"/>
  <c r="O351" i="1" s="1"/>
  <c r="T19" i="1"/>
  <c r="T18" i="1"/>
  <c r="O261" i="1"/>
  <c r="N315" i="1"/>
  <c r="O315" i="1" s="1"/>
  <c r="K315" i="1"/>
  <c r="L315" i="1" s="1"/>
  <c r="N333" i="1"/>
  <c r="O333" i="1" s="1"/>
  <c r="K333" i="1"/>
  <c r="L333" i="1" s="1"/>
  <c r="N338" i="1"/>
  <c r="O338" i="1" s="1"/>
  <c r="K338" i="1"/>
  <c r="L338" i="1" s="1"/>
  <c r="N346" i="1"/>
  <c r="O346" i="1" s="1"/>
  <c r="K346" i="1"/>
  <c r="L346" i="1" s="1"/>
  <c r="L254" i="1"/>
  <c r="L320" i="1"/>
  <c r="N310" i="1"/>
  <c r="O310" i="1" s="1"/>
  <c r="K310" i="1"/>
  <c r="L310" i="1" s="1"/>
  <c r="N352" i="1"/>
  <c r="O352" i="1" s="1"/>
  <c r="K352" i="1"/>
  <c r="L352" i="1" s="1"/>
  <c r="K137" i="1"/>
  <c r="L137" i="1" s="1"/>
  <c r="K158" i="1"/>
  <c r="L158" i="1" s="1"/>
  <c r="K198" i="1"/>
  <c r="L198" i="1" s="1"/>
  <c r="K238" i="1"/>
  <c r="L238" i="1" s="1"/>
  <c r="L252" i="1"/>
  <c r="I276" i="1"/>
  <c r="S18" i="1" s="1"/>
  <c r="L288" i="1"/>
  <c r="N298" i="1"/>
  <c r="O298" i="1" s="1"/>
  <c r="K298" i="1"/>
  <c r="L298" i="1" s="1"/>
  <c r="N318" i="1"/>
  <c r="O318" i="1" s="1"/>
  <c r="K318" i="1"/>
  <c r="L318" i="1" s="1"/>
  <c r="N336" i="1"/>
  <c r="O336" i="1" s="1"/>
  <c r="K336" i="1"/>
  <c r="L336" i="1" s="1"/>
  <c r="K114" i="1"/>
  <c r="L114" i="1" s="1"/>
  <c r="N252" i="1"/>
  <c r="O252" i="1" s="1"/>
  <c r="N259" i="1"/>
  <c r="O259" i="1" s="1"/>
  <c r="K269" i="1"/>
  <c r="L269" i="1" s="1"/>
  <c r="N288" i="1"/>
  <c r="O288" i="1" s="1"/>
  <c r="K303" i="1"/>
  <c r="L303" i="1" s="1"/>
  <c r="K323" i="1"/>
  <c r="L323" i="1" s="1"/>
  <c r="L236" i="1"/>
  <c r="L293" i="1"/>
  <c r="N308" i="1"/>
  <c r="O308" i="1" s="1"/>
  <c r="K308" i="1"/>
  <c r="L308" i="1" s="1"/>
  <c r="L347" i="1"/>
  <c r="N326" i="1"/>
  <c r="O326" i="1" s="1"/>
  <c r="K326" i="1"/>
  <c r="L326" i="1" s="1"/>
  <c r="L370" i="1"/>
  <c r="N354" i="1"/>
  <c r="O354" i="1" s="1"/>
  <c r="K354" i="1"/>
  <c r="L354" i="1" s="1"/>
  <c r="L256" i="1"/>
  <c r="N324" i="1"/>
  <c r="O324" i="1" s="1"/>
  <c r="K324" i="1"/>
  <c r="L324" i="1" s="1"/>
  <c r="L368" i="1"/>
  <c r="N366" i="1"/>
  <c r="O366" i="1" s="1"/>
  <c r="K366" i="1"/>
  <c r="L366" i="1" s="1"/>
  <c r="N350" i="1"/>
  <c r="O350" i="1" s="1"/>
  <c r="K350" i="1"/>
  <c r="L350" i="1" s="1"/>
  <c r="N304" i="1"/>
  <c r="O304" i="1" s="1"/>
  <c r="K304" i="1"/>
  <c r="L304" i="1" s="1"/>
  <c r="L348" i="1"/>
  <c r="L314" i="1"/>
  <c r="N344" i="1"/>
  <c r="O344" i="1" s="1"/>
  <c r="K344" i="1"/>
  <c r="L344" i="1" s="1"/>
  <c r="N358" i="1"/>
  <c r="O358" i="1" s="1"/>
  <c r="K358" i="1"/>
  <c r="L358" i="1" s="1"/>
  <c r="V21" i="1" l="1"/>
  <c r="U17" i="1"/>
  <c r="AA11" i="1"/>
  <c r="V15" i="1"/>
  <c r="S15" i="1"/>
  <c r="U21" i="1"/>
  <c r="V19" i="1"/>
  <c r="L249" i="1"/>
  <c r="AA16" i="1"/>
  <c r="S17" i="1"/>
  <c r="V20" i="1"/>
  <c r="V14" i="1"/>
  <c r="V13" i="1"/>
  <c r="V11" i="1"/>
  <c r="V12" i="1"/>
  <c r="AA21" i="1"/>
  <c r="V18" i="1"/>
  <c r="V17" i="1"/>
  <c r="AA10" i="1"/>
  <c r="U18" i="1"/>
  <c r="L276" i="1"/>
  <c r="L10" i="1"/>
  <c r="U10" i="1"/>
  <c r="I4" i="1"/>
  <c r="V16" i="1"/>
  <c r="AA14" i="1"/>
  <c r="AA15" i="1"/>
  <c r="AA12" i="1"/>
  <c r="U15" i="1"/>
  <c r="U13" i="1"/>
  <c r="Z23" i="1"/>
  <c r="U16" i="1"/>
  <c r="U19" i="1"/>
  <c r="U20" i="1"/>
  <c r="AA13" i="1"/>
  <c r="U11" i="1"/>
  <c r="U14" i="1"/>
  <c r="M4" i="1"/>
  <c r="T23" i="1"/>
  <c r="E4" i="1"/>
  <c r="AA19" i="1"/>
  <c r="AA17" i="1"/>
  <c r="AA18" i="1"/>
  <c r="AA20" i="1"/>
  <c r="U12" i="1"/>
  <c r="Y23" i="1"/>
  <c r="S23" i="1" l="1"/>
  <c r="U23" i="1"/>
  <c r="M374" i="1"/>
  <c r="M358" i="1"/>
  <c r="M351" i="1"/>
  <c r="M344" i="1"/>
  <c r="M337" i="1"/>
  <c r="M367" i="1"/>
  <c r="M330" i="1"/>
  <c r="M323" i="1"/>
  <c r="M300" i="1"/>
  <c r="M284" i="1"/>
  <c r="M275" i="1"/>
  <c r="M264" i="1"/>
  <c r="M255" i="1"/>
  <c r="M244" i="1"/>
  <c r="M225" i="1"/>
  <c r="M204" i="1"/>
  <c r="M202" i="1"/>
  <c r="M200" i="1"/>
  <c r="M198" i="1"/>
  <c r="M196" i="1"/>
  <c r="M194" i="1"/>
  <c r="M192" i="1"/>
  <c r="M190" i="1"/>
  <c r="M188" i="1"/>
  <c r="M186" i="1"/>
  <c r="M184" i="1"/>
  <c r="M182" i="1"/>
  <c r="M180" i="1"/>
  <c r="M178" i="1"/>
  <c r="M176" i="1"/>
  <c r="M174" i="1"/>
  <c r="M172" i="1"/>
  <c r="M170" i="1"/>
  <c r="M168" i="1"/>
  <c r="M166" i="1"/>
  <c r="M164" i="1"/>
  <c r="M162" i="1"/>
  <c r="M160" i="1"/>
  <c r="M158" i="1"/>
  <c r="M156" i="1"/>
  <c r="M154" i="1"/>
  <c r="M152" i="1"/>
  <c r="M150" i="1"/>
  <c r="M148" i="1"/>
  <c r="M146" i="1"/>
  <c r="M144" i="1"/>
  <c r="M142" i="1"/>
  <c r="M140" i="1"/>
  <c r="M138" i="1"/>
  <c r="M136" i="1"/>
  <c r="M134" i="1"/>
  <c r="M132" i="1"/>
  <c r="M130" i="1"/>
  <c r="M128" i="1"/>
  <c r="M126" i="1"/>
  <c r="M124" i="1"/>
  <c r="M122" i="1"/>
  <c r="M120" i="1"/>
  <c r="M118" i="1"/>
  <c r="M116" i="1"/>
  <c r="M114" i="1"/>
  <c r="M112" i="1"/>
  <c r="M110" i="1"/>
  <c r="M369" i="1"/>
  <c r="M371" i="1"/>
  <c r="M362" i="1"/>
  <c r="M373" i="1"/>
  <c r="M364" i="1"/>
  <c r="M357" i="1"/>
  <c r="M334" i="1"/>
  <c r="M327" i="1"/>
  <c r="M290" i="1"/>
  <c r="M281" i="1"/>
  <c r="M270" i="1"/>
  <c r="M261" i="1"/>
  <c r="M250" i="1"/>
  <c r="M237" i="1"/>
  <c r="M216" i="1"/>
  <c r="M352" i="1"/>
  <c r="M368" i="1"/>
  <c r="M354" i="1"/>
  <c r="M347" i="1"/>
  <c r="M310" i="1"/>
  <c r="M303" i="1"/>
  <c r="M230" i="1"/>
  <c r="M211" i="1"/>
  <c r="M370" i="1"/>
  <c r="M363" i="1"/>
  <c r="M340" i="1"/>
  <c r="M333" i="1"/>
  <c r="M372" i="1"/>
  <c r="M356" i="1"/>
  <c r="M335" i="1"/>
  <c r="M342" i="1"/>
  <c r="M339" i="1"/>
  <c r="M331" i="1"/>
  <c r="M313" i="1"/>
  <c r="M308" i="1"/>
  <c r="M293" i="1"/>
  <c r="M269" i="1"/>
  <c r="M257" i="1"/>
  <c r="M245" i="1"/>
  <c r="M236" i="1"/>
  <c r="M173" i="1"/>
  <c r="M133" i="1"/>
  <c r="M229" i="1"/>
  <c r="M218" i="1"/>
  <c r="M209" i="1"/>
  <c r="M175" i="1"/>
  <c r="M135" i="1"/>
  <c r="M336" i="1"/>
  <c r="M318" i="1"/>
  <c r="M276" i="1"/>
  <c r="M220" i="1"/>
  <c r="M177" i="1"/>
  <c r="M137" i="1"/>
  <c r="M328" i="1"/>
  <c r="M315" i="1"/>
  <c r="M298" i="1"/>
  <c r="M288" i="1"/>
  <c r="M283" i="1"/>
  <c r="M259" i="1"/>
  <c r="M252" i="1"/>
  <c r="M238" i="1"/>
  <c r="M231" i="1"/>
  <c r="M179" i="1"/>
  <c r="M139" i="1"/>
  <c r="M355" i="1"/>
  <c r="M349" i="1"/>
  <c r="M271" i="1"/>
  <c r="M247" i="1"/>
  <c r="M222" i="1"/>
  <c r="M181" i="1"/>
  <c r="M141" i="1"/>
  <c r="M19" i="1"/>
  <c r="M305" i="1"/>
  <c r="M295" i="1"/>
  <c r="M266" i="1"/>
  <c r="M240" i="1"/>
  <c r="M213" i="1"/>
  <c r="M183" i="1"/>
  <c r="M143" i="1"/>
  <c r="M346" i="1"/>
  <c r="M341" i="1"/>
  <c r="M338" i="1"/>
  <c r="M307" i="1"/>
  <c r="M242" i="1"/>
  <c r="M189" i="1"/>
  <c r="M149" i="1"/>
  <c r="M109" i="1"/>
  <c r="M107" i="1"/>
  <c r="M105" i="1"/>
  <c r="M103" i="1"/>
  <c r="M101" i="1"/>
  <c r="M99" i="1"/>
  <c r="M97" i="1"/>
  <c r="M95" i="1"/>
  <c r="M93" i="1"/>
  <c r="M91" i="1"/>
  <c r="M89" i="1"/>
  <c r="M87" i="1"/>
  <c r="M85" i="1"/>
  <c r="M83" i="1"/>
  <c r="M81" i="1"/>
  <c r="M79" i="1"/>
  <c r="M77" i="1"/>
  <c r="M75" i="1"/>
  <c r="M73" i="1"/>
  <c r="M71" i="1"/>
  <c r="M69" i="1"/>
  <c r="M67" i="1"/>
  <c r="M65" i="1"/>
  <c r="M63" i="1"/>
  <c r="M61" i="1"/>
  <c r="M59" i="1"/>
  <c r="M57" i="1"/>
  <c r="M55" i="1"/>
  <c r="M53" i="1"/>
  <c r="M51" i="1"/>
  <c r="M49" i="1"/>
  <c r="M47" i="1"/>
  <c r="M45" i="1"/>
  <c r="M43" i="1"/>
  <c r="M41" i="1"/>
  <c r="M39" i="1"/>
  <c r="M37" i="1"/>
  <c r="M35" i="1"/>
  <c r="M33" i="1"/>
  <c r="M31" i="1"/>
  <c r="M29" i="1"/>
  <c r="M322" i="1"/>
  <c r="M317" i="1"/>
  <c r="M312" i="1"/>
  <c r="M302" i="1"/>
  <c r="M292" i="1"/>
  <c r="M280" i="1"/>
  <c r="M263" i="1"/>
  <c r="M321" i="1"/>
  <c r="M253" i="1"/>
  <c r="M212" i="1"/>
  <c r="M207" i="1"/>
  <c r="M197" i="1"/>
  <c r="M147" i="1"/>
  <c r="M123" i="1"/>
  <c r="M106" i="1"/>
  <c r="M82" i="1"/>
  <c r="M64" i="1"/>
  <c r="M16" i="1"/>
  <c r="M17" i="1"/>
  <c r="M289" i="1"/>
  <c r="M278" i="1"/>
  <c r="M234" i="1"/>
  <c r="M219" i="1"/>
  <c r="M159" i="1"/>
  <c r="M125" i="1"/>
  <c r="M50" i="1"/>
  <c r="M115" i="1"/>
  <c r="M108" i="1"/>
  <c r="M84" i="1"/>
  <c r="M36" i="1"/>
  <c r="M306" i="1"/>
  <c r="M286" i="1"/>
  <c r="M258" i="1"/>
  <c r="M185" i="1"/>
  <c r="M18" i="1"/>
  <c r="M361" i="1"/>
  <c r="M348" i="1"/>
  <c r="M239" i="1"/>
  <c r="M224" i="1"/>
  <c r="M214" i="1"/>
  <c r="M66" i="1"/>
  <c r="M329" i="1"/>
  <c r="M324" i="1"/>
  <c r="M297" i="1"/>
  <c r="M294" i="1"/>
  <c r="M272" i="1"/>
  <c r="M161" i="1"/>
  <c r="M127" i="1"/>
  <c r="M86" i="1"/>
  <c r="M52" i="1"/>
  <c r="M345" i="1"/>
  <c r="M226" i="1"/>
  <c r="M199" i="1"/>
  <c r="M187" i="1"/>
  <c r="M151" i="1"/>
  <c r="M68" i="1"/>
  <c r="M38" i="1"/>
  <c r="M23" i="1"/>
  <c r="M332" i="1"/>
  <c r="M314" i="1"/>
  <c r="M311" i="1"/>
  <c r="M291" i="1"/>
  <c r="M221" i="1"/>
  <c r="M206" i="1"/>
  <c r="M88" i="1"/>
  <c r="M54" i="1"/>
  <c r="M350" i="1"/>
  <c r="M129" i="1"/>
  <c r="M117" i="1"/>
  <c r="M90" i="1"/>
  <c r="M40" i="1"/>
  <c r="M20" i="1"/>
  <c r="M360" i="1"/>
  <c r="M326" i="1"/>
  <c r="M277" i="1"/>
  <c r="M241" i="1"/>
  <c r="M153" i="1"/>
  <c r="M70" i="1"/>
  <c r="M24" i="1"/>
  <c r="M21" i="1"/>
  <c r="M366" i="1"/>
  <c r="M320" i="1"/>
  <c r="M299" i="1"/>
  <c r="M285" i="1"/>
  <c r="M268" i="1"/>
  <c r="M223" i="1"/>
  <c r="M201" i="1"/>
  <c r="M119" i="1"/>
  <c r="M42" i="1"/>
  <c r="M296" i="1"/>
  <c r="M282" i="1"/>
  <c r="M265" i="1"/>
  <c r="M208" i="1"/>
  <c r="M193" i="1"/>
  <c r="M165" i="1"/>
  <c r="M155" i="1"/>
  <c r="M94" i="1"/>
  <c r="M72" i="1"/>
  <c r="M28" i="1"/>
  <c r="M279" i="1"/>
  <c r="M254" i="1"/>
  <c r="M243" i="1"/>
  <c r="M203" i="1"/>
  <c r="M96" i="1"/>
  <c r="M58" i="1"/>
  <c r="M301" i="1"/>
  <c r="M287" i="1"/>
  <c r="M251" i="1"/>
  <c r="M235" i="1"/>
  <c r="M167" i="1"/>
  <c r="M74" i="1"/>
  <c r="M44" i="1"/>
  <c r="M359" i="1"/>
  <c r="M316" i="1"/>
  <c r="M215" i="1"/>
  <c r="M205" i="1"/>
  <c r="M111" i="1"/>
  <c r="M98" i="1"/>
  <c r="M76" i="1"/>
  <c r="M30" i="1"/>
  <c r="M22" i="1"/>
  <c r="M365" i="1"/>
  <c r="M267" i="1"/>
  <c r="M232" i="1"/>
  <c r="M227" i="1"/>
  <c r="M217" i="1"/>
  <c r="M102" i="1"/>
  <c r="M78" i="1"/>
  <c r="M62" i="1"/>
  <c r="M32" i="1"/>
  <c r="M14" i="1"/>
  <c r="M248" i="1"/>
  <c r="M145" i="1"/>
  <c r="M104" i="1"/>
  <c r="M48" i="1"/>
  <c r="M25" i="1"/>
  <c r="M34" i="1"/>
  <c r="M27" i="1"/>
  <c r="M309" i="1"/>
  <c r="M171" i="1"/>
  <c r="M80" i="1"/>
  <c r="M15" i="1"/>
  <c r="V10" i="1"/>
  <c r="M353" i="1"/>
  <c r="M343" i="1"/>
  <c r="M13" i="1"/>
  <c r="M11" i="1"/>
  <c r="M256" i="1"/>
  <c r="M92" i="1"/>
  <c r="M121" i="1"/>
  <c r="M46" i="1"/>
  <c r="M274" i="1"/>
  <c r="M56" i="1"/>
  <c r="M304" i="1"/>
  <c r="M260" i="1"/>
  <c r="M228" i="1"/>
  <c r="M100" i="1"/>
  <c r="M12" i="1"/>
  <c r="M325" i="1"/>
  <c r="M273" i="1"/>
  <c r="M26" i="1"/>
  <c r="M210" i="1"/>
  <c r="M157" i="1"/>
  <c r="M246" i="1"/>
  <c r="M233" i="1"/>
  <c r="M169" i="1"/>
  <c r="M10" i="1"/>
  <c r="M195" i="1"/>
  <c r="M319" i="1"/>
  <c r="M113" i="1"/>
  <c r="M191" i="1"/>
  <c r="M60" i="1"/>
  <c r="K4" i="1"/>
  <c r="M163" i="1"/>
  <c r="M131" i="1"/>
  <c r="M262" i="1"/>
  <c r="M249" i="1"/>
  <c r="AA23" i="1"/>
  <c r="W20" i="1" l="1"/>
  <c r="W10" i="1"/>
  <c r="W21" i="1"/>
  <c r="W16" i="1"/>
  <c r="W18" i="1"/>
  <c r="W23" i="1"/>
  <c r="V23" i="1"/>
  <c r="W19" i="1"/>
  <c r="W11" i="1"/>
  <c r="W14" i="1"/>
  <c r="W12" i="1"/>
  <c r="W13" i="1"/>
  <c r="W17" i="1"/>
  <c r="W15" i="1"/>
</calcChain>
</file>

<file path=xl/sharedStrings.xml><?xml version="1.0" encoding="utf-8"?>
<sst xmlns="http://schemas.openxmlformats.org/spreadsheetml/2006/main" count="556" uniqueCount="110">
  <si>
    <t>Zeiterfassung Excel Formel 2026</t>
  </si>
  <si>
    <t>Jahresvorlage für Arbeitszeit, Pausen, Überstunden, Urlaub, Krankheit und Hinweise. Gelbe Spalten sind Eingaben; graue Spalten enthalten Formeln.</t>
  </si>
  <si>
    <t>Mitarbeiter</t>
  </si>
  <si>
    <t>Jahres-Soll</t>
  </si>
  <si>
    <t>Gearbeitet</t>
  </si>
  <si>
    <t>Bezahlte Abwesenheit</t>
  </si>
  <si>
    <t>Gesamt-Saldo</t>
  </si>
  <si>
    <t>Warnungen</t>
  </si>
  <si>
    <t>Unternehmen</t>
  </si>
  <si>
    <t>Urlaubstage</t>
  </si>
  <si>
    <t>Kranktage</t>
  </si>
  <si>
    <t>Erfasste Arbeitstage</t>
  </si>
  <si>
    <t>Ø Netto je Arbeitstag</t>
  </si>
  <si>
    <t>Personalnummer</t>
  </si>
  <si>
    <t>Jahr</t>
  </si>
  <si>
    <t>Datum</t>
  </si>
  <si>
    <t>Wochentag</t>
  </si>
  <si>
    <t>Monat</t>
  </si>
  <si>
    <t>Feiertag</t>
  </si>
  <si>
    <t>Art</t>
  </si>
  <si>
    <t>Beginn</t>
  </si>
  <si>
    <t>Ende</t>
  </si>
  <si>
    <t>Pause (Min.)</t>
  </si>
  <si>
    <t>Sollzeit</t>
  </si>
  <si>
    <t>Netto-Arbeitszeit</t>
  </si>
  <si>
    <t>Anrechenbar</t>
  </si>
  <si>
    <t>Plus/Minus</t>
  </si>
  <si>
    <t>Saldo</t>
  </si>
  <si>
    <t>Pause Soll (Min.)</t>
  </si>
  <si>
    <t>Hinweis</t>
  </si>
  <si>
    <t>Notiz</t>
  </si>
  <si>
    <t>Arbeitszeit</t>
  </si>
  <si>
    <t>Saldo Ende</t>
  </si>
  <si>
    <t>Arbeitstage</t>
  </si>
  <si>
    <t>Automatisch als Feiertag erkannt</t>
  </si>
  <si>
    <t>Januar</t>
  </si>
  <si>
    <t>Arbeit</t>
  </si>
  <si>
    <t>Februar</t>
  </si>
  <si>
    <t>Frei</t>
  </si>
  <si>
    <t>März</t>
  </si>
  <si>
    <t>April</t>
  </si>
  <si>
    <t>Homeoffice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</si>
  <si>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</si>
  <si>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</si>
  <si>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</si>
  <si>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</si>
  <si>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</si>
  <si>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</si>
  <si>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</si>
  <si>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</si>
  <si>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</t>
  </si>
  <si>
    <t>Beispielhinweis: zu kurze Pause</t>
  </si>
  <si>
    <t>Urlaub</t>
  </si>
  <si>
    <t>Beispiel: Urlaubstag</t>
  </si>
  <si>
    <t>Krank</t>
  </si>
  <si>
    <t>Beispiel: Krankmeldung</t>
  </si>
  <si>
    <t>Beispielhinweis: Tageslimit prüfen</t>
  </si>
  <si>
    <t>Dienstreise</t>
  </si>
  <si>
    <t>Beispiel: Dienstreise</t>
  </si>
  <si>
    <t>Beispiel: Schicht über Mitternacht</t>
  </si>
  <si>
    <t>Einstellungen zur Zeiterfassung 2026</t>
  </si>
  <si>
    <t>Kurzanleitung</t>
  </si>
  <si>
    <t>Beispielperson</t>
  </si>
  <si>
    <t>1</t>
  </si>
  <si>
    <t>Gelbe Felder sind Eingaben: Art, Beginn, Ende, Pause und Notiz.</t>
  </si>
  <si>
    <t>Musterbetrieb</t>
  </si>
  <si>
    <t>2</t>
  </si>
  <si>
    <t>Arbeitszeit, Sollzeit, Saldo und Hinweise werden automatisch berechnet.</t>
  </si>
  <si>
    <t>MA-0001</t>
  </si>
  <si>
    <t>3</t>
  </si>
  <si>
    <t>Für Schichten über Mitternacht einfach Ende am Folgetag als Uhrzeit eintragen.</t>
  </si>
  <si>
    <t>Bundesland/Region</t>
  </si>
  <si>
    <t>Allgemein</t>
  </si>
  <si>
    <t>4</t>
  </si>
  <si>
    <t>Regionale Feiertage in der Feiertagsliste aktivieren oder ergänzen.</t>
  </si>
  <si>
    <t>Sollzeit Montag</t>
  </si>
  <si>
    <t>5</t>
  </si>
  <si>
    <t>Beispieldaten können überschrieben werden.</t>
  </si>
  <si>
    <t>Sollzeit Dienstag</t>
  </si>
  <si>
    <t>Sollzeit Mittwoch</t>
  </si>
  <si>
    <t>Sollzeit Donnerstag</t>
  </si>
  <si>
    <t>Sollzeit Freitag</t>
  </si>
  <si>
    <t>Sollzeit Samstag</t>
  </si>
  <si>
    <t>Sollzeit Sonntag</t>
  </si>
  <si>
    <t>Max. tägliche Netto-Arbeitszeit (Std.)</t>
  </si>
  <si>
    <t>Mindestpause ab &gt;6 Std. (Min.)</t>
  </si>
  <si>
    <t>Mindestpause ab &gt;9 Std. (Min.)</t>
  </si>
  <si>
    <t>Feiertage können unten ergänzt oder angepasst werden.</t>
  </si>
  <si>
    <t>Aktive Feiertage 2026</t>
  </si>
  <si>
    <t>Aktives Datum (intern)</t>
  </si>
  <si>
    <t>Aktiv</t>
  </si>
  <si>
    <t>Neujahr</t>
  </si>
  <si>
    <t>bundesweit</t>
  </si>
  <si>
    <t>Karfreitag</t>
  </si>
  <si>
    <t>Ostermontag</t>
  </si>
  <si>
    <t>Tag der Arbeit</t>
  </si>
  <si>
    <t>Christi Himmelfahrt</t>
  </si>
  <si>
    <t>Pfingstmontag</t>
  </si>
  <si>
    <t>Tag der Deutschen Einheit</t>
  </si>
  <si>
    <t>1. Weihnachtstag</t>
  </si>
  <si>
    <t>2. Weihnachtstag</t>
  </si>
  <si>
    <t>Optional</t>
  </si>
  <si>
    <t>Heilige Drei Könige</t>
  </si>
  <si>
    <t>regional, bei Bedarf als Aktiv markieren</t>
  </si>
  <si>
    <t>Fronleichnam</t>
  </si>
  <si>
    <t>Mariä Himmelfahrt</t>
  </si>
  <si>
    <t>Weltkindertag</t>
  </si>
  <si>
    <t>Reformationstag</t>
  </si>
  <si>
    <t>Allerheiligen</t>
  </si>
  <si>
    <t>Buß- und Bettag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</si>
</sst>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hh:mm"/>
    <numFmt numFmtId="166" formatCode="[h]:mm"/>
  </numFmts>
  <fonts count="12" x14ac:knownFonts="1">
    <font>
      <sz val="11"/>
      <name val="Carlito"/>
    </font>
    <font>
      <b/>
      <sz val="18"/>
      <color rgb="FFFFFFFF"/>
      <name val="Carlito"/>
    </font>
    <font>
      <i/>
      <sz val="11"/>
      <color rgb="FF1F2937"/>
      <name val="Carlito"/>
    </font>
    <font>
      <b/>
      <sz val="11"/>
      <name val="Carlito"/>
    </font>
    <font>
      <b/>
      <sz val="11"/>
      <color rgb="FF1F2937"/>
      <name val="Carlito"/>
    </font>
    <font>
      <b/>
      <sz val="12"/>
      <color rgb="FF1F4E79"/>
      <name val="Carlito"/>
    </font>
    <font>
      <b/>
      <sz val="11"/>
      <color rgb="FFFFFFFF"/>
      <name val="Carlito"/>
    </font>
    <font>
      <sz val="11"/>
      <name val="Carlito"/>
    </font>
    <font>
      <b/>
      <sz val="18"/>
      <color rgb="FFFFFFFF"/>
      <name val="Calibri"/>
      <family val="2"/>
      <scheme val="major"/>
    </font>
    <font>
      <sz val="11"/>
      <name val="Calibri"/>
      <family val="2"/>
      <scheme val="major"/>
    </font>
    <font>
      <b/>
      <sz val="11"/>
      <name val="Calibri"/>
      <family val="2"/>
      <scheme val="major"/>
    </font>
    <font>
      <b/>
      <sz val="11"/>
      <color rgb="FFFFFFFF"/>
      <name val="Calibri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AF7"/>
      </patternFill>
    </fill>
    <fill>
      <patternFill patternType="solid">
        <fgColor rgb="FFEAF2F8"/>
      </patternFill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305496"/>
      </patternFill>
    </fill>
    <fill>
      <patternFill patternType="solid">
        <fgColor rgb="FFF2F2F2"/>
      </patternFill>
    </fill>
    <fill>
      <patternFill patternType="solid">
        <fgColor rgb="FFF8FAF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3" fillId="4" borderId="0" xfId="1" applyFont="1" applyFill="1"/>
    <xf numFmtId="0" fontId="0" fillId="5" borderId="0" xfId="1" applyFont="1" applyFill="1"/>
    <xf numFmtId="0" fontId="4" fillId="4" borderId="0" xfId="1" applyFont="1" applyFill="1" applyAlignment="1">
      <alignment horizontal="center"/>
    </xf>
    <xf numFmtId="0" fontId="0" fillId="6" borderId="0" xfId="1" applyFont="1" applyFill="1"/>
    <xf numFmtId="0" fontId="6" fillId="7" borderId="0" xfId="1" applyFont="1" applyFill="1" applyAlignment="1">
      <alignment horizontal="center" vertical="center" wrapText="1"/>
    </xf>
    <xf numFmtId="0" fontId="0" fillId="8" borderId="0" xfId="1" applyFont="1" applyFill="1"/>
    <xf numFmtId="164" fontId="0" fillId="0" borderId="0" xfId="1" applyNumberFormat="1" applyFont="1"/>
    <xf numFmtId="165" fontId="0" fillId="5" borderId="0" xfId="1" applyNumberFormat="1" applyFont="1" applyFill="1"/>
    <xf numFmtId="166" fontId="0" fillId="8" borderId="0" xfId="1" applyNumberFormat="1" applyFont="1" applyFill="1"/>
    <xf numFmtId="166" fontId="5" fillId="6" borderId="0" xfId="1" applyNumberFormat="1" applyFont="1" applyFill="1" applyAlignment="1">
      <alignment horizontal="center"/>
    </xf>
    <xf numFmtId="1" fontId="0" fillId="5" borderId="0" xfId="1" applyNumberFormat="1" applyFont="1" applyFill="1"/>
    <xf numFmtId="1" fontId="0" fillId="8" borderId="0" xfId="1" applyNumberFormat="1" applyFont="1" applyFill="1"/>
    <xf numFmtId="1" fontId="5" fillId="6" borderId="0" xfId="1" applyNumberFormat="1" applyFont="1" applyFill="1" applyAlignment="1">
      <alignment horizontal="center"/>
    </xf>
    <xf numFmtId="166" fontId="0" fillId="6" borderId="0" xfId="1" applyNumberFormat="1" applyFont="1" applyFill="1"/>
    <xf numFmtId="1" fontId="0" fillId="6" borderId="0" xfId="1" applyNumberFormat="1" applyFont="1" applyFill="1"/>
    <xf numFmtId="0" fontId="3" fillId="6" borderId="0" xfId="1" applyFont="1" applyFill="1"/>
    <xf numFmtId="166" fontId="3" fillId="6" borderId="0" xfId="1" applyNumberFormat="1" applyFont="1" applyFill="1"/>
    <xf numFmtId="1" fontId="3" fillId="6" borderId="0" xfId="1" applyNumberFormat="1" applyFont="1" applyFill="1"/>
    <xf numFmtId="0" fontId="1" fillId="2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0" borderId="0" xfId="0" applyFont="1"/>
    <xf numFmtId="0" fontId="10" fillId="4" borderId="0" xfId="1" applyFont="1" applyFill="1"/>
    <xf numFmtId="0" fontId="9" fillId="5" borderId="0" xfId="1" applyFont="1" applyFill="1"/>
    <xf numFmtId="0" fontId="11" fillId="7" borderId="0" xfId="1" applyFont="1" applyFill="1" applyAlignment="1">
      <alignment horizontal="center" vertical="center" wrapText="1"/>
    </xf>
    <xf numFmtId="166" fontId="9" fillId="5" borderId="0" xfId="1" applyNumberFormat="1" applyFont="1" applyFill="1"/>
    <xf numFmtId="0" fontId="11" fillId="7" borderId="0" xfId="1" applyFont="1" applyFill="1" applyAlignment="1">
      <alignment horizontal="left" vertical="center" wrapText="1"/>
    </xf>
    <xf numFmtId="0" fontId="9" fillId="9" borderId="0" xfId="1" applyFont="1" applyFill="1" applyAlignment="1">
      <alignment wrapText="1"/>
    </xf>
    <xf numFmtId="0" fontId="9" fillId="9" borderId="0" xfId="1" applyFont="1" applyFill="1" applyAlignment="1">
      <alignment horizontal="left" wrapText="1"/>
    </xf>
    <xf numFmtId="0" fontId="9" fillId="0" borderId="0" xfId="1" applyFont="1" applyAlignment="1">
      <alignment wrapText="1"/>
    </xf>
    <xf numFmtId="164" fontId="9" fillId="0" borderId="0" xfId="1" applyNumberFormat="1" applyFont="1" applyAlignment="1">
      <alignment wrapText="1"/>
    </xf>
  </cellXfs>
  <cellStyles count="2">
    <cellStyle name="Normal" xfId="1" xr:uid="{00000000-0005-0000-0000-000000000000}"/>
    <cellStyle name="Standard" xfId="0" builtinId="0"/>
  </cellStyles>
  <dxfs count="16"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strike val="0"/>
        <outline val="0"/>
        <shadow val="0"/>
        <u val="none"/>
        <vertAlign val="baseline"/>
        <name val="Calibri"/>
        <family val="2"/>
        <scheme val="major"/>
      </font>
    </dxf>
    <dxf>
      <font>
        <color rgb="FF166534"/>
      </font>
      <fill>
        <patternFill patternType="solid">
          <bgColor rgb="FFE2F0D9"/>
        </patternFill>
      </fill>
    </dxf>
    <dxf>
      <font>
        <b/>
        <color rgb="FF9A3412"/>
      </font>
      <fill>
        <patternFill patternType="solid">
          <bgColor rgb="FFFCE4D6"/>
        </patternFill>
      </fill>
    </dxf>
    <dxf>
      <font>
        <color rgb="FF991B1B"/>
      </font>
      <fill>
        <patternFill patternType="solid">
          <bgColor rgb="FFF4CCCC"/>
        </patternFill>
      </fill>
    </dxf>
    <dxf>
      <font>
        <color rgb="FF166534"/>
      </font>
      <fill>
        <patternFill patternType="solid">
          <bgColor rgb="FFD9EAD3"/>
        </patternFill>
      </fill>
    </dxf>
    <dxf>
      <fill>
        <patternFill patternType="solid">
          <bgColor rgb="FFE2F0D9"/>
        </patternFill>
      </fill>
    </dxf>
    <dxf>
      <fill>
        <patternFill patternType="solid">
          <bgColor rgb="FFF4CCCC"/>
        </patternFill>
      </fill>
    </dxf>
    <dxf>
      <fill>
        <patternFill patternType="solid">
          <bgColor rgb="FFDDEBF7"/>
        </patternFill>
      </fill>
    </dxf>
    <dxf>
      <fill>
        <patternFill patternType="solid">
          <bgColor rgb="FFF3F4F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Plus/Minus</c:v>
          </c:tx>
          <c:invertIfNegative val="1"/>
          <c:cat>
            <c:strRef>
              <c:f>'Zeiterfassung 2026'!$R$10:$R$21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'Zeiterfassung 2026'!$V$10:$V$21</c:f>
              <c:numCache>
                <c:formatCode>[h]:mm</c:formatCode>
                <c:ptCount val="12"/>
                <c:pt idx="0">
                  <c:v>2.0833333333333332E-2</c:v>
                </c:pt>
                <c:pt idx="1">
                  <c:v>0</c:v>
                </c:pt>
                <c:pt idx="2">
                  <c:v>0</c:v>
                </c:pt>
                <c:pt idx="3">
                  <c:v>0.10416666666666667</c:v>
                </c:pt>
                <c:pt idx="4">
                  <c:v>0</c:v>
                </c:pt>
                <c:pt idx="5">
                  <c:v>6.25E-2</c:v>
                </c:pt>
                <c:pt idx="6">
                  <c:v>0</c:v>
                </c:pt>
                <c:pt idx="7">
                  <c:v>0</c:v>
                </c:pt>
                <c:pt idx="8">
                  <c:v>3.125E-2</c:v>
                </c:pt>
                <c:pt idx="9">
                  <c:v>0</c:v>
                </c:pt>
                <c:pt idx="10">
                  <c:v>-1.0416666666666666E-2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BC-4585-A774-8CCE2A859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[h]:mm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lineChart>
        <c:grouping val="standard"/>
        <c:varyColors val="1"/>
        <c:ser>
          <c:idx val="0"/>
          <c:order val="0"/>
          <c:tx>
            <c:v>Saldo Ende</c:v>
          </c:tx>
          <c:cat>
            <c:strRef>
              <c:f>'Zeiterfassung 2026'!$R$10:$R$21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'Zeiterfassung 2026'!$W$10:$W$21</c:f>
              <c:numCache>
                <c:formatCode>[h]:mm</c:formatCode>
                <c:ptCount val="12"/>
                <c:pt idx="0">
                  <c:v>2.0833333333333332E-2</c:v>
                </c:pt>
                <c:pt idx="1">
                  <c:v>2.0833333333333332E-2</c:v>
                </c:pt>
                <c:pt idx="2">
                  <c:v>2.0833333333333332E-2</c:v>
                </c:pt>
                <c:pt idx="3">
                  <c:v>0.125</c:v>
                </c:pt>
                <c:pt idx="4">
                  <c:v>0.125</c:v>
                </c:pt>
                <c:pt idx="5">
                  <c:v>0.1875</c:v>
                </c:pt>
                <c:pt idx="6">
                  <c:v>0.1875</c:v>
                </c:pt>
                <c:pt idx="7">
                  <c:v>0.1875</c:v>
                </c:pt>
                <c:pt idx="8">
                  <c:v>0.21875</c:v>
                </c:pt>
                <c:pt idx="9">
                  <c:v>0.21875</c:v>
                </c:pt>
                <c:pt idx="10">
                  <c:v>0.20833333333333334</c:v>
                </c:pt>
                <c:pt idx="11">
                  <c:v>0.20833333333333334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E-4ADA-83ED-160E51E2C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[h]:mm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25</xdr:row>
      <xdr:rowOff>0</xdr:rowOff>
    </xdr:from>
    <xdr:to>
      <xdr:col>27</xdr:col>
      <xdr:colOff>0</xdr:colOff>
      <xdr:row>42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43</xdr:row>
      <xdr:rowOff>0</xdr:rowOff>
    </xdr:from>
    <xdr:to>
      <xdr:col>27</xdr:col>
      <xdr:colOff>0</xdr:colOff>
      <xdr:row>60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ZeitTable" displayName="ZeitTable" ref="A9:P374">
  <tableColumns count="16">
    <tableColumn id="1" xr3:uid="{00000000-0010-0000-0000-000001000000}" name="Datum"/>
    <tableColumn id="2" xr3:uid="{00000000-0010-0000-0000-000002000000}" name="Wochentag"/>
    <tableColumn id="3" xr3:uid="{00000000-0010-0000-0000-000003000000}" name="Monat"/>
    <tableColumn id="4" xr3:uid="{00000000-0010-0000-0000-000004000000}" name="Feiertag"/>
    <tableColumn id="5" xr3:uid="{00000000-0010-0000-0000-000005000000}" name="Art"/>
    <tableColumn id="6" xr3:uid="{00000000-0010-0000-0000-000006000000}" name="Beginn"/>
    <tableColumn id="7" xr3:uid="{00000000-0010-0000-0000-000007000000}" name="Ende"/>
    <tableColumn id="8" xr3:uid="{00000000-0010-0000-0000-000008000000}" name="Pause (Min.)"/>
    <tableColumn id="9" xr3:uid="{00000000-0010-0000-0000-000009000000}" name="Sollzeit"/>
    <tableColumn id="10" xr3:uid="{00000000-0010-0000-0000-00000A000000}" name="Netto-Arbeitszeit"/>
    <tableColumn id="11" xr3:uid="{00000000-0010-0000-0000-00000B000000}" name="Anrechenbar"/>
    <tableColumn id="12" xr3:uid="{00000000-0010-0000-0000-00000C000000}" name="Plus/Minus"/>
    <tableColumn id="13" xr3:uid="{00000000-0010-0000-0000-00000D000000}" name="Saldo"/>
    <tableColumn id="14" xr3:uid="{00000000-0010-0000-0000-00000E000000}" name="Pause Soll (Min.)"/>
    <tableColumn id="15" xr3:uid="{00000000-0010-0000-0000-00000F000000}" name="Hinweis"/>
    <tableColumn id="16" xr3:uid="{00000000-0010-0000-0000-000010000000}" name="Notiz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onatsSummary" displayName="MonatsSummary" ref="R9:AA23">
  <tableColumns count="10">
    <tableColumn id="1" xr3:uid="{00000000-0010-0000-0100-000001000000}" name="Monat"/>
    <tableColumn id="2" xr3:uid="{00000000-0010-0000-0100-000002000000}" name="Sollzeit"/>
    <tableColumn id="3" xr3:uid="{00000000-0010-0000-0100-000003000000}" name="Arbeitszeit"/>
    <tableColumn id="4" xr3:uid="{00000000-0010-0000-0100-000004000000}" name="Anrechenbar"/>
    <tableColumn id="5" xr3:uid="{00000000-0010-0000-0100-000005000000}" name="Plus/Minus"/>
    <tableColumn id="6" xr3:uid="{00000000-0010-0000-0100-000006000000}" name="Saldo Ende"/>
    <tableColumn id="7" xr3:uid="{00000000-0010-0000-0100-000007000000}" name="Urlaubstage"/>
    <tableColumn id="8" xr3:uid="{00000000-0010-0000-0100-000008000000}" name="Kranktage"/>
    <tableColumn id="9" xr3:uid="{00000000-0010-0000-0100-000009000000}" name="Arbeitstage"/>
    <tableColumn id="10" xr3:uid="{00000000-0010-0000-0100-00000A000000}" name="Warnunge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FeiertageTable" displayName="FeiertageTable" ref="A21:E60" headerRowDxfId="2" dataDxfId="0" totalsRowDxfId="1">
  <tableColumns count="5">
    <tableColumn id="1" xr3:uid="{00000000-0010-0000-0200-000001000000}" name="Aktive Feiertage 2026" dataDxfId="7"/>
    <tableColumn id="2" xr3:uid="{00000000-0010-0000-0200-000002000000}" name="Datum" dataDxfId="6"/>
    <tableColumn id="3" xr3:uid="{00000000-0010-0000-0200-000003000000}" name="Feiertag" dataDxfId="5"/>
    <tableColumn id="4" xr3:uid="{00000000-0010-0000-0200-000004000000}" name="Hinweis" dataDxfId="4"/>
    <tableColumn id="5" xr3:uid="{00000000-0010-0000-0200-000005000000}" name="Aktives Datum (intern)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74"/>
  <sheetViews>
    <sheetView tabSelected="1" workbookViewId="0">
      <selection activeCell="F19" sqref="F19"/>
    </sheetView>
  </sheetViews>
  <sheetFormatPr baseColWidth="10" defaultColWidth="9" defaultRowHeight="15" x14ac:dyDescent="0.25"/>
  <cols>
    <col min="1" max="1" width="14.25" bestFit="1" customWidth="1"/>
    <col min="2" max="2" width="11.75" bestFit="1" customWidth="1"/>
    <col min="3" max="3" width="7" customWidth="1"/>
    <col min="4" max="4" width="10.25" customWidth="1"/>
    <col min="5" max="5" width="9.625" bestFit="1" customWidth="1"/>
    <col min="6" max="6" width="9.375" bestFit="1" customWidth="1"/>
    <col min="7" max="7" width="7.375" bestFit="1" customWidth="1"/>
    <col min="8" max="8" width="18.5" bestFit="1" customWidth="1"/>
    <col min="9" max="9" width="6.625" bestFit="1" customWidth="1"/>
    <col min="10" max="10" width="17.375" bestFit="1" customWidth="1"/>
    <col min="11" max="11" width="10.875" bestFit="1" customWidth="1"/>
    <col min="12" max="12" width="10" bestFit="1" customWidth="1"/>
    <col min="13" max="13" width="5.125" bestFit="1" customWidth="1"/>
    <col min="14" max="14" width="14" customWidth="1"/>
    <col min="15" max="15" width="11.125" bestFit="1" customWidth="1"/>
    <col min="16" max="16" width="26.5" bestFit="1" customWidth="1"/>
    <col min="17" max="17" width="3" customWidth="1"/>
    <col min="18" max="18" width="9.5" bestFit="1" customWidth="1"/>
    <col min="19" max="19" width="7.375" bestFit="1" customWidth="1"/>
    <col min="20" max="20" width="9.375" bestFit="1" customWidth="1"/>
    <col min="21" max="21" width="10.875" bestFit="1" customWidth="1"/>
    <col min="22" max="22" width="9.75" bestFit="1" customWidth="1"/>
    <col min="23" max="23" width="9.375" bestFit="1" customWidth="1"/>
    <col min="24" max="24" width="10.25" bestFit="1" customWidth="1"/>
    <col min="25" max="25" width="8.625" bestFit="1" customWidth="1"/>
    <col min="26" max="26" width="9.875" bestFit="1" customWidth="1"/>
    <col min="27" max="27" width="10" bestFit="1" customWidth="1"/>
  </cols>
  <sheetData>
    <row r="1" spans="1:27" ht="30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27" ht="36" customHeight="1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4" spans="1:27" ht="15.75" x14ac:dyDescent="0.25">
      <c r="A4" s="1" t="s">
        <v>2</v>
      </c>
      <c r="B4" s="2" t="str">
        <f>Einstellungen!B4</f>
        <v>Beispielperson</v>
      </c>
      <c r="D4" s="3" t="s">
        <v>3</v>
      </c>
      <c r="E4" s="10">
        <f>SUM(I10:I374)</f>
        <v>84.666666666666544</v>
      </c>
      <c r="F4" s="3" t="s">
        <v>4</v>
      </c>
      <c r="G4" s="10">
        <f>SUM(J10:J374)</f>
        <v>75.5416666666667</v>
      </c>
      <c r="H4" s="3" t="s">
        <v>5</v>
      </c>
      <c r="I4" s="10">
        <f>SUM(K10:K374)-SUM(J10:J374)</f>
        <v>9.3333333333332007</v>
      </c>
      <c r="J4" s="3" t="s">
        <v>6</v>
      </c>
      <c r="K4" s="10">
        <f>SUM(L10:L374)</f>
        <v>0.20833333333333334</v>
      </c>
      <c r="L4" s="3" t="s">
        <v>7</v>
      </c>
      <c r="M4" s="13">
        <f>SUMPRODUCT(--($O$10:$O$374&lt;&gt;""),--($O$10:$O$374&lt;&gt;"OK"))</f>
        <v>2</v>
      </c>
    </row>
    <row r="5" spans="1:27" ht="15.75" x14ac:dyDescent="0.25">
      <c r="A5" s="1" t="s">
        <v>8</v>
      </c>
      <c r="B5" s="2" t="str">
        <f>Einstellungen!B5</f>
        <v>Musterbetrieb</v>
      </c>
      <c r="D5" s="3" t="s">
        <v>9</v>
      </c>
      <c r="E5" s="13">
        <f>COUNTIF(E10:E374,"Urlaub")</f>
        <v>25</v>
      </c>
      <c r="F5" s="3" t="s">
        <v>10</v>
      </c>
      <c r="G5" s="13">
        <f>COUNTIF(E10:E374,"Krank")</f>
        <v>3</v>
      </c>
      <c r="H5" s="3" t="s">
        <v>11</v>
      </c>
      <c r="I5" s="13">
        <f>COUNTIF(E10:E374,"Arbeit")+COUNTIF(E10:E374,"Homeoffice")+COUNTIF(E10:E374,"Dienstreise")</f>
        <v>226</v>
      </c>
      <c r="J5" s="3" t="s">
        <v>12</v>
      </c>
      <c r="K5" s="10">
        <f>IF(I5&gt;0,G4/I5,0)</f>
        <v>0.33425516224188806</v>
      </c>
    </row>
    <row r="6" spans="1:27" x14ac:dyDescent="0.25">
      <c r="A6" s="1" t="s">
        <v>13</v>
      </c>
      <c r="B6" s="2" t="str">
        <f>Einstellungen!B6</f>
        <v>MA-0001</v>
      </c>
    </row>
    <row r="7" spans="1:27" x14ac:dyDescent="0.25">
      <c r="A7" s="1" t="s">
        <v>14</v>
      </c>
      <c r="B7" s="2">
        <f>Einstellungen!B3</f>
        <v>2026</v>
      </c>
    </row>
    <row r="9" spans="1:27" ht="32.1" customHeight="1" x14ac:dyDescent="0.25">
      <c r="A9" s="5" t="s">
        <v>15</v>
      </c>
      <c r="B9" s="5" t="s">
        <v>16</v>
      </c>
      <c r="C9" s="5" t="s">
        <v>17</v>
      </c>
      <c r="D9" s="5" t="s">
        <v>18</v>
      </c>
      <c r="E9" s="5" t="s">
        <v>19</v>
      </c>
      <c r="F9" s="5" t="s">
        <v>20</v>
      </c>
      <c r="G9" s="5" t="s">
        <v>21</v>
      </c>
      <c r="H9" s="5" t="s">
        <v>22</v>
      </c>
      <c r="I9" s="5" t="s">
        <v>23</v>
      </c>
      <c r="J9" s="5" t="s">
        <v>24</v>
      </c>
      <c r="K9" s="5" t="s">
        <v>25</v>
      </c>
      <c r="L9" s="5" t="s">
        <v>26</v>
      </c>
      <c r="M9" s="5" t="s">
        <v>27</v>
      </c>
      <c r="N9" s="5" t="s">
        <v>28</v>
      </c>
      <c r="O9" s="5" t="s">
        <v>29</v>
      </c>
      <c r="P9" s="5" t="s">
        <v>30</v>
      </c>
      <c r="R9" s="5" t="s">
        <v>17</v>
      </c>
      <c r="S9" s="5" t="s">
        <v>23</v>
      </c>
      <c r="T9" s="5" t="s">
        <v>31</v>
      </c>
      <c r="U9" s="5" t="s">
        <v>25</v>
      </c>
      <c r="V9" s="5" t="s">
        <v>26</v>
      </c>
      <c r="W9" s="5" t="s">
        <v>32</v>
      </c>
      <c r="X9" s="5" t="s">
        <v>9</v>
      </c>
      <c r="Y9" s="5" t="s">
        <v>10</v>
      </c>
      <c r="Z9" s="5" t="s">
        <v>33</v>
      </c>
      <c r="AA9" s="5" t="s">
        <v>7</v>
      </c>
    </row>
    <row r="10" spans="1:27" ht="18" customHeight="1" x14ac:dyDescent="0.25">
      <c r="A10" s="7">
        <v>46023</v>
      </c>
      <c r="B10" s="6" t="str">
        <f t="shared" ref="B10:B73" si="0">CHOOSE(WEEKDAY(A10,2),"Montag","Dienstag","Mittwoch","Donnerstag","Freitag","Samstag","Sonntag")</f>
        <v>Donnerstag</v>
      </c>
      <c r="C10" s="6" t="str">
        <f t="shared" ref="C10:C73" si="1">CHOOSE(MONTH(A10),"Januar","Februar","März","April","Mai","Juni","Juli","August","September","Oktober","November","Dezember")</f>
        <v>Januar</v>
      </c>
      <c r="D10" s="6" t="str">
        <f>IFERROR(INDEX(Einstellungen!$C$22:$C$60,MATCH(A10,Einstellungen!$E$22:$E$60,0)),"")</f>
        <v>Neujahr</v>
      </c>
      <c r="E10" s="2" t="s">
        <v>18</v>
      </c>
      <c r="F10" s="8"/>
      <c r="G10" s="8"/>
      <c r="H10" s="11"/>
      <c r="I10" s="9">
        <f>IF(OR(E10="Arbeit",E10="Homeoffice",E10="Dienstreise",E10="Urlaub",E10="Krank"),IF(AND(WEEKDAY(A10,2)&lt;=5,D10=""),INDEX(Einstellungen!$B$8:$B$14,WEEKDAY(A10,2)),0),0)</f>
        <v>0</v>
      </c>
      <c r="J10" s="9">
        <f t="shared" ref="J10:J73" si="2">IF(OR(E10="Arbeit",E10="Homeoffice",E10="Dienstreise"),IF(OR(F10="",G10=""),0,MAX(0,ROUND((G10-F10+(G10&lt;F10))*1440-H10,0)/1440)),0)</f>
        <v>0</v>
      </c>
      <c r="K10" s="9">
        <f t="shared" ref="K10:K73" si="3">IF(OR(E10="Urlaub",E10="Krank"),I10,J10)</f>
        <v>0</v>
      </c>
      <c r="L10" s="9">
        <f t="shared" ref="L10:L73" si="4">IF(E10="",0,ROUND((K10-I10)*1440,0)/1440)</f>
        <v>0</v>
      </c>
      <c r="M10" s="9">
        <f>SUM($L$10:L10)</f>
        <v>0</v>
      </c>
      <c r="N10" s="12">
        <f>IF(OR(E10="Arbeit",E10="Homeoffice",E10="Dienstreise"),IF(J10*24&gt;9,Einstellungen!$B$17,IF(J10*24&gt;6,Einstellungen!$B$16,0)),0)</f>
        <v>0</v>
      </c>
      <c r="O10" s="6" t="str">
        <f>IF(OR(E10="Arbeit",E10="Homeoffice",E10="Dienstreise"),IF(OR(F10="",G10=""),"Zeit fehlt",IF(H10&lt;N10,"Pause prüfen",IF(J10*24&gt;Einstellungen!$B$15,"Arbeitszeit &gt; Limit",IF(OR(WEEKDAY(A10,2)&gt;5,D10&lt;&gt;""),"Ruhetag/Feiertag prüfen","OK")))),IF(OR(E10="",E10="Frei",E10="Urlaub",E10="Krank",E10="Feiertag"),"", "Art prüfen"))</f>
        <v/>
      </c>
      <c r="P10" s="2" t="s">
        <v>34</v>
      </c>
      <c r="R10" s="1" t="s">
        <v>35</v>
      </c>
      <c r="S10" s="14">
        <f t="shared" ref="S10:S21" si="5">SUMIFS($I$10:$I$374,$C$10:$C$374,R10)</f>
        <v>6.9999999999999973</v>
      </c>
      <c r="T10" s="14">
        <f t="shared" ref="T10:T21" si="6">SUMIFS($J$10:$J$374,$C$10:$C$374,R10)</f>
        <v>7.0208333333333313</v>
      </c>
      <c r="U10" s="14">
        <f t="shared" ref="U10:U21" si="7">SUMIFS($K$10:$K$374,$C$10:$C$374,R10)</f>
        <v>7.0208333333333313</v>
      </c>
      <c r="V10" s="14">
        <f t="shared" ref="V10:V21" si="8">SUMIFS($L$10:$L$374,$C$10:$C$374,R10)</f>
        <v>2.0833333333333332E-2</v>
      </c>
      <c r="W10" s="14">
        <f>SUM($V$10:V10)</f>
        <v>2.0833333333333332E-2</v>
      </c>
      <c r="X10" s="15">
        <f t="shared" ref="X10:X21" si="9">COUNTIFS($C$10:$C$374,R10,$E$10:$E$374,"Urlaub")</f>
        <v>0</v>
      </c>
      <c r="Y10" s="15">
        <f t="shared" ref="Y10:Y21" si="10">COUNTIFS($C$10:$C$374,R10,$E$10:$E$374,"Krank")</f>
        <v>0</v>
      </c>
      <c r="Z10" s="15">
        <f t="shared" ref="Z10:Z21" si="11">COUNTIFS($C$10:$C$374,R10,$E$10:$E$374,"Arbeit")+COUNTIFS($C$10:$C$374,R10,$E$10:$E$374,"Homeoffice")+COUNTIFS($C$10:$C$374,R10,$E$10:$E$374,"Dienstreise")</f>
        <v>21</v>
      </c>
      <c r="AA10" s="15">
        <f t="shared" ref="AA10:AA21" si="12">SUMPRODUCT(--($C$10:$C$374=R10),--($O$10:$O$374&lt;&gt;""),--($O$10:$O$374&lt;&gt;"OK"))</f>
        <v>1</v>
      </c>
    </row>
    <row r="11" spans="1:27" ht="18" customHeight="1" x14ac:dyDescent="0.25">
      <c r="A11" s="7">
        <v>46024</v>
      </c>
      <c r="B11" s="6" t="str">
        <f t="shared" si="0"/>
        <v>Freitag</v>
      </c>
      <c r="C11" s="6" t="str">
        <f t="shared" si="1"/>
        <v>Januar</v>
      </c>
      <c r="D11" s="6" t="str">
        <f>IFERROR(INDEX(Einstellungen!$C$22:$C$60,MATCH(A11,Einstellungen!$E$22:$E$60,0)),"")</f>
        <v/>
      </c>
      <c r="E11" s="2" t="s">
        <v>36</v>
      </c>
      <c r="F11" s="8">
        <v>0.34375</v>
      </c>
      <c r="G11" s="8">
        <v>0.69791666666666663</v>
      </c>
      <c r="H11" s="11">
        <v>30</v>
      </c>
      <c r="I11" s="9">
        <f>IF(OR(E11="Arbeit",E11="Homeoffice",E11="Dienstreise",E11="Urlaub",E11="Krank"),IF(AND(WEEKDAY(A11,2)&lt;=5,D11=""),INDEX(Einstellungen!$B$8:$B$14,WEEKDAY(A11,2)),0),0)</f>
        <v>0.33333333333333331</v>
      </c>
      <c r="J11" s="9">
        <f t="shared" si="2"/>
        <v>0.33333333333333331</v>
      </c>
      <c r="K11" s="9">
        <f t="shared" si="3"/>
        <v>0.33333333333333331</v>
      </c>
      <c r="L11" s="9">
        <f t="shared" si="4"/>
        <v>0</v>
      </c>
      <c r="M11" s="9">
        <f>SUM($L$10:L11)</f>
        <v>0</v>
      </c>
      <c r="N11" s="12">
        <f>IF(OR(E11="Arbeit",E11="Homeoffice",E11="Dienstreise"),IF(J11*24&gt;9,Einstellungen!$B$17,IF(J11*24&gt;6,Einstellungen!$B$16,0)),0)</f>
        <v>30</v>
      </c>
      <c r="O11" s="6" t="str">
        <f>IF(OR(E11="Arbeit",E11="Homeoffice",E11="Dienstreise"),IF(OR(F11="",G11=""),"Zeit fehlt",IF(H11&lt;N11,"Pause prüfen",IF(J11*24&gt;Einstellungen!$B$15,"Arbeitszeit &gt; Limit",IF(OR(WEEKDAY(A11,2)&gt;5,D11&lt;&gt;""),"Ruhetag/Feiertag prüfen","OK")))),IF(OR(E11="",E11="Frei",E11="Urlaub",E11="Krank",E11="Feiertag"),"", "Art prüfen"))</f>
        <v>OK</v>
      </c>
      <c r="P11" s="2"/>
      <c r="R11" s="1" t="s">
        <v>37</v>
      </c>
      <c r="S11" s="14">
        <f t="shared" si="5"/>
        <v>6.6666666666666643</v>
      </c>
      <c r="T11" s="14">
        <f t="shared" si="6"/>
        <v>4.9999999999999991</v>
      </c>
      <c r="U11" s="14">
        <f t="shared" si="7"/>
        <v>6.6666666666666643</v>
      </c>
      <c r="V11" s="14">
        <f t="shared" si="8"/>
        <v>0</v>
      </c>
      <c r="W11" s="14">
        <f>SUM($V$10:V11)</f>
        <v>2.0833333333333332E-2</v>
      </c>
      <c r="X11" s="15">
        <f t="shared" si="9"/>
        <v>5</v>
      </c>
      <c r="Y11" s="15">
        <f t="shared" si="10"/>
        <v>0</v>
      </c>
      <c r="Z11" s="15">
        <f t="shared" si="11"/>
        <v>15</v>
      </c>
      <c r="AA11" s="15">
        <f t="shared" si="12"/>
        <v>0</v>
      </c>
    </row>
    <row r="12" spans="1:27" ht="18" customHeight="1" x14ac:dyDescent="0.25">
      <c r="A12" s="7">
        <v>46025</v>
      </c>
      <c r="B12" s="6" t="str">
        <f t="shared" si="0"/>
        <v>Samstag</v>
      </c>
      <c r="C12" s="6" t="str">
        <f t="shared" si="1"/>
        <v>Januar</v>
      </c>
      <c r="D12" s="6" t="str">
        <f>IFERROR(INDEX(Einstellungen!$C$22:$C$60,MATCH(A12,Einstellungen!$E$22:$E$60,0)),"")</f>
        <v/>
      </c>
      <c r="E12" s="2" t="s">
        <v>38</v>
      </c>
      <c r="F12" s="8"/>
      <c r="G12" s="8"/>
      <c r="H12" s="11"/>
      <c r="I12" s="9">
        <f>IF(OR(E12="Arbeit",E12="Homeoffice",E12="Dienstreise",E12="Urlaub",E12="Krank"),IF(AND(WEEKDAY(A12,2)&lt;=5,D12=""),INDEX(Einstellungen!$B$8:$B$14,WEEKDAY(A12,2)),0),0)</f>
        <v>0</v>
      </c>
      <c r="J12" s="9">
        <f t="shared" si="2"/>
        <v>0</v>
      </c>
      <c r="K12" s="9">
        <f t="shared" si="3"/>
        <v>0</v>
      </c>
      <c r="L12" s="9">
        <f t="shared" si="4"/>
        <v>0</v>
      </c>
      <c r="M12" s="9">
        <f>SUM($L$10:L12)</f>
        <v>0</v>
      </c>
      <c r="N12" s="12">
        <f>IF(OR(E12="Arbeit",E12="Homeoffice",E12="Dienstreise"),IF(J12*24&gt;9,Einstellungen!$B$17,IF(J12*24&gt;6,Einstellungen!$B$16,0)),0)</f>
        <v>0</v>
      </c>
      <c r="O12" s="6" t="str">
        <f>IF(OR(E12="Arbeit",E12="Homeoffice",E12="Dienstreise"),IF(OR(F12="",G12=""),"Zeit fehlt",IF(H12&lt;N12,"Pause prüfen",IF(J12*24&gt;Einstellungen!$B$15,"Arbeitszeit &gt; Limit",IF(OR(WEEKDAY(A12,2)&gt;5,D12&lt;&gt;""),"Ruhetag/Feiertag prüfen","OK")))),IF(OR(E12="",E12="Frei",E12="Urlaub",E12="Krank",E12="Feiertag"),"", "Art prüfen"))</f>
        <v/>
      </c>
      <c r="P12" s="2"/>
      <c r="R12" s="1" t="s">
        <v>39</v>
      </c>
      <c r="S12" s="14">
        <f t="shared" si="5"/>
        <v>7.3333333333333304</v>
      </c>
      <c r="T12" s="14">
        <f t="shared" si="6"/>
        <v>6.6666666666666643</v>
      </c>
      <c r="U12" s="14">
        <f t="shared" si="7"/>
        <v>7.3333333333333304</v>
      </c>
      <c r="V12" s="14">
        <f t="shared" si="8"/>
        <v>0</v>
      </c>
      <c r="W12" s="14">
        <f>SUM($V$10:V12)</f>
        <v>2.0833333333333332E-2</v>
      </c>
      <c r="X12" s="15">
        <f t="shared" si="9"/>
        <v>0</v>
      </c>
      <c r="Y12" s="15">
        <f t="shared" si="10"/>
        <v>2</v>
      </c>
      <c r="Z12" s="15">
        <f t="shared" si="11"/>
        <v>20</v>
      </c>
      <c r="AA12" s="15">
        <f t="shared" si="12"/>
        <v>0</v>
      </c>
    </row>
    <row r="13" spans="1:27" ht="18" customHeight="1" x14ac:dyDescent="0.25">
      <c r="A13" s="7">
        <v>46026</v>
      </c>
      <c r="B13" s="6" t="str">
        <f t="shared" si="0"/>
        <v>Sonntag</v>
      </c>
      <c r="C13" s="6" t="str">
        <f t="shared" si="1"/>
        <v>Januar</v>
      </c>
      <c r="D13" s="6" t="str">
        <f>IFERROR(INDEX(Einstellungen!$C$22:$C$60,MATCH(A13,Einstellungen!$E$22:$E$60,0)),"")</f>
        <v/>
      </c>
      <c r="E13" s="2" t="s">
        <v>38</v>
      </c>
      <c r="F13" s="8"/>
      <c r="G13" s="8"/>
      <c r="H13" s="11"/>
      <c r="I13" s="9">
        <f>IF(OR(E13="Arbeit",E13="Homeoffice",E13="Dienstreise",E13="Urlaub",E13="Krank"),IF(AND(WEEKDAY(A13,2)&lt;=5,D13=""),INDEX(Einstellungen!$B$8:$B$14,WEEKDAY(A13,2)),0),0)</f>
        <v>0</v>
      </c>
      <c r="J13" s="9">
        <f t="shared" si="2"/>
        <v>0</v>
      </c>
      <c r="K13" s="9">
        <f t="shared" si="3"/>
        <v>0</v>
      </c>
      <c r="L13" s="9">
        <f t="shared" si="4"/>
        <v>0</v>
      </c>
      <c r="M13" s="9">
        <f>SUM($L$10:L13)</f>
        <v>0</v>
      </c>
      <c r="N13" s="12">
        <f>IF(OR(E13="Arbeit",E13="Homeoffice",E13="Dienstreise"),IF(J13*24&gt;9,Einstellungen!$B$17,IF(J13*24&gt;6,Einstellungen!$B$16,0)),0)</f>
        <v>0</v>
      </c>
      <c r="O13" s="6" t="str">
        <f>IF(OR(E13="Arbeit",E13="Homeoffice",E13="Dienstreise"),IF(OR(F13="",G13=""),"Zeit fehlt",IF(H13&lt;N13,"Pause prüfen",IF(J13*24&gt;Einstellungen!$B$15,"Arbeitszeit &gt; Limit",IF(OR(WEEKDAY(A13,2)&gt;5,D13&lt;&gt;""),"Ruhetag/Feiertag prüfen","OK")))),IF(OR(E13="",E13="Frei",E13="Urlaub",E13="Krank",E13="Feiertag"),"", "Art prüfen"))</f>
        <v/>
      </c>
      <c r="P13" s="2"/>
      <c r="R13" s="1" t="s">
        <v>40</v>
      </c>
      <c r="S13" s="14">
        <f t="shared" si="5"/>
        <v>6.6666666666666643</v>
      </c>
      <c r="T13" s="14">
        <f t="shared" si="6"/>
        <v>6.7708333333333313</v>
      </c>
      <c r="U13" s="14">
        <f t="shared" si="7"/>
        <v>6.7708333333333313</v>
      </c>
      <c r="V13" s="14">
        <f t="shared" si="8"/>
        <v>0.10416666666666667</v>
      </c>
      <c r="W13" s="14">
        <f>SUM($V$10:V13)</f>
        <v>0.125</v>
      </c>
      <c r="X13" s="15">
        <f t="shared" si="9"/>
        <v>0</v>
      </c>
      <c r="Y13" s="15">
        <f t="shared" si="10"/>
        <v>0</v>
      </c>
      <c r="Z13" s="15">
        <f t="shared" si="11"/>
        <v>20</v>
      </c>
      <c r="AA13" s="15">
        <f t="shared" si="12"/>
        <v>1</v>
      </c>
    </row>
    <row r="14" spans="1:27" ht="18" customHeight="1" x14ac:dyDescent="0.25">
      <c r="A14" s="7">
        <v>46027</v>
      </c>
      <c r="B14" s="6" t="str">
        <f t="shared" si="0"/>
        <v>Montag</v>
      </c>
      <c r="C14" s="6" t="str">
        <f t="shared" si="1"/>
        <v>Januar</v>
      </c>
      <c r="D14" s="6" t="str">
        <f>IFERROR(INDEX(Einstellungen!$C$22:$C$60,MATCH(A14,Einstellungen!$E$22:$E$60,0)),"")</f>
        <v/>
      </c>
      <c r="E14" s="2" t="s">
        <v>41</v>
      </c>
      <c r="F14" s="8">
        <v>0.33333333333333331</v>
      </c>
      <c r="G14" s="8">
        <v>0.6875</v>
      </c>
      <c r="H14" s="11">
        <v>30</v>
      </c>
      <c r="I14" s="9">
        <f>IF(OR(E14="Arbeit",E14="Homeoffice",E14="Dienstreise",E14="Urlaub",E14="Krank"),IF(AND(WEEKDAY(A14,2)&lt;=5,D14=""),INDEX(Einstellungen!$B$8:$B$14,WEEKDAY(A14,2)),0),0)</f>
        <v>0.33333333333333331</v>
      </c>
      <c r="J14" s="9">
        <f t="shared" si="2"/>
        <v>0.33333333333333331</v>
      </c>
      <c r="K14" s="9">
        <f t="shared" si="3"/>
        <v>0.33333333333333331</v>
      </c>
      <c r="L14" s="9">
        <f t="shared" si="4"/>
        <v>0</v>
      </c>
      <c r="M14" s="9">
        <f>SUM($L$10:L14)</f>
        <v>0</v>
      </c>
      <c r="N14" s="12">
        <f>IF(OR(E14="Arbeit",E14="Homeoffice",E14="Dienstreise"),IF(J14*24&gt;9,Einstellungen!$B$17,IF(J14*24&gt;6,Einstellungen!$B$16,0)),0)</f>
        <v>30</v>
      </c>
      <c r="O14" s="6" t="str">
        <f>IF(OR(E14="Arbeit",E14="Homeoffice",E14="Dienstreise"),IF(OR(F14="",G14=""),"Zeit fehlt",IF(H14&lt;N14,"Pause prüfen",IF(J14*24&gt;Einstellungen!$B$15,"Arbeitszeit &gt; Limit",IF(OR(WEEKDAY(A14,2)&gt;5,D14&lt;&gt;""),"Ruhetag/Feiertag prüfen","OK")))),IF(OR(E14="",E14="Frei",E14="Urlaub",E14="Krank",E14="Feiertag"),"", "Art prüfen"))</f>
        <v>OK</v>
      </c>
      <c r="P14" s="2"/>
      <c r="R14" s="1" t="s">
        <v>42</v>
      </c>
      <c r="S14" s="14">
        <f t="shared" si="5"/>
        <v>5.9999999999999982</v>
      </c>
      <c r="T14" s="14">
        <f t="shared" si="6"/>
        <v>5.6666666666666652</v>
      </c>
      <c r="U14" s="14">
        <f t="shared" si="7"/>
        <v>5.9999999999999982</v>
      </c>
      <c r="V14" s="14">
        <f t="shared" si="8"/>
        <v>0</v>
      </c>
      <c r="W14" s="14">
        <f>SUM($V$10:V14)</f>
        <v>0.125</v>
      </c>
      <c r="X14" s="15">
        <f t="shared" si="9"/>
        <v>1</v>
      </c>
      <c r="Y14" s="15">
        <f t="shared" si="10"/>
        <v>0</v>
      </c>
      <c r="Z14" s="15">
        <f t="shared" si="11"/>
        <v>17</v>
      </c>
      <c r="AA14" s="15">
        <f t="shared" si="12"/>
        <v>0</v>
      </c>
    </row>
    <row r="15" spans="1:27" ht="18" customHeight="1" x14ac:dyDescent="0.25">
      <c r="A15" s="7">
        <v>46028</v>
      </c>
      <c r="B15" s="6" t="str">
        <f t="shared" si="0"/>
        <v>Dienstag</v>
      </c>
      <c r="C15" s="6" t="str">
        <f t="shared" si="1"/>
        <v>Januar</v>
      </c>
      <c r="D15" s="6" t="str">
        <f>IFERROR(INDEX(Einstellungen!$C$22:$C$60,MATCH(A15,Einstellungen!$E$22:$E$60,0)),"")</f>
        <v/>
      </c>
      <c r="E15" s="2" t="s">
        <v>36</v>
      </c>
      <c r="F15" s="8">
        <v>0.33333333333333331</v>
      </c>
      <c r="G15" s="8">
        <v>0.6875</v>
      </c>
      <c r="H15" s="11">
        <v>30</v>
      </c>
      <c r="I15" s="9">
        <f>IF(OR(E15="Arbeit",E15="Homeoffice",E15="Dienstreise",E15="Urlaub",E15="Krank"),IF(AND(WEEKDAY(A15,2)&lt;=5,D15=""),INDEX(Einstellungen!$B$8:$B$14,WEEKDAY(A15,2)),0),0)</f>
        <v>0.33333333333333331</v>
      </c>
      <c r="J15" s="9">
        <f t="shared" si="2"/>
        <v>0.33333333333333331</v>
      </c>
      <c r="K15" s="9">
        <f t="shared" si="3"/>
        <v>0.33333333333333331</v>
      </c>
      <c r="L15" s="9">
        <f t="shared" si="4"/>
        <v>0</v>
      </c>
      <c r="M15" s="9">
        <f>SUM($L$10:L15)</f>
        <v>0</v>
      </c>
      <c r="N15" s="12">
        <f>IF(OR(E15="Arbeit",E15="Homeoffice",E15="Dienstreise"),IF(J15*24&gt;9,Einstellungen!$B$17,IF(J15*24&gt;6,Einstellungen!$B$16,0)),0)</f>
        <v>30</v>
      </c>
      <c r="O15" s="6" t="str">
        <f>IF(OR(E15="Arbeit",E15="Homeoffice",E15="Dienstreise"),IF(OR(F15="",G15=""),"Zeit fehlt",IF(H15&lt;N15,"Pause prüfen",IF(J15*24&gt;Einstellungen!$B$15,"Arbeitszeit &gt; Limit",IF(OR(WEEKDAY(A15,2)&gt;5,D15&lt;&gt;""),"Ruhetag/Feiertag prüfen","OK")))),IF(OR(E15="",E15="Frei",E15="Urlaub",E15="Krank",E15="Feiertag"),"", "Art prüfen"))</f>
        <v>OK</v>
      </c>
      <c r="P15" s="2"/>
      <c r="R15" s="1" t="s">
        <v>43</v>
      </c>
      <c r="S15" s="14">
        <f t="shared" si="5"/>
        <v>7.3333333333333304</v>
      </c>
      <c r="T15" s="14">
        <f t="shared" si="6"/>
        <v>7.3958333333333304</v>
      </c>
      <c r="U15" s="14">
        <f t="shared" si="7"/>
        <v>7.3958333333333304</v>
      </c>
      <c r="V15" s="14">
        <f t="shared" si="8"/>
        <v>6.25E-2</v>
      </c>
      <c r="W15" s="14">
        <f>SUM($V$10:V15)</f>
        <v>0.1875</v>
      </c>
      <c r="X15" s="15">
        <f t="shared" si="9"/>
        <v>0</v>
      </c>
      <c r="Y15" s="15">
        <f t="shared" si="10"/>
        <v>0</v>
      </c>
      <c r="Z15" s="15">
        <f t="shared" si="11"/>
        <v>22</v>
      </c>
      <c r="AA15" s="15">
        <f t="shared" si="12"/>
        <v>0</v>
      </c>
    </row>
    <row r="16" spans="1:27" ht="18" customHeight="1" x14ac:dyDescent="0.25">
      <c r="A16" s="7">
        <v>46029</v>
      </c>
      <c r="B16" s="6" t="str">
        <f t="shared" si="0"/>
        <v>Mittwoch</v>
      </c>
      <c r="C16" s="6" t="str">
        <f t="shared" si="1"/>
        <v>Januar</v>
      </c>
      <c r="D16" s="6" t="str">
        <f>IFERROR(INDEX(Einstellungen!$C$22:$C$60,MATCH(A16,Einstellungen!$E$22:$E$60,0)),"")</f>
        <v/>
      </c>
      <c r="E16" s="2" t="s">
        <v>36</v>
      </c>
      <c r="F16" s="8">
        <v>0.35416666666666669</v>
      </c>
      <c r="G16" s="8">
        <v>0.71875</v>
      </c>
      <c r="H16" s="11">
        <v>45</v>
      </c>
      <c r="I16" s="9">
        <f>IF(OR(E16="Arbeit",E16="Homeoffice",E16="Dienstreise",E16="Urlaub",E16="Krank"),IF(AND(WEEKDAY(A16,2)&lt;=5,D16=""),INDEX(Einstellungen!$B$8:$B$14,WEEKDAY(A16,2)),0),0)</f>
        <v>0.33333333333333331</v>
      </c>
      <c r="J16" s="9">
        <f t="shared" si="2"/>
        <v>0.33333333333333331</v>
      </c>
      <c r="K16" s="9">
        <f t="shared" si="3"/>
        <v>0.33333333333333331</v>
      </c>
      <c r="L16" s="9">
        <f t="shared" si="4"/>
        <v>0</v>
      </c>
      <c r="M16" s="9">
        <f>SUM($L$10:L16)</f>
        <v>0</v>
      </c>
      <c r="N16" s="12">
        <f>IF(OR(E16="Arbeit",E16="Homeoffice",E16="Dienstreise"),IF(J16*24&gt;9,Einstellungen!$B$17,IF(J16*24&gt;6,Einstellungen!$B$16,0)),0)</f>
        <v>30</v>
      </c>
      <c r="O16" s="6" t="str">
        <f>IF(OR(E16="Arbeit",E16="Homeoffice",E16="Dienstreise"),IF(OR(F16="",G16=""),"Zeit fehlt",IF(H16&lt;N16,"Pause prüfen",IF(J16*24&gt;Einstellungen!$B$15,"Arbeitszeit &gt; Limit",IF(OR(WEEKDAY(A16,2)&gt;5,D16&lt;&gt;""),"Ruhetag/Feiertag prüfen","OK")))),IF(OR(E16="",E16="Frei",E16="Urlaub",E16="Krank",E16="Feiertag"),"", "Art prüfen"))</f>
        <v>OK</v>
      </c>
      <c r="P16" s="2"/>
      <c r="R16" s="1" t="s">
        <v>44</v>
      </c>
      <c r="S16" s="14">
        <f t="shared" si="5"/>
        <v>7.6666666666666634</v>
      </c>
      <c r="T16" s="14">
        <f t="shared" si="6"/>
        <v>4.333333333333333</v>
      </c>
      <c r="U16" s="14">
        <f t="shared" si="7"/>
        <v>7.6666666666666634</v>
      </c>
      <c r="V16" s="14">
        <f t="shared" si="8"/>
        <v>0</v>
      </c>
      <c r="W16" s="14">
        <f>SUM($V$10:V16)</f>
        <v>0.1875</v>
      </c>
      <c r="X16" s="15">
        <f t="shared" si="9"/>
        <v>10</v>
      </c>
      <c r="Y16" s="15">
        <f t="shared" si="10"/>
        <v>0</v>
      </c>
      <c r="Z16" s="15">
        <f t="shared" si="11"/>
        <v>13</v>
      </c>
      <c r="AA16" s="15">
        <f t="shared" si="12"/>
        <v>0</v>
      </c>
    </row>
    <row r="17" spans="1:27" ht="18" customHeight="1" x14ac:dyDescent="0.25">
      <c r="A17" s="7">
        <v>46030</v>
      </c>
      <c r="B17" s="6" t="str">
        <f t="shared" si="0"/>
        <v>Donnerstag</v>
      </c>
      <c r="C17" s="6" t="str">
        <f t="shared" si="1"/>
        <v>Januar</v>
      </c>
      <c r="D17" s="6" t="str">
        <f>IFERROR(INDEX(Einstellungen!$C$22:$C$60,MATCH(A17,Einstellungen!$E$22:$E$60,0)),"")</f>
        <v/>
      </c>
      <c r="E17" s="2" t="s">
        <v>41</v>
      </c>
      <c r="F17" s="8">
        <v>0.33333333333333331</v>
      </c>
      <c r="G17" s="8">
        <v>0.6875</v>
      </c>
      <c r="H17" s="11">
        <v>30</v>
      </c>
      <c r="I17" s="9">
        <f>IF(OR(E17="Arbeit",E17="Homeoffice",E17="Dienstreise",E17="Urlaub",E17="Krank"),IF(AND(WEEKDAY(A17,2)&lt;=5,D17=""),INDEX(Einstellungen!$B$8:$B$14,WEEKDAY(A17,2)),0),0)</f>
        <v>0.33333333333333331</v>
      </c>
      <c r="J17" s="9">
        <f t="shared" si="2"/>
        <v>0.33333333333333331</v>
      </c>
      <c r="K17" s="9">
        <f t="shared" si="3"/>
        <v>0.33333333333333331</v>
      </c>
      <c r="L17" s="9">
        <f t="shared" si="4"/>
        <v>0</v>
      </c>
      <c r="M17" s="9">
        <f>SUM($L$10:L17)</f>
        <v>0</v>
      </c>
      <c r="N17" s="12">
        <f>IF(OR(E17="Arbeit",E17="Homeoffice",E17="Dienstreise"),IF(J17*24&gt;9,Einstellungen!$B$17,IF(J17*24&gt;6,Einstellungen!$B$16,0)),0)</f>
        <v>30</v>
      </c>
      <c r="O17" s="6" t="str">
        <f>IF(OR(E17="Arbeit",E17="Homeoffice",E17="Dienstreise"),IF(OR(F17="",G17=""),"Zeit fehlt",IF(H17&lt;N17,"Pause prüfen",IF(J17*24&gt;Einstellungen!$B$15,"Arbeitszeit &gt; Limit",IF(OR(WEEKDAY(A17,2)&gt;5,D17&lt;&gt;""),"Ruhetag/Feiertag prüfen","OK")))),IF(OR(E17="",E17="Frei",E17="Urlaub",E17="Krank",E17="Feiertag"),"", "Art prüfen"))</f>
        <v>OK</v>
      </c>
      <c r="P17" s="2"/>
      <c r="R17" s="1" t="s">
        <v>45</v>
      </c>
      <c r="S17" s="14">
        <f t="shared" si="5"/>
        <v>6.9999999999999973</v>
      </c>
      <c r="T17" s="14">
        <f t="shared" si="6"/>
        <v>5.3333333333333321</v>
      </c>
      <c r="U17" s="14">
        <f t="shared" si="7"/>
        <v>6.9999999999999973</v>
      </c>
      <c r="V17" s="14">
        <f t="shared" si="8"/>
        <v>0</v>
      </c>
      <c r="W17" s="14">
        <f>SUM($V$10:V17)</f>
        <v>0.1875</v>
      </c>
      <c r="X17" s="15">
        <f t="shared" si="9"/>
        <v>5</v>
      </c>
      <c r="Y17" s="15">
        <f t="shared" si="10"/>
        <v>0</v>
      </c>
      <c r="Z17" s="15">
        <f t="shared" si="11"/>
        <v>16</v>
      </c>
      <c r="AA17" s="15">
        <f t="shared" si="12"/>
        <v>0</v>
      </c>
    </row>
    <row r="18" spans="1:27" ht="18" customHeight="1" x14ac:dyDescent="0.25">
      <c r="A18" s="7">
        <v>46031</v>
      </c>
      <c r="B18" s="6" t="str">
        <f t="shared" si="0"/>
        <v>Freitag</v>
      </c>
      <c r="C18" s="6" t="str">
        <f t="shared" si="1"/>
        <v>Januar</v>
      </c>
      <c r="D18" s="6" t="str">
        <f>IFERROR(INDEX(Einstellungen!$C$22:$C$60,MATCH(A18,Einstellungen!$E$22:$E$60,0)),"")</f>
        <v/>
      </c>
      <c r="E18" s="2" t="s">
        <v>36</v>
      </c>
      <c r="F18" s="8">
        <v>0.34375</v>
      </c>
      <c r="G18" s="8">
        <v>0.69791666666666663</v>
      </c>
      <c r="H18" s="11">
        <v>30</v>
      </c>
      <c r="I18" s="9">
        <f>IF(OR(E18="Arbeit",E18="Homeoffice",E18="Dienstreise",E18="Urlaub",E18="Krank"),IF(AND(WEEKDAY(A18,2)&lt;=5,D18=""),INDEX(Einstellungen!$B$8:$B$14,WEEKDAY(A18,2)),0),0)</f>
        <v>0.33333333333333331</v>
      </c>
      <c r="J18" s="9">
        <f t="shared" si="2"/>
        <v>0.33333333333333331</v>
      </c>
      <c r="K18" s="9">
        <f t="shared" si="3"/>
        <v>0.33333333333333331</v>
      </c>
      <c r="L18" s="9">
        <f t="shared" si="4"/>
        <v>0</v>
      </c>
      <c r="M18" s="9">
        <f>SUM($L$10:L18)</f>
        <v>0</v>
      </c>
      <c r="N18" s="12">
        <f>IF(OR(E18="Arbeit",E18="Homeoffice",E18="Dienstreise"),IF(J18*24&gt;9,Einstellungen!$B$17,IF(J18*24&gt;6,Einstellungen!$B$16,0)),0)</f>
        <v>30</v>
      </c>
      <c r="O18" s="6" t="str">
        <f>IF(OR(E18="Arbeit",E18="Homeoffice",E18="Dienstreise"),IF(OR(F18="",G18=""),"Zeit fehlt",IF(H18&lt;N18,"Pause prüfen",IF(J18*24&gt;Einstellungen!$B$15,"Arbeitszeit &gt; Limit",IF(OR(WEEKDAY(A18,2)&gt;5,D18&lt;&gt;""),"Ruhetag/Feiertag prüfen","OK")))),IF(OR(E18="",E18="Frei",E18="Urlaub",E18="Krank",E18="Feiertag"),"", "Art prüfen"))</f>
        <v>OK</v>
      </c>
      <c r="P18" s="2"/>
      <c r="R18" s="1" t="s">
        <v>46</v>
      </c>
      <c r="S18" s="14">
        <f t="shared" si="5"/>
        <v>7.3333333333333304</v>
      </c>
      <c r="T18" s="14">
        <f t="shared" si="6"/>
        <v>7.3645833333333304</v>
      </c>
      <c r="U18" s="14">
        <f t="shared" si="7"/>
        <v>7.3645833333333304</v>
      </c>
      <c r="V18" s="14">
        <f t="shared" si="8"/>
        <v>3.125E-2</v>
      </c>
      <c r="W18" s="14">
        <f>SUM($V$10:V18)</f>
        <v>0.21875</v>
      </c>
      <c r="X18" s="15">
        <f t="shared" si="9"/>
        <v>0</v>
      </c>
      <c r="Y18" s="15">
        <f t="shared" si="10"/>
        <v>0</v>
      </c>
      <c r="Z18" s="15">
        <f t="shared" si="11"/>
        <v>22</v>
      </c>
      <c r="AA18" s="15">
        <f t="shared" si="12"/>
        <v>0</v>
      </c>
    </row>
    <row r="19" spans="1:27" ht="18" customHeight="1" x14ac:dyDescent="0.25">
      <c r="A19" s="7">
        <v>46032</v>
      </c>
      <c r="B19" s="6" t="str">
        <f t="shared" si="0"/>
        <v>Samstag</v>
      </c>
      <c r="C19" s="6" t="str">
        <f t="shared" si="1"/>
        <v>Januar</v>
      </c>
      <c r="D19" s="6" t="str">
        <f>IFERROR(INDEX(Einstellungen!$C$22:$C$60,MATCH(A19,Einstellungen!$E$22:$E$60,0)),"")</f>
        <v/>
      </c>
      <c r="E19" s="2" t="s">
        <v>38</v>
      </c>
      <c r="F19" s="8"/>
      <c r="G19" s="8"/>
      <c r="H19" s="11"/>
      <c r="I19" s="9">
        <f>IF(OR(E19="Arbeit",E19="Homeoffice",E19="Dienstreise",E19="Urlaub",E19="Krank"),IF(AND(WEEKDAY(A19,2)&lt;=5,D19=""),INDEX(Einstellungen!$B$8:$B$14,WEEKDAY(A19,2)),0),0)</f>
        <v>0</v>
      </c>
      <c r="J19" s="9">
        <f t="shared" si="2"/>
        <v>0</v>
      </c>
      <c r="K19" s="9">
        <f t="shared" si="3"/>
        <v>0</v>
      </c>
      <c r="L19" s="9">
        <f t="shared" si="4"/>
        <v>0</v>
      </c>
      <c r="M19" s="9">
        <f>SUM($L$10:L19)</f>
        <v>0</v>
      </c>
      <c r="N19" s="12">
        <f>IF(OR(E19="Arbeit",E19="Homeoffice",E19="Dienstreise"),IF(J19*24&gt;9,Einstellungen!$B$17,IF(J19*24&gt;6,Einstellungen!$B$16,0)),0)</f>
        <v>0</v>
      </c>
      <c r="O19" s="6" t="str">
        <f>IF(OR(E19="Arbeit",E19="Homeoffice",E19="Dienstreise"),IF(OR(F19="",G19=""),"Zeit fehlt",IF(H19&lt;N19,"Pause prüfen",IF(J19*24&gt;Einstellungen!$B$15,"Arbeitszeit &gt; Limit",IF(OR(WEEKDAY(A19,2)&gt;5,D19&lt;&gt;""),"Ruhetag/Feiertag prüfen","OK")))),IF(OR(E19="",E19="Frei",E19="Urlaub",E19="Krank",E19="Feiertag"),"", "Art prüfen"))</f>
        <v/>
      </c>
      <c r="P19" s="2"/>
      <c r="R19" s="1" t="s">
        <v>47</v>
      </c>
      <c r="S19" s="14">
        <f t="shared" si="5"/>
        <v>7.3333333333333304</v>
      </c>
      <c r="T19" s="14">
        <f t="shared" si="6"/>
        <v>6.9999999999999973</v>
      </c>
      <c r="U19" s="14">
        <f t="shared" si="7"/>
        <v>7.3333333333333304</v>
      </c>
      <c r="V19" s="14">
        <f t="shared" si="8"/>
        <v>0</v>
      </c>
      <c r="W19" s="14">
        <f>SUM($V$10:V19)</f>
        <v>0.21875</v>
      </c>
      <c r="X19" s="15">
        <f t="shared" si="9"/>
        <v>0</v>
      </c>
      <c r="Y19" s="15">
        <f t="shared" si="10"/>
        <v>1</v>
      </c>
      <c r="Z19" s="15">
        <f t="shared" si="11"/>
        <v>21</v>
      </c>
      <c r="AA19" s="15">
        <f t="shared" si="12"/>
        <v>0</v>
      </c>
    </row>
    <row r="20" spans="1:27" ht="18" customHeight="1" x14ac:dyDescent="0.25">
      <c r="A20" s="7">
        <v>46033</v>
      </c>
      <c r="B20" s="6" t="str">
        <f t="shared" si="0"/>
        <v>Sonntag</v>
      </c>
      <c r="C20" s="6" t="str">
        <f t="shared" si="1"/>
        <v>Januar</v>
      </c>
      <c r="D20" s="6" t="str">
        <f>IFERROR(INDEX(Einstellungen!$C$22:$C$60,MATCH(A20,Einstellungen!$E$22:$E$60,0)),"")</f>
        <v/>
      </c>
      <c r="E20" s="2" t="s">
        <v>38</v>
      </c>
      <c r="F20" s="8"/>
      <c r="G20" s="8"/>
      <c r="H20" s="11"/>
      <c r="I20" s="9">
        <f>IF(OR(E20="Arbeit",E20="Homeoffice",E20="Dienstreise",E20="Urlaub",E20="Krank"),IF(AND(WEEKDAY(A20,2)&lt;=5,D20=""),INDEX(Einstellungen!$B$8:$B$14,WEEKDAY(A20,2)),0),0)</f>
        <v>0</v>
      </c>
      <c r="J20" s="9">
        <f t="shared" si="2"/>
        <v>0</v>
      </c>
      <c r="K20" s="9">
        <f t="shared" si="3"/>
        <v>0</v>
      </c>
      <c r="L20" s="9">
        <f t="shared" si="4"/>
        <v>0</v>
      </c>
      <c r="M20" s="9">
        <f>SUM($L$10:L20)</f>
        <v>0</v>
      </c>
      <c r="N20" s="12">
        <f>IF(OR(E20="Arbeit",E20="Homeoffice",E20="Dienstreise"),IF(J20*24&gt;9,Einstellungen!$B$17,IF(J20*24&gt;6,Einstellungen!$B$16,0)),0)</f>
        <v>0</v>
      </c>
      <c r="O20" s="6" t="str">
        <f>IF(OR(E20="Arbeit",E20="Homeoffice",E20="Dienstreise"),IF(OR(F20="",G20=""),"Zeit fehlt",IF(H20&lt;N20,"Pause prüfen",IF(J20*24&gt;Einstellungen!$B$15,"Arbeitszeit &gt; Limit",IF(OR(WEEKDAY(A20,2)&gt;5,D20&lt;&gt;""),"Ruhetag/Feiertag prüfen","OK")))),IF(OR(E20="",E20="Frei",E20="Urlaub",E20="Krank",E20="Feiertag"),"", "Art prüfen"))</f>
        <v/>
      </c>
      <c r="P20" s="2"/>
      <c r="R20" s="1" t="s">
        <v>48</v>
      </c>
      <c r="S20" s="14">
        <f t="shared" si="5"/>
        <v>6.9999999999999973</v>
      </c>
      <c r="T20" s="14">
        <f t="shared" si="6"/>
        <v>6.9895833333333313</v>
      </c>
      <c r="U20" s="14">
        <f t="shared" si="7"/>
        <v>6.9895833333333313</v>
      </c>
      <c r="V20" s="14">
        <f t="shared" si="8"/>
        <v>-1.0416666666666666E-2</v>
      </c>
      <c r="W20" s="14">
        <f>SUM($V$10:V20)</f>
        <v>0.20833333333333334</v>
      </c>
      <c r="X20" s="15">
        <f t="shared" si="9"/>
        <v>0</v>
      </c>
      <c r="Y20" s="15">
        <f t="shared" si="10"/>
        <v>0</v>
      </c>
      <c r="Z20" s="15">
        <f t="shared" si="11"/>
        <v>21</v>
      </c>
      <c r="AA20" s="15">
        <f t="shared" si="12"/>
        <v>0</v>
      </c>
    </row>
    <row r="21" spans="1:27" ht="18" customHeight="1" x14ac:dyDescent="0.25">
      <c r="A21" s="7">
        <v>46034</v>
      </c>
      <c r="B21" s="6" t="str">
        <f t="shared" si="0"/>
        <v>Montag</v>
      </c>
      <c r="C21" s="6" t="str">
        <f t="shared" si="1"/>
        <v>Januar</v>
      </c>
      <c r="D21" s="6" t="str">
        <f>IFERROR(INDEX(Einstellungen!$C$22:$C$60,MATCH(A21,Einstellungen!$E$22:$E$60,0)),"")</f>
        <v/>
      </c>
      <c r="E21" s="2" t="s">
        <v>41</v>
      </c>
      <c r="F21" s="8">
        <v>0.33333333333333331</v>
      </c>
      <c r="G21" s="8">
        <v>0.6875</v>
      </c>
      <c r="H21" s="11">
        <v>30</v>
      </c>
      <c r="I21" s="9">
        <f>IF(OR(E21="Arbeit",E21="Homeoffice",E21="Dienstreise",E21="Urlaub",E21="Krank"),IF(AND(WEEKDAY(A21,2)&lt;=5,D21=""),INDEX(Einstellungen!$B$8:$B$14,WEEKDAY(A21,2)),0),0)</f>
        <v>0.33333333333333331</v>
      </c>
      <c r="J21" s="9">
        <f t="shared" si="2"/>
        <v>0.33333333333333331</v>
      </c>
      <c r="K21" s="9">
        <f t="shared" si="3"/>
        <v>0.33333333333333331</v>
      </c>
      <c r="L21" s="9">
        <f t="shared" si="4"/>
        <v>0</v>
      </c>
      <c r="M21" s="9">
        <f>SUM($L$10:L21)</f>
        <v>0</v>
      </c>
      <c r="N21" s="12">
        <f>IF(OR(E21="Arbeit",E21="Homeoffice",E21="Dienstreise"),IF(J21*24&gt;9,Einstellungen!$B$17,IF(J21*24&gt;6,Einstellungen!$B$16,0)),0)</f>
        <v>30</v>
      </c>
      <c r="O21" s="6" t="str">
        <f>IF(OR(E21="Arbeit",E21="Homeoffice",E21="Dienstreise"),IF(OR(F21="",G21=""),"Zeit fehlt",IF(H21&lt;N21,"Pause prüfen",IF(J21*24&gt;Einstellungen!$B$15,"Arbeitszeit &gt; Limit",IF(OR(WEEKDAY(A21,2)&gt;5,D21&lt;&gt;""),"Ruhetag/Feiertag prüfen","OK")))),IF(OR(E21="",E21="Frei",E21="Urlaub",E21="Krank",E21="Feiertag"),"", "Art prüfen"))</f>
        <v>OK</v>
      </c>
      <c r="P21" s="2"/>
      <c r="R21" s="1" t="s">
        <v>49</v>
      </c>
      <c r="S21" s="14">
        <f t="shared" si="5"/>
        <v>7.3333333333333304</v>
      </c>
      <c r="T21" s="14">
        <f t="shared" si="6"/>
        <v>5.9999999999999982</v>
      </c>
      <c r="U21" s="14">
        <f t="shared" si="7"/>
        <v>7.3333333333333304</v>
      </c>
      <c r="V21" s="14">
        <f t="shared" si="8"/>
        <v>0</v>
      </c>
      <c r="W21" s="14">
        <f>SUM($V$10:V21)</f>
        <v>0.20833333333333334</v>
      </c>
      <c r="X21" s="15">
        <f t="shared" si="9"/>
        <v>4</v>
      </c>
      <c r="Y21" s="15">
        <f t="shared" si="10"/>
        <v>0</v>
      </c>
      <c r="Z21" s="15">
        <f t="shared" si="11"/>
        <v>18</v>
      </c>
      <c r="AA21" s="15">
        <f t="shared" si="12"/>
        <v>0</v>
      </c>
    </row>
    <row r="22" spans="1:27" ht="18" customHeight="1" x14ac:dyDescent="0.25">
      <c r="A22" s="7">
        <v>46035</v>
      </c>
      <c r="B22" s="6" t="str">
        <f t="shared" si="0"/>
        <v>Dienstag</v>
      </c>
      <c r="C22" s="6" t="str">
        <f t="shared" si="1"/>
        <v>Januar</v>
      </c>
      <c r="D22" s="6" t="str">
        <f>IFERROR(INDEX(Einstellungen!$C$22:$C$60,MATCH(A22,Einstellungen!$E$22:$E$60,0)),"")</f>
        <v/>
      </c>
      <c r="E22" s="2" t="s">
        <v>36</v>
      </c>
      <c r="F22" s="8">
        <v>0.33333333333333331</v>
      </c>
      <c r="G22" s="8">
        <v>0.6875</v>
      </c>
      <c r="H22" s="11">
        <v>30</v>
      </c>
      <c r="I22" s="9">
        <f>IF(OR(E22="Arbeit",E22="Homeoffice",E22="Dienstreise",E22="Urlaub",E22="Krank"),IF(AND(WEEKDAY(A22,2)&lt;=5,D22=""),INDEX(Einstellungen!$B$8:$B$14,WEEKDAY(A22,2)),0),0)</f>
        <v>0.33333333333333331</v>
      </c>
      <c r="J22" s="9">
        <f t="shared" si="2"/>
        <v>0.33333333333333331</v>
      </c>
      <c r="K22" s="9">
        <f t="shared" si="3"/>
        <v>0.33333333333333331</v>
      </c>
      <c r="L22" s="9">
        <f t="shared" si="4"/>
        <v>0</v>
      </c>
      <c r="M22" s="9">
        <f>SUM($L$10:L22)</f>
        <v>0</v>
      </c>
      <c r="N22" s="12">
        <f>IF(OR(E22="Arbeit",E22="Homeoffice",E22="Dienstreise"),IF(J22*24&gt;9,Einstellungen!$B$17,IF(J22*24&gt;6,Einstellungen!$B$16,0)),0)</f>
        <v>30</v>
      </c>
      <c r="O22" s="6" t="str">
        <f>IF(OR(E22="Arbeit",E22="Homeoffice",E22="Dienstreise"),IF(OR(F22="",G22=""),"Zeit fehlt",IF(H22&lt;N22,"Pause prüfen",IF(J22*24&gt;Einstellungen!$B$15,"Arbeitszeit &gt; Limit",IF(OR(WEEKDAY(A22,2)&gt;5,D22&lt;&gt;""),"Ruhetag/Feiertag prüfen","OK")))),IF(OR(E22="",E22="Frei",E22="Urlaub",E22="Krank",E22="Feiertag"),"", "Art prüfen"))</f>
        <v>OK</v>
      </c>
      <c r="P22" s="2"/>
      <c r="R22" s="4"/>
      <c r="S22" s="14"/>
      <c r="T22" s="14"/>
      <c r="U22" s="14"/>
      <c r="V22" s="14"/>
      <c r="W22" s="14"/>
      <c r="X22" s="15"/>
      <c r="Y22" s="15"/>
      <c r="Z22" s="15"/>
      <c r="AA22" s="15"/>
    </row>
    <row r="23" spans="1:27" ht="18" customHeight="1" x14ac:dyDescent="0.25">
      <c r="A23" s="7">
        <v>46036</v>
      </c>
      <c r="B23" s="6" t="str">
        <f t="shared" si="0"/>
        <v>Mittwoch</v>
      </c>
      <c r="C23" s="6" t="str">
        <f t="shared" si="1"/>
        <v>Januar</v>
      </c>
      <c r="D23" s="6" t="str">
        <f>IFERROR(INDEX(Einstellungen!$C$22:$C$60,MATCH(A23,Einstellungen!$E$22:$E$60,0)),"")</f>
        <v/>
      </c>
      <c r="E23" s="2" t="s">
        <v>36</v>
      </c>
      <c r="F23" s="8">
        <v>0.35416666666666669</v>
      </c>
      <c r="G23" s="8">
        <v>0.71875</v>
      </c>
      <c r="H23" s="11">
        <v>45</v>
      </c>
      <c r="I23" s="9">
        <f>IF(OR(E23="Arbeit",E23="Homeoffice",E23="Dienstreise",E23="Urlaub",E23="Krank"),IF(AND(WEEKDAY(A23,2)&lt;=5,D23=""),INDEX(Einstellungen!$B$8:$B$14,WEEKDAY(A23,2)),0),0)</f>
        <v>0.33333333333333331</v>
      </c>
      <c r="J23" s="9">
        <f t="shared" si="2"/>
        <v>0.33333333333333331</v>
      </c>
      <c r="K23" s="9">
        <f t="shared" si="3"/>
        <v>0.33333333333333331</v>
      </c>
      <c r="L23" s="9">
        <f t="shared" si="4"/>
        <v>0</v>
      </c>
      <c r="M23" s="9">
        <f>SUM($L$10:L23)</f>
        <v>0</v>
      </c>
      <c r="N23" s="12">
        <f>IF(OR(E23="Arbeit",E23="Homeoffice",E23="Dienstreise"),IF(J23*24&gt;9,Einstellungen!$B$17,IF(J23*24&gt;6,Einstellungen!$B$16,0)),0)</f>
        <v>30</v>
      </c>
      <c r="O23" s="6" t="str">
        <f>IF(OR(E23="Arbeit",E23="Homeoffice",E23="Dienstreise"),IF(OR(F23="",G23=""),"Zeit fehlt",IF(H23&lt;N23,"Pause prüfen",IF(J23*24&gt;Einstellungen!$B$15,"Arbeitszeit &gt; Limit",IF(OR(WEEKDAY(A23,2)&gt;5,D23&lt;&gt;""),"Ruhetag/Feiertag prüfen","OK")))),IF(OR(E23="",E23="Frei",E23="Urlaub",E23="Krank",E23="Feiertag"),"", "Art prüfen"))</f>
        <v>OK</v>
      </c>
      <c r="P23" s="2"/>
      <c r="R23" s="16" t="s">
        <v>50</v>
      </c>
      <c r="S23" s="17">
        <f>SUM(S10:S21)</f>
        <v>84.666666666666643</v>
      </c>
      <c r="T23" s="17">
        <f>SUM(T10:T21)</f>
        <v>75.541666666666643</v>
      </c>
      <c r="U23" s="17">
        <f>SUM(U10:U21)</f>
        <v>84.874999999999972</v>
      </c>
      <c r="V23" s="17">
        <f>SUM(V10:V21)</f>
        <v>0.20833333333333334</v>
      </c>
      <c r="W23" s="17">
        <f>SUM(V10:V21)</f>
        <v>0.20833333333333334</v>
      </c>
      <c r="X23" s="18">
        <f>SUM(X10:X21)</f>
        <v>25</v>
      </c>
      <c r="Y23" s="18">
        <f>SUM(Y10:Y21)</f>
        <v>3</v>
      </c>
      <c r="Z23" s="18">
        <f>SUM(Z10:Z21)</f>
        <v>226</v>
      </c>
      <c r="AA23" s="18">
        <f>SUM(AA10:AA21)</f>
        <v>2</v>
      </c>
    </row>
    <row r="24" spans="1:27" ht="18" customHeight="1" x14ac:dyDescent="0.25">
      <c r="A24" s="7">
        <v>46037</v>
      </c>
      <c r="B24" s="6" t="str">
        <f t="shared" si="0"/>
        <v>Donnerstag</v>
      </c>
      <c r="C24" s="6" t="str">
        <f t="shared" si="1"/>
        <v>Januar</v>
      </c>
      <c r="D24" s="6" t="str">
        <f>IFERROR(INDEX(Einstellungen!$C$22:$C$60,MATCH(A24,Einstellungen!$E$22:$E$60,0)),"")</f>
        <v/>
      </c>
      <c r="E24" s="2" t="s">
        <v>41</v>
      </c>
      <c r="F24" s="8">
        <v>0.33333333333333331</v>
      </c>
      <c r="G24" s="8">
        <v>0.6875</v>
      </c>
      <c r="H24" s="11">
        <v>30</v>
      </c>
      <c r="I24" s="9">
        <f>IF(OR(E24="Arbeit",E24="Homeoffice",E24="Dienstreise",E24="Urlaub",E24="Krank"),IF(AND(WEEKDAY(A24,2)&lt;=5,D24=""),INDEX(Einstellungen!$B$8:$B$14,WEEKDAY(A24,2)),0),0)</f>
        <v>0.33333333333333331</v>
      </c>
      <c r="J24" s="9">
        <f t="shared" si="2"/>
        <v>0.33333333333333331</v>
      </c>
      <c r="K24" s="9">
        <f t="shared" si="3"/>
        <v>0.33333333333333331</v>
      </c>
      <c r="L24" s="9">
        <f t="shared" si="4"/>
        <v>0</v>
      </c>
      <c r="M24" s="9">
        <f>SUM($L$10:L24)</f>
        <v>0</v>
      </c>
      <c r="N24" s="12">
        <f>IF(OR(E24="Arbeit",E24="Homeoffice",E24="Dienstreise"),IF(J24*24&gt;9,Einstellungen!$B$17,IF(J24*24&gt;6,Einstellungen!$B$16,0)),0)</f>
        <v>30</v>
      </c>
      <c r="O24" s="6" t="str">
        <f>IF(OR(E24="Arbeit",E24="Homeoffice",E24="Dienstreise"),IF(OR(F24="",G24=""),"Zeit fehlt",IF(H24&lt;N24,"Pause prüfen",IF(J24*24&gt;Einstellungen!$B$15,"Arbeitszeit &gt; Limit",IF(OR(WEEKDAY(A24,2)&gt;5,D24&lt;&gt;""),"Ruhetag/Feiertag prüfen","OK")))),IF(OR(E24="",E24="Frei",E24="Urlaub",E24="Krank",E24="Feiertag"),"", "Art prüfen"))</f>
        <v>OK</v>
      </c>
      <c r="P24" s="2"/>
    </row>
    <row r="25" spans="1:27" ht="18" customHeight="1" x14ac:dyDescent="0.25">
      <c r="A25" s="7">
        <v>46038</v>
      </c>
      <c r="B25" s="6" t="str">
        <f t="shared" si="0"/>
        <v>Freitag</v>
      </c>
      <c r="C25" s="6" t="str">
        <f t="shared" si="1"/>
        <v>Januar</v>
      </c>
      <c r="D25" s="6" t="str">
        <f>IFERROR(INDEX(Einstellungen!$C$22:$C$60,MATCH(A25,Einstellungen!$E$22:$E$60,0)),"")</f>
        <v/>
      </c>
      <c r="E25" s="2" t="s">
        <v>36</v>
      </c>
      <c r="F25" s="8">
        <v>0.34375</v>
      </c>
      <c r="G25" s="8">
        <v>0.69791666666666663</v>
      </c>
      <c r="H25" s="11">
        <v>30</v>
      </c>
      <c r="I25" s="9">
        <f>IF(OR(E25="Arbeit",E25="Homeoffice",E25="Dienstreise",E25="Urlaub",E25="Krank"),IF(AND(WEEKDAY(A25,2)&lt;=5,D25=""),INDEX(Einstellungen!$B$8:$B$14,WEEKDAY(A25,2)),0),0)</f>
        <v>0.33333333333333331</v>
      </c>
      <c r="J25" s="9">
        <f t="shared" si="2"/>
        <v>0.33333333333333331</v>
      </c>
      <c r="K25" s="9">
        <f t="shared" si="3"/>
        <v>0.33333333333333331</v>
      </c>
      <c r="L25" s="9">
        <f t="shared" si="4"/>
        <v>0</v>
      </c>
      <c r="M25" s="9">
        <f>SUM($L$10:L25)</f>
        <v>0</v>
      </c>
      <c r="N25" s="12">
        <f>IF(OR(E25="Arbeit",E25="Homeoffice",E25="Dienstreise"),IF(J25*24&gt;9,Einstellungen!$B$17,IF(J25*24&gt;6,Einstellungen!$B$16,0)),0)</f>
        <v>30</v>
      </c>
      <c r="O25" s="6" t="str">
        <f>IF(OR(E25="Arbeit",E25="Homeoffice",E25="Dienstreise"),IF(OR(F25="",G25=""),"Zeit fehlt",IF(H25&lt;N25,"Pause prüfen",IF(J25*24&gt;Einstellungen!$B$15,"Arbeitszeit &gt; Limit",IF(OR(WEEKDAY(A25,2)&gt;5,D25&lt;&gt;""),"Ruhetag/Feiertag prüfen","OK")))),IF(OR(E25="",E25="Frei",E25="Urlaub",E25="Krank",E25="Feiertag"),"", "Art prüfen"))</f>
        <v>OK</v>
      </c>
      <c r="P25" s="2"/>
    </row>
    <row r="26" spans="1:27" ht="18" customHeight="1" x14ac:dyDescent="0.25">
      <c r="A26" s="7">
        <v>46039</v>
      </c>
      <c r="B26" s="6" t="str">
        <f t="shared" si="0"/>
        <v>Samstag</v>
      </c>
      <c r="C26" s="6" t="str">
        <f t="shared" si="1"/>
        <v>Januar</v>
      </c>
      <c r="D26" s="6" t="str">
        <f>IFERROR(INDEX(Einstellungen!$C$22:$C$60,MATCH(A26,Einstellungen!$E$22:$E$60,0)),"")</f>
        <v/>
      </c>
      <c r="E26" s="2" t="s">
        <v>38</v>
      </c>
      <c r="F26" s="8"/>
      <c r="G26" s="8"/>
      <c r="H26" s="11"/>
      <c r="I26" s="9">
        <f>IF(OR(E26="Arbeit",E26="Homeoffice",E26="Dienstreise",E26="Urlaub",E26="Krank"),IF(AND(WEEKDAY(A26,2)&lt;=5,D26=""),INDEX(Einstellungen!$B$8:$B$14,WEEKDAY(A26,2)),0),0)</f>
        <v>0</v>
      </c>
      <c r="J26" s="9">
        <f t="shared" si="2"/>
        <v>0</v>
      </c>
      <c r="K26" s="9">
        <f t="shared" si="3"/>
        <v>0</v>
      </c>
      <c r="L26" s="9">
        <f t="shared" si="4"/>
        <v>0</v>
      </c>
      <c r="M26" s="9">
        <f>SUM($L$10:L26)</f>
        <v>0</v>
      </c>
      <c r="N26" s="12">
        <f>IF(OR(E26="Arbeit",E26="Homeoffice",E26="Dienstreise"),IF(J26*24&gt;9,Einstellungen!$B$17,IF(J26*24&gt;6,Einstellungen!$B$16,0)),0)</f>
        <v>0</v>
      </c>
      <c r="O26" s="6" t="str">
        <f>IF(OR(E26="Arbeit",E26="Homeoffice",E26="Dienstreise"),IF(OR(F26="",G26=""),"Zeit fehlt",IF(H26&lt;N26,"Pause prüfen",IF(J26*24&gt;Einstellungen!$B$15,"Arbeitszeit &gt; Limit",IF(OR(WEEKDAY(A26,2)&gt;5,D26&lt;&gt;""),"Ruhetag/Feiertag prüfen","OK")))),IF(OR(E26="",E26="Frei",E26="Urlaub",E26="Krank",E26="Feiertag"),"", "Art prüfen"))</f>
        <v/>
      </c>
      <c r="P26" s="2"/>
    </row>
    <row r="27" spans="1:27" ht="18" customHeight="1" x14ac:dyDescent="0.25">
      <c r="A27" s="7">
        <v>46040</v>
      </c>
      <c r="B27" s="6" t="str">
        <f t="shared" si="0"/>
        <v>Sonntag</v>
      </c>
      <c r="C27" s="6" t="str">
        <f t="shared" si="1"/>
        <v>Januar</v>
      </c>
      <c r="D27" s="6" t="str">
        <f>IFERROR(INDEX(Einstellungen!$C$22:$C$60,MATCH(A27,Einstellungen!$E$22:$E$60,0)),"")</f>
        <v/>
      </c>
      <c r="E27" s="2" t="s">
        <v>38</v>
      </c>
      <c r="F27" s="8"/>
      <c r="G27" s="8"/>
      <c r="H27" s="11"/>
      <c r="I27" s="9">
        <f>IF(OR(E27="Arbeit",E27="Homeoffice",E27="Dienstreise",E27="Urlaub",E27="Krank"),IF(AND(WEEKDAY(A27,2)&lt;=5,D27=""),INDEX(Einstellungen!$B$8:$B$14,WEEKDAY(A27,2)),0),0)</f>
        <v>0</v>
      </c>
      <c r="J27" s="9">
        <f t="shared" si="2"/>
        <v>0</v>
      </c>
      <c r="K27" s="9">
        <f t="shared" si="3"/>
        <v>0</v>
      </c>
      <c r="L27" s="9">
        <f t="shared" si="4"/>
        <v>0</v>
      </c>
      <c r="M27" s="9">
        <f>SUM($L$10:L27)</f>
        <v>0</v>
      </c>
      <c r="N27" s="12">
        <f>IF(OR(E27="Arbeit",E27="Homeoffice",E27="Dienstreise"),IF(J27*24&gt;9,Einstellungen!$B$17,IF(J27*24&gt;6,Einstellungen!$B$16,0)),0)</f>
        <v>0</v>
      </c>
      <c r="O27" s="6" t="str">
        <f>IF(OR(E27="Arbeit",E27="Homeoffice",E27="Dienstreise"),IF(OR(F27="",G27=""),"Zeit fehlt",IF(H27&lt;N27,"Pause prüfen",IF(J27*24&gt;Einstellungen!$B$15,"Arbeitszeit &gt; Limit",IF(OR(WEEKDAY(A27,2)&gt;5,D27&lt;&gt;""),"Ruhetag/Feiertag prüfen","OK")))),IF(OR(E27="",E27="Frei",E27="Urlaub",E27="Krank",E27="Feiertag"),"", "Art prüfen"))</f>
        <v/>
      </c>
      <c r="P27" s="2"/>
    </row>
    <row r="28" spans="1:27" ht="18" customHeight="1" x14ac:dyDescent="0.25">
      <c r="A28" s="7">
        <v>46041</v>
      </c>
      <c r="B28" s="6" t="str">
        <f t="shared" si="0"/>
        <v>Montag</v>
      </c>
      <c r="C28" s="6" t="str">
        <f t="shared" si="1"/>
        <v>Januar</v>
      </c>
      <c r="D28" s="6" t="str">
        <f>IFERROR(INDEX(Einstellungen!$C$22:$C$60,MATCH(A28,Einstellungen!$E$22:$E$60,0)),"")</f>
        <v/>
      </c>
      <c r="E28" s="2" t="s">
        <v>41</v>
      </c>
      <c r="F28" s="8">
        <v>0.33333333333333331</v>
      </c>
      <c r="G28" s="8">
        <v>0.6875</v>
      </c>
      <c r="H28" s="11">
        <v>30</v>
      </c>
      <c r="I28" s="9">
        <f>IF(OR(E28="Arbeit",E28="Homeoffice",E28="Dienstreise",E28="Urlaub",E28="Krank"),IF(AND(WEEKDAY(A28,2)&lt;=5,D28=""),INDEX(Einstellungen!$B$8:$B$14,WEEKDAY(A28,2)),0),0)</f>
        <v>0.33333333333333331</v>
      </c>
      <c r="J28" s="9">
        <f t="shared" si="2"/>
        <v>0.33333333333333331</v>
      </c>
      <c r="K28" s="9">
        <f t="shared" si="3"/>
        <v>0.33333333333333331</v>
      </c>
      <c r="L28" s="9">
        <f t="shared" si="4"/>
        <v>0</v>
      </c>
      <c r="M28" s="9">
        <f>SUM($L$10:L28)</f>
        <v>0</v>
      </c>
      <c r="N28" s="12">
        <f>IF(OR(E28="Arbeit",E28="Homeoffice",E28="Dienstreise"),IF(J28*24&gt;9,Einstellungen!$B$17,IF(J28*24&gt;6,Einstellungen!$B$16,0)),0)</f>
        <v>30</v>
      </c>
      <c r="O28" s="6" t="str">
        <f>IF(OR(E28="Arbeit",E28="Homeoffice",E28="Dienstreise"),IF(OR(F28="",G28=""),"Zeit fehlt",IF(H28&lt;N28,"Pause prüfen",IF(J28*24&gt;Einstellungen!$B$15,"Arbeitszeit &gt; Limit",IF(OR(WEEKDAY(A28,2)&gt;5,D28&lt;&gt;""),"Ruhetag/Feiertag prüfen","OK")))),IF(OR(E28="",E28="Frei",E28="Urlaub",E28="Krank",E28="Feiertag"),"", "Art prüfen"))</f>
        <v>OK</v>
      </c>
      <c r="P28" s="2"/>
    </row>
    <row r="29" spans="1:27" ht="18" customHeight="1" x14ac:dyDescent="0.25">
      <c r="A29" s="7">
        <v>46042</v>
      </c>
      <c r="B29" s="6" t="str">
        <f t="shared" si="0"/>
        <v>Dienstag</v>
      </c>
      <c r="C29" s="6" t="str">
        <f t="shared" si="1"/>
        <v>Januar</v>
      </c>
      <c r="D29" s="6" t="str">
        <f>IFERROR(INDEX(Einstellungen!$C$22:$C$60,MATCH(A29,Einstellungen!$E$22:$E$60,0)),"")</f>
        <v/>
      </c>
      <c r="E29" s="2" t="s">
        <v>36</v>
      </c>
      <c r="F29" s="8">
        <v>0.33333333333333331</v>
      </c>
      <c r="G29" s="8">
        <v>0.6875</v>
      </c>
      <c r="H29" s="11">
        <v>30</v>
      </c>
      <c r="I29" s="9">
        <f>IF(OR(E29="Arbeit",E29="Homeoffice",E29="Dienstreise",E29="Urlaub",E29="Krank"),IF(AND(WEEKDAY(A29,2)&lt;=5,D29=""),INDEX(Einstellungen!$B$8:$B$14,WEEKDAY(A29,2)),0),0)</f>
        <v>0.33333333333333331</v>
      </c>
      <c r="J29" s="9">
        <f t="shared" si="2"/>
        <v>0.33333333333333331</v>
      </c>
      <c r="K29" s="9">
        <f t="shared" si="3"/>
        <v>0.33333333333333331</v>
      </c>
      <c r="L29" s="9">
        <f t="shared" si="4"/>
        <v>0</v>
      </c>
      <c r="M29" s="9">
        <f>SUM($L$10:L29)</f>
        <v>0</v>
      </c>
      <c r="N29" s="12">
        <f>IF(OR(E29="Arbeit",E29="Homeoffice",E29="Dienstreise"),IF(J29*24&gt;9,Einstellungen!$B$17,IF(J29*24&gt;6,Einstellungen!$B$16,0)),0)</f>
        <v>30</v>
      </c>
      <c r="O29" s="6" t="str">
        <f>IF(OR(E29="Arbeit",E29="Homeoffice",E29="Dienstreise"),IF(OR(F29="",G29=""),"Zeit fehlt",IF(H29&lt;N29,"Pause prüfen",IF(J29*24&gt;Einstellungen!$B$15,"Arbeitszeit &gt; Limit",IF(OR(WEEKDAY(A29,2)&gt;5,D29&lt;&gt;""),"Ruhetag/Feiertag prüfen","OK")))),IF(OR(E29="",E29="Frei",E29="Urlaub",E29="Krank",E29="Feiertag"),"", "Art prüfen"))</f>
        <v>OK</v>
      </c>
      <c r="P29" s="2"/>
    </row>
    <row r="30" spans="1:27" ht="18" customHeight="1" x14ac:dyDescent="0.25">
      <c r="A30" s="7">
        <v>46043</v>
      </c>
      <c r="B30" s="6" t="str">
        <f t="shared" si="0"/>
        <v>Mittwoch</v>
      </c>
      <c r="C30" s="6" t="str">
        <f t="shared" si="1"/>
        <v>Januar</v>
      </c>
      <c r="D30" s="6" t="str">
        <f>IFERROR(INDEX(Einstellungen!$C$22:$C$60,MATCH(A30,Einstellungen!$E$22:$E$60,0)),"")</f>
        <v/>
      </c>
      <c r="E30" s="2" t="s">
        <v>36</v>
      </c>
      <c r="F30" s="8">
        <v>0.33333333333333331</v>
      </c>
      <c r="G30" s="8">
        <v>0.69791666666666663</v>
      </c>
      <c r="H30" s="11">
        <v>15</v>
      </c>
      <c r="I30" s="9">
        <f>IF(OR(E30="Arbeit",E30="Homeoffice",E30="Dienstreise",E30="Urlaub",E30="Krank"),IF(AND(WEEKDAY(A30,2)&lt;=5,D30=""),INDEX(Einstellungen!$B$8:$B$14,WEEKDAY(A30,2)),0),0)</f>
        <v>0.33333333333333331</v>
      </c>
      <c r="J30" s="9">
        <f t="shared" si="2"/>
        <v>0.35416666666666669</v>
      </c>
      <c r="K30" s="9">
        <f t="shared" si="3"/>
        <v>0.35416666666666669</v>
      </c>
      <c r="L30" s="9">
        <f t="shared" si="4"/>
        <v>2.0833333333333332E-2</v>
      </c>
      <c r="M30" s="9">
        <f>SUM($L$10:L30)</f>
        <v>2.0833333333333332E-2</v>
      </c>
      <c r="N30" s="12">
        <f>IF(OR(E30="Arbeit",E30="Homeoffice",E30="Dienstreise"),IF(J30*24&gt;9,Einstellungen!$B$17,IF(J30*24&gt;6,Einstellungen!$B$16,0)),0)</f>
        <v>30</v>
      </c>
      <c r="O30" s="6" t="str">
        <f>IF(OR(E30="Arbeit",E30="Homeoffice",E30="Dienstreise"),IF(OR(F30="",G30=""),"Zeit fehlt",IF(H30&lt;N30,"Pause prüfen",IF(J30*24&gt;Einstellungen!$B$15,"Arbeitszeit &gt; Limit",IF(OR(WEEKDAY(A30,2)&gt;5,D30&lt;&gt;""),"Ruhetag/Feiertag prüfen","OK")))),IF(OR(E30="",E30="Frei",E30="Urlaub",E30="Krank",E30="Feiertag"),"", "Art prüfen"))</f>
        <v>Pause prüfen</v>
      </c>
      <c r="P30" s="2" t="s">
        <v>51</v>
      </c>
    </row>
    <row r="31" spans="1:27" ht="18" customHeight="1" x14ac:dyDescent="0.25">
      <c r="A31" s="7">
        <v>46044</v>
      </c>
      <c r="B31" s="6" t="str">
        <f t="shared" si="0"/>
        <v>Donnerstag</v>
      </c>
      <c r="C31" s="6" t="str">
        <f t="shared" si="1"/>
        <v>Januar</v>
      </c>
      <c r="D31" s="6" t="str">
        <f>IFERROR(INDEX(Einstellungen!$C$22:$C$60,MATCH(A31,Einstellungen!$E$22:$E$60,0)),"")</f>
        <v/>
      </c>
      <c r="E31" s="2" t="s">
        <v>41</v>
      </c>
      <c r="F31" s="8">
        <v>0.33333333333333331</v>
      </c>
      <c r="G31" s="8">
        <v>0.6875</v>
      </c>
      <c r="H31" s="11">
        <v>30</v>
      </c>
      <c r="I31" s="9">
        <f>IF(OR(E31="Arbeit",E31="Homeoffice",E31="Dienstreise",E31="Urlaub",E31="Krank"),IF(AND(WEEKDAY(A31,2)&lt;=5,D31=""),INDEX(Einstellungen!$B$8:$B$14,WEEKDAY(A31,2)),0),0)</f>
        <v>0.33333333333333331</v>
      </c>
      <c r="J31" s="9">
        <f t="shared" si="2"/>
        <v>0.33333333333333331</v>
      </c>
      <c r="K31" s="9">
        <f t="shared" si="3"/>
        <v>0.33333333333333331</v>
      </c>
      <c r="L31" s="9">
        <f t="shared" si="4"/>
        <v>0</v>
      </c>
      <c r="M31" s="9">
        <f>SUM($L$10:L31)</f>
        <v>2.0833333333333332E-2</v>
      </c>
      <c r="N31" s="12">
        <f>IF(OR(E31="Arbeit",E31="Homeoffice",E31="Dienstreise"),IF(J31*24&gt;9,Einstellungen!$B$17,IF(J31*24&gt;6,Einstellungen!$B$16,0)),0)</f>
        <v>30</v>
      </c>
      <c r="O31" s="6" t="str">
        <f>IF(OR(E31="Arbeit",E31="Homeoffice",E31="Dienstreise"),IF(OR(F31="",G31=""),"Zeit fehlt",IF(H31&lt;N31,"Pause prüfen",IF(J31*24&gt;Einstellungen!$B$15,"Arbeitszeit &gt; Limit",IF(OR(WEEKDAY(A31,2)&gt;5,D31&lt;&gt;""),"Ruhetag/Feiertag prüfen","OK")))),IF(OR(E31="",E31="Frei",E31="Urlaub",E31="Krank",E31="Feiertag"),"", "Art prüfen"))</f>
        <v>OK</v>
      </c>
      <c r="P31" s="2"/>
    </row>
    <row r="32" spans="1:27" ht="18" customHeight="1" x14ac:dyDescent="0.25">
      <c r="A32" s="7">
        <v>46045</v>
      </c>
      <c r="B32" s="6" t="str">
        <f t="shared" si="0"/>
        <v>Freitag</v>
      </c>
      <c r="C32" s="6" t="str">
        <f t="shared" si="1"/>
        <v>Januar</v>
      </c>
      <c r="D32" s="6" t="str">
        <f>IFERROR(INDEX(Einstellungen!$C$22:$C$60,MATCH(A32,Einstellungen!$E$22:$E$60,0)),"")</f>
        <v/>
      </c>
      <c r="E32" s="2" t="s">
        <v>36</v>
      </c>
      <c r="F32" s="8">
        <v>0.34375</v>
      </c>
      <c r="G32" s="8">
        <v>0.69791666666666663</v>
      </c>
      <c r="H32" s="11">
        <v>30</v>
      </c>
      <c r="I32" s="9">
        <f>IF(OR(E32="Arbeit",E32="Homeoffice",E32="Dienstreise",E32="Urlaub",E32="Krank"),IF(AND(WEEKDAY(A32,2)&lt;=5,D32=""),INDEX(Einstellungen!$B$8:$B$14,WEEKDAY(A32,2)),0),0)</f>
        <v>0.33333333333333331</v>
      </c>
      <c r="J32" s="9">
        <f t="shared" si="2"/>
        <v>0.33333333333333331</v>
      </c>
      <c r="K32" s="9">
        <f t="shared" si="3"/>
        <v>0.33333333333333331</v>
      </c>
      <c r="L32" s="9">
        <f t="shared" si="4"/>
        <v>0</v>
      </c>
      <c r="M32" s="9">
        <f>SUM($L$10:L32)</f>
        <v>2.0833333333333332E-2</v>
      </c>
      <c r="N32" s="12">
        <f>IF(OR(E32="Arbeit",E32="Homeoffice",E32="Dienstreise"),IF(J32*24&gt;9,Einstellungen!$B$17,IF(J32*24&gt;6,Einstellungen!$B$16,0)),0)</f>
        <v>30</v>
      </c>
      <c r="O32" s="6" t="str">
        <f>IF(OR(E32="Arbeit",E32="Homeoffice",E32="Dienstreise"),IF(OR(F32="",G32=""),"Zeit fehlt",IF(H32&lt;N32,"Pause prüfen",IF(J32*24&gt;Einstellungen!$B$15,"Arbeitszeit &gt; Limit",IF(OR(WEEKDAY(A32,2)&gt;5,D32&lt;&gt;""),"Ruhetag/Feiertag prüfen","OK")))),IF(OR(E32="",E32="Frei",E32="Urlaub",E32="Krank",E32="Feiertag"),"", "Art prüfen"))</f>
        <v>OK</v>
      </c>
      <c r="P32" s="2"/>
    </row>
    <row r="33" spans="1:16" ht="18" customHeight="1" x14ac:dyDescent="0.25">
      <c r="A33" s="7">
        <v>46046</v>
      </c>
      <c r="B33" s="6" t="str">
        <f t="shared" si="0"/>
        <v>Samstag</v>
      </c>
      <c r="C33" s="6" t="str">
        <f t="shared" si="1"/>
        <v>Januar</v>
      </c>
      <c r="D33" s="6" t="str">
        <f>IFERROR(INDEX(Einstellungen!$C$22:$C$60,MATCH(A33,Einstellungen!$E$22:$E$60,0)),"")</f>
        <v/>
      </c>
      <c r="E33" s="2" t="s">
        <v>38</v>
      </c>
      <c r="F33" s="8"/>
      <c r="G33" s="8"/>
      <c r="H33" s="11"/>
      <c r="I33" s="9">
        <f>IF(OR(E33="Arbeit",E33="Homeoffice",E33="Dienstreise",E33="Urlaub",E33="Krank"),IF(AND(WEEKDAY(A33,2)&lt;=5,D33=""),INDEX(Einstellungen!$B$8:$B$14,WEEKDAY(A33,2)),0),0)</f>
        <v>0</v>
      </c>
      <c r="J33" s="9">
        <f t="shared" si="2"/>
        <v>0</v>
      </c>
      <c r="K33" s="9">
        <f t="shared" si="3"/>
        <v>0</v>
      </c>
      <c r="L33" s="9">
        <f t="shared" si="4"/>
        <v>0</v>
      </c>
      <c r="M33" s="9">
        <f>SUM($L$10:L33)</f>
        <v>2.0833333333333332E-2</v>
      </c>
      <c r="N33" s="12">
        <f>IF(OR(E33="Arbeit",E33="Homeoffice",E33="Dienstreise"),IF(J33*24&gt;9,Einstellungen!$B$17,IF(J33*24&gt;6,Einstellungen!$B$16,0)),0)</f>
        <v>0</v>
      </c>
      <c r="O33" s="6" t="str">
        <f>IF(OR(E33="Arbeit",E33="Homeoffice",E33="Dienstreise"),IF(OR(F33="",G33=""),"Zeit fehlt",IF(H33&lt;N33,"Pause prüfen",IF(J33*24&gt;Einstellungen!$B$15,"Arbeitszeit &gt; Limit",IF(OR(WEEKDAY(A33,2)&gt;5,D33&lt;&gt;""),"Ruhetag/Feiertag prüfen","OK")))),IF(OR(E33="",E33="Frei",E33="Urlaub",E33="Krank",E33="Feiertag"),"", "Art prüfen"))</f>
        <v/>
      </c>
      <c r="P33" s="2"/>
    </row>
    <row r="34" spans="1:16" ht="18" customHeight="1" x14ac:dyDescent="0.25">
      <c r="A34" s="7">
        <v>46047</v>
      </c>
      <c r="B34" s="6" t="str">
        <f t="shared" si="0"/>
        <v>Sonntag</v>
      </c>
      <c r="C34" s="6" t="str">
        <f t="shared" si="1"/>
        <v>Januar</v>
      </c>
      <c r="D34" s="6" t="str">
        <f>IFERROR(INDEX(Einstellungen!$C$22:$C$60,MATCH(A34,Einstellungen!$E$22:$E$60,0)),"")</f>
        <v/>
      </c>
      <c r="E34" s="2" t="s">
        <v>38</v>
      </c>
      <c r="F34" s="8"/>
      <c r="G34" s="8"/>
      <c r="H34" s="11"/>
      <c r="I34" s="9">
        <f>IF(OR(E34="Arbeit",E34="Homeoffice",E34="Dienstreise",E34="Urlaub",E34="Krank"),IF(AND(WEEKDAY(A34,2)&lt;=5,D34=""),INDEX(Einstellungen!$B$8:$B$14,WEEKDAY(A34,2)),0),0)</f>
        <v>0</v>
      </c>
      <c r="J34" s="9">
        <f t="shared" si="2"/>
        <v>0</v>
      </c>
      <c r="K34" s="9">
        <f t="shared" si="3"/>
        <v>0</v>
      </c>
      <c r="L34" s="9">
        <f t="shared" si="4"/>
        <v>0</v>
      </c>
      <c r="M34" s="9">
        <f>SUM($L$10:L34)</f>
        <v>2.0833333333333332E-2</v>
      </c>
      <c r="N34" s="12">
        <f>IF(OR(E34="Arbeit",E34="Homeoffice",E34="Dienstreise"),IF(J34*24&gt;9,Einstellungen!$B$17,IF(J34*24&gt;6,Einstellungen!$B$16,0)),0)</f>
        <v>0</v>
      </c>
      <c r="O34" s="6" t="str">
        <f>IF(OR(E34="Arbeit",E34="Homeoffice",E34="Dienstreise"),IF(OR(F34="",G34=""),"Zeit fehlt",IF(H34&lt;N34,"Pause prüfen",IF(J34*24&gt;Einstellungen!$B$15,"Arbeitszeit &gt; Limit",IF(OR(WEEKDAY(A34,2)&gt;5,D34&lt;&gt;""),"Ruhetag/Feiertag prüfen","OK")))),IF(OR(E34="",E34="Frei",E34="Urlaub",E34="Krank",E34="Feiertag"),"", "Art prüfen"))</f>
        <v/>
      </c>
      <c r="P34" s="2"/>
    </row>
    <row r="35" spans="1:16" ht="18" customHeight="1" x14ac:dyDescent="0.25">
      <c r="A35" s="7">
        <v>46048</v>
      </c>
      <c r="B35" s="6" t="str">
        <f t="shared" si="0"/>
        <v>Montag</v>
      </c>
      <c r="C35" s="6" t="str">
        <f t="shared" si="1"/>
        <v>Januar</v>
      </c>
      <c r="D35" s="6" t="str">
        <f>IFERROR(INDEX(Einstellungen!$C$22:$C$60,MATCH(A35,Einstellungen!$E$22:$E$60,0)),"")</f>
        <v/>
      </c>
      <c r="E35" s="2" t="s">
        <v>41</v>
      </c>
      <c r="F35" s="8">
        <v>0.33333333333333331</v>
      </c>
      <c r="G35" s="8">
        <v>0.6875</v>
      </c>
      <c r="H35" s="11">
        <v>30</v>
      </c>
      <c r="I35" s="9">
        <f>IF(OR(E35="Arbeit",E35="Homeoffice",E35="Dienstreise",E35="Urlaub",E35="Krank"),IF(AND(WEEKDAY(A35,2)&lt;=5,D35=""),INDEX(Einstellungen!$B$8:$B$14,WEEKDAY(A35,2)),0),0)</f>
        <v>0.33333333333333331</v>
      </c>
      <c r="J35" s="9">
        <f t="shared" si="2"/>
        <v>0.33333333333333331</v>
      </c>
      <c r="K35" s="9">
        <f t="shared" si="3"/>
        <v>0.33333333333333331</v>
      </c>
      <c r="L35" s="9">
        <f t="shared" si="4"/>
        <v>0</v>
      </c>
      <c r="M35" s="9">
        <f>SUM($L$10:L35)</f>
        <v>2.0833333333333332E-2</v>
      </c>
      <c r="N35" s="12">
        <f>IF(OR(E35="Arbeit",E35="Homeoffice",E35="Dienstreise"),IF(J35*24&gt;9,Einstellungen!$B$17,IF(J35*24&gt;6,Einstellungen!$B$16,0)),0)</f>
        <v>30</v>
      </c>
      <c r="O35" s="6" t="str">
        <f>IF(OR(E35="Arbeit",E35="Homeoffice",E35="Dienstreise"),IF(OR(F35="",G35=""),"Zeit fehlt",IF(H35&lt;N35,"Pause prüfen",IF(J35*24&gt;Einstellungen!$B$15,"Arbeitszeit &gt; Limit",IF(OR(WEEKDAY(A35,2)&gt;5,D35&lt;&gt;""),"Ruhetag/Feiertag prüfen","OK")))),IF(OR(E35="",E35="Frei",E35="Urlaub",E35="Krank",E35="Feiertag"),"", "Art prüfen"))</f>
        <v>OK</v>
      </c>
      <c r="P35" s="2"/>
    </row>
    <row r="36" spans="1:16" ht="18" customHeight="1" x14ac:dyDescent="0.25">
      <c r="A36" s="7">
        <v>46049</v>
      </c>
      <c r="B36" s="6" t="str">
        <f t="shared" si="0"/>
        <v>Dienstag</v>
      </c>
      <c r="C36" s="6" t="str">
        <f t="shared" si="1"/>
        <v>Januar</v>
      </c>
      <c r="D36" s="6" t="str">
        <f>IFERROR(INDEX(Einstellungen!$C$22:$C$60,MATCH(A36,Einstellungen!$E$22:$E$60,0)),"")</f>
        <v/>
      </c>
      <c r="E36" s="2" t="s">
        <v>36</v>
      </c>
      <c r="F36" s="8">
        <v>0.33333333333333331</v>
      </c>
      <c r="G36" s="8">
        <v>0.6875</v>
      </c>
      <c r="H36" s="11">
        <v>30</v>
      </c>
      <c r="I36" s="9">
        <f>IF(OR(E36="Arbeit",E36="Homeoffice",E36="Dienstreise",E36="Urlaub",E36="Krank"),IF(AND(WEEKDAY(A36,2)&lt;=5,D36=""),INDEX(Einstellungen!$B$8:$B$14,WEEKDAY(A36,2)),0),0)</f>
        <v>0.33333333333333331</v>
      </c>
      <c r="J36" s="9">
        <f t="shared" si="2"/>
        <v>0.33333333333333331</v>
      </c>
      <c r="K36" s="9">
        <f t="shared" si="3"/>
        <v>0.33333333333333331</v>
      </c>
      <c r="L36" s="9">
        <f t="shared" si="4"/>
        <v>0</v>
      </c>
      <c r="M36" s="9">
        <f>SUM($L$10:L36)</f>
        <v>2.0833333333333332E-2</v>
      </c>
      <c r="N36" s="12">
        <f>IF(OR(E36="Arbeit",E36="Homeoffice",E36="Dienstreise"),IF(J36*24&gt;9,Einstellungen!$B$17,IF(J36*24&gt;6,Einstellungen!$B$16,0)),0)</f>
        <v>30</v>
      </c>
      <c r="O36" s="6" t="str">
        <f>IF(OR(E36="Arbeit",E36="Homeoffice",E36="Dienstreise"),IF(OR(F36="",G36=""),"Zeit fehlt",IF(H36&lt;N36,"Pause prüfen",IF(J36*24&gt;Einstellungen!$B$15,"Arbeitszeit &gt; Limit",IF(OR(WEEKDAY(A36,2)&gt;5,D36&lt;&gt;""),"Ruhetag/Feiertag prüfen","OK")))),IF(OR(E36="",E36="Frei",E36="Urlaub",E36="Krank",E36="Feiertag"),"", "Art prüfen"))</f>
        <v>OK</v>
      </c>
      <c r="P36" s="2"/>
    </row>
    <row r="37" spans="1:16" ht="18" customHeight="1" x14ac:dyDescent="0.25">
      <c r="A37" s="7">
        <v>46050</v>
      </c>
      <c r="B37" s="6" t="str">
        <f t="shared" si="0"/>
        <v>Mittwoch</v>
      </c>
      <c r="C37" s="6" t="str">
        <f t="shared" si="1"/>
        <v>Januar</v>
      </c>
      <c r="D37" s="6" t="str">
        <f>IFERROR(INDEX(Einstellungen!$C$22:$C$60,MATCH(A37,Einstellungen!$E$22:$E$60,0)),"")</f>
        <v/>
      </c>
      <c r="E37" s="2" t="s">
        <v>36</v>
      </c>
      <c r="F37" s="8">
        <v>0.35416666666666669</v>
      </c>
      <c r="G37" s="8">
        <v>0.71875</v>
      </c>
      <c r="H37" s="11">
        <v>45</v>
      </c>
      <c r="I37" s="9">
        <f>IF(OR(E37="Arbeit",E37="Homeoffice",E37="Dienstreise",E37="Urlaub",E37="Krank"),IF(AND(WEEKDAY(A37,2)&lt;=5,D37=""),INDEX(Einstellungen!$B$8:$B$14,WEEKDAY(A37,2)),0),0)</f>
        <v>0.33333333333333331</v>
      </c>
      <c r="J37" s="9">
        <f t="shared" si="2"/>
        <v>0.33333333333333331</v>
      </c>
      <c r="K37" s="9">
        <f t="shared" si="3"/>
        <v>0.33333333333333331</v>
      </c>
      <c r="L37" s="9">
        <f t="shared" si="4"/>
        <v>0</v>
      </c>
      <c r="M37" s="9">
        <f>SUM($L$10:L37)</f>
        <v>2.0833333333333332E-2</v>
      </c>
      <c r="N37" s="12">
        <f>IF(OR(E37="Arbeit",E37="Homeoffice",E37="Dienstreise"),IF(J37*24&gt;9,Einstellungen!$B$17,IF(J37*24&gt;6,Einstellungen!$B$16,0)),0)</f>
        <v>30</v>
      </c>
      <c r="O37" s="6" t="str">
        <f>IF(OR(E37="Arbeit",E37="Homeoffice",E37="Dienstreise"),IF(OR(F37="",G37=""),"Zeit fehlt",IF(H37&lt;N37,"Pause prüfen",IF(J37*24&gt;Einstellungen!$B$15,"Arbeitszeit &gt; Limit",IF(OR(WEEKDAY(A37,2)&gt;5,D37&lt;&gt;""),"Ruhetag/Feiertag prüfen","OK")))),IF(OR(E37="",E37="Frei",E37="Urlaub",E37="Krank",E37="Feiertag"),"", "Art prüfen"))</f>
        <v>OK</v>
      </c>
      <c r="P37" s="2"/>
    </row>
    <row r="38" spans="1:16" ht="18" customHeight="1" x14ac:dyDescent="0.25">
      <c r="A38" s="7">
        <v>46051</v>
      </c>
      <c r="B38" s="6" t="str">
        <f t="shared" si="0"/>
        <v>Donnerstag</v>
      </c>
      <c r="C38" s="6" t="str">
        <f t="shared" si="1"/>
        <v>Januar</v>
      </c>
      <c r="D38" s="6" t="str">
        <f>IFERROR(INDEX(Einstellungen!$C$22:$C$60,MATCH(A38,Einstellungen!$E$22:$E$60,0)),"")</f>
        <v/>
      </c>
      <c r="E38" s="2" t="s">
        <v>41</v>
      </c>
      <c r="F38" s="8">
        <v>0.33333333333333331</v>
      </c>
      <c r="G38" s="8">
        <v>0.6875</v>
      </c>
      <c r="H38" s="11">
        <v>30</v>
      </c>
      <c r="I38" s="9">
        <f>IF(OR(E38="Arbeit",E38="Homeoffice",E38="Dienstreise",E38="Urlaub",E38="Krank"),IF(AND(WEEKDAY(A38,2)&lt;=5,D38=""),INDEX(Einstellungen!$B$8:$B$14,WEEKDAY(A38,2)),0),0)</f>
        <v>0.33333333333333331</v>
      </c>
      <c r="J38" s="9">
        <f t="shared" si="2"/>
        <v>0.33333333333333331</v>
      </c>
      <c r="K38" s="9">
        <f t="shared" si="3"/>
        <v>0.33333333333333331</v>
      </c>
      <c r="L38" s="9">
        <f t="shared" si="4"/>
        <v>0</v>
      </c>
      <c r="M38" s="9">
        <f>SUM($L$10:L38)</f>
        <v>2.0833333333333332E-2</v>
      </c>
      <c r="N38" s="12">
        <f>IF(OR(E38="Arbeit",E38="Homeoffice",E38="Dienstreise"),IF(J38*24&gt;9,Einstellungen!$B$17,IF(J38*24&gt;6,Einstellungen!$B$16,0)),0)</f>
        <v>30</v>
      </c>
      <c r="O38" s="6" t="str">
        <f>IF(OR(E38="Arbeit",E38="Homeoffice",E38="Dienstreise"),IF(OR(F38="",G38=""),"Zeit fehlt",IF(H38&lt;N38,"Pause prüfen",IF(J38*24&gt;Einstellungen!$B$15,"Arbeitszeit &gt; Limit",IF(OR(WEEKDAY(A38,2)&gt;5,D38&lt;&gt;""),"Ruhetag/Feiertag prüfen","OK")))),IF(OR(E38="",E38="Frei",E38="Urlaub",E38="Krank",E38="Feiertag"),"", "Art prüfen"))</f>
        <v>OK</v>
      </c>
      <c r="P38" s="2"/>
    </row>
    <row r="39" spans="1:16" ht="18" customHeight="1" x14ac:dyDescent="0.25">
      <c r="A39" s="7">
        <v>46052</v>
      </c>
      <c r="B39" s="6" t="str">
        <f t="shared" si="0"/>
        <v>Freitag</v>
      </c>
      <c r="C39" s="6" t="str">
        <f t="shared" si="1"/>
        <v>Januar</v>
      </c>
      <c r="D39" s="6" t="str">
        <f>IFERROR(INDEX(Einstellungen!$C$22:$C$60,MATCH(A39,Einstellungen!$E$22:$E$60,0)),"")</f>
        <v/>
      </c>
      <c r="E39" s="2" t="s">
        <v>36</v>
      </c>
      <c r="F39" s="8">
        <v>0.34375</v>
      </c>
      <c r="G39" s="8">
        <v>0.69791666666666663</v>
      </c>
      <c r="H39" s="11">
        <v>30</v>
      </c>
      <c r="I39" s="9">
        <f>IF(OR(E39="Arbeit",E39="Homeoffice",E39="Dienstreise",E39="Urlaub",E39="Krank"),IF(AND(WEEKDAY(A39,2)&lt;=5,D39=""),INDEX(Einstellungen!$B$8:$B$14,WEEKDAY(A39,2)),0),0)</f>
        <v>0.33333333333333331</v>
      </c>
      <c r="J39" s="9">
        <f t="shared" si="2"/>
        <v>0.33333333333333331</v>
      </c>
      <c r="K39" s="9">
        <f t="shared" si="3"/>
        <v>0.33333333333333331</v>
      </c>
      <c r="L39" s="9">
        <f t="shared" si="4"/>
        <v>0</v>
      </c>
      <c r="M39" s="9">
        <f>SUM($L$10:L39)</f>
        <v>2.0833333333333332E-2</v>
      </c>
      <c r="N39" s="12">
        <f>IF(OR(E39="Arbeit",E39="Homeoffice",E39="Dienstreise"),IF(J39*24&gt;9,Einstellungen!$B$17,IF(J39*24&gt;6,Einstellungen!$B$16,0)),0)</f>
        <v>30</v>
      </c>
      <c r="O39" s="6" t="str">
        <f>IF(OR(E39="Arbeit",E39="Homeoffice",E39="Dienstreise"),IF(OR(F39="",G39=""),"Zeit fehlt",IF(H39&lt;N39,"Pause prüfen",IF(J39*24&gt;Einstellungen!$B$15,"Arbeitszeit &gt; Limit",IF(OR(WEEKDAY(A39,2)&gt;5,D39&lt;&gt;""),"Ruhetag/Feiertag prüfen","OK")))),IF(OR(E39="",E39="Frei",E39="Urlaub",E39="Krank",E39="Feiertag"),"", "Art prüfen"))</f>
        <v>OK</v>
      </c>
      <c r="P39" s="2"/>
    </row>
    <row r="40" spans="1:16" ht="18" customHeight="1" x14ac:dyDescent="0.25">
      <c r="A40" s="7">
        <v>46053</v>
      </c>
      <c r="B40" s="6" t="str">
        <f t="shared" si="0"/>
        <v>Samstag</v>
      </c>
      <c r="C40" s="6" t="str">
        <f t="shared" si="1"/>
        <v>Januar</v>
      </c>
      <c r="D40" s="6" t="str">
        <f>IFERROR(INDEX(Einstellungen!$C$22:$C$60,MATCH(A40,Einstellungen!$E$22:$E$60,0)),"")</f>
        <v/>
      </c>
      <c r="E40" s="2" t="s">
        <v>38</v>
      </c>
      <c r="F40" s="8"/>
      <c r="G40" s="8"/>
      <c r="H40" s="11"/>
      <c r="I40" s="9">
        <f>IF(OR(E40="Arbeit",E40="Homeoffice",E40="Dienstreise",E40="Urlaub",E40="Krank"),IF(AND(WEEKDAY(A40,2)&lt;=5,D40=""),INDEX(Einstellungen!$B$8:$B$14,WEEKDAY(A40,2)),0),0)</f>
        <v>0</v>
      </c>
      <c r="J40" s="9">
        <f t="shared" si="2"/>
        <v>0</v>
      </c>
      <c r="K40" s="9">
        <f t="shared" si="3"/>
        <v>0</v>
      </c>
      <c r="L40" s="9">
        <f t="shared" si="4"/>
        <v>0</v>
      </c>
      <c r="M40" s="9">
        <f>SUM($L$10:L40)</f>
        <v>2.0833333333333332E-2</v>
      </c>
      <c r="N40" s="12">
        <f>IF(OR(E40="Arbeit",E40="Homeoffice",E40="Dienstreise"),IF(J40*24&gt;9,Einstellungen!$B$17,IF(J40*24&gt;6,Einstellungen!$B$16,0)),0)</f>
        <v>0</v>
      </c>
      <c r="O40" s="6" t="str">
        <f>IF(OR(E40="Arbeit",E40="Homeoffice",E40="Dienstreise"),IF(OR(F40="",G40=""),"Zeit fehlt",IF(H40&lt;N40,"Pause prüfen",IF(J40*24&gt;Einstellungen!$B$15,"Arbeitszeit &gt; Limit",IF(OR(WEEKDAY(A40,2)&gt;5,D40&lt;&gt;""),"Ruhetag/Feiertag prüfen","OK")))),IF(OR(E40="",E40="Frei",E40="Urlaub",E40="Krank",E40="Feiertag"),"", "Art prüfen"))</f>
        <v/>
      </c>
      <c r="P40" s="2"/>
    </row>
    <row r="41" spans="1:16" ht="18" customHeight="1" x14ac:dyDescent="0.25">
      <c r="A41" s="7">
        <v>46054</v>
      </c>
      <c r="B41" s="6" t="str">
        <f t="shared" si="0"/>
        <v>Sonntag</v>
      </c>
      <c r="C41" s="6" t="str">
        <f t="shared" si="1"/>
        <v>Februar</v>
      </c>
      <c r="D41" s="6" t="str">
        <f>IFERROR(INDEX(Einstellungen!$C$22:$C$60,MATCH(A41,Einstellungen!$E$22:$E$60,0)),"")</f>
        <v/>
      </c>
      <c r="E41" s="2" t="s">
        <v>38</v>
      </c>
      <c r="F41" s="8"/>
      <c r="G41" s="8"/>
      <c r="H41" s="11"/>
      <c r="I41" s="9">
        <f>IF(OR(E41="Arbeit",E41="Homeoffice",E41="Dienstreise",E41="Urlaub",E41="Krank"),IF(AND(WEEKDAY(A41,2)&lt;=5,D41=""),INDEX(Einstellungen!$B$8:$B$14,WEEKDAY(A41,2)),0),0)</f>
        <v>0</v>
      </c>
      <c r="J41" s="9">
        <f t="shared" si="2"/>
        <v>0</v>
      </c>
      <c r="K41" s="9">
        <f t="shared" si="3"/>
        <v>0</v>
      </c>
      <c r="L41" s="9">
        <f t="shared" si="4"/>
        <v>0</v>
      </c>
      <c r="M41" s="9">
        <f>SUM($L$10:L41)</f>
        <v>2.0833333333333332E-2</v>
      </c>
      <c r="N41" s="12">
        <f>IF(OR(E41="Arbeit",E41="Homeoffice",E41="Dienstreise"),IF(J41*24&gt;9,Einstellungen!$B$17,IF(J41*24&gt;6,Einstellungen!$B$16,0)),0)</f>
        <v>0</v>
      </c>
      <c r="O41" s="6" t="str">
        <f>IF(OR(E41="Arbeit",E41="Homeoffice",E41="Dienstreise"),IF(OR(F41="",G41=""),"Zeit fehlt",IF(H41&lt;N41,"Pause prüfen",IF(J41*24&gt;Einstellungen!$B$15,"Arbeitszeit &gt; Limit",IF(OR(WEEKDAY(A41,2)&gt;5,D41&lt;&gt;""),"Ruhetag/Feiertag prüfen","OK")))),IF(OR(E41="",E41="Frei",E41="Urlaub",E41="Krank",E41="Feiertag"),"", "Art prüfen"))</f>
        <v/>
      </c>
      <c r="P41" s="2"/>
    </row>
    <row r="42" spans="1:16" ht="18" customHeight="1" x14ac:dyDescent="0.25">
      <c r="A42" s="7">
        <v>46055</v>
      </c>
      <c r="B42" s="6" t="str">
        <f t="shared" si="0"/>
        <v>Montag</v>
      </c>
      <c r="C42" s="6" t="str">
        <f t="shared" si="1"/>
        <v>Februar</v>
      </c>
      <c r="D42" s="6" t="str">
        <f>IFERROR(INDEX(Einstellungen!$C$22:$C$60,MATCH(A42,Einstellungen!$E$22:$E$60,0)),"")</f>
        <v/>
      </c>
      <c r="E42" s="2" t="s">
        <v>41</v>
      </c>
      <c r="F42" s="8">
        <v>0.33333333333333331</v>
      </c>
      <c r="G42" s="8">
        <v>0.6875</v>
      </c>
      <c r="H42" s="11">
        <v>30</v>
      </c>
      <c r="I42" s="9">
        <f>IF(OR(E42="Arbeit",E42="Homeoffice",E42="Dienstreise",E42="Urlaub",E42="Krank"),IF(AND(WEEKDAY(A42,2)&lt;=5,D42=""),INDEX(Einstellungen!$B$8:$B$14,WEEKDAY(A42,2)),0),0)</f>
        <v>0.33333333333333331</v>
      </c>
      <c r="J42" s="9">
        <f t="shared" si="2"/>
        <v>0.33333333333333331</v>
      </c>
      <c r="K42" s="9">
        <f t="shared" si="3"/>
        <v>0.33333333333333331</v>
      </c>
      <c r="L42" s="9">
        <f t="shared" si="4"/>
        <v>0</v>
      </c>
      <c r="M42" s="9">
        <f>SUM($L$10:L42)</f>
        <v>2.0833333333333332E-2</v>
      </c>
      <c r="N42" s="12">
        <f>IF(OR(E42="Arbeit",E42="Homeoffice",E42="Dienstreise"),IF(J42*24&gt;9,Einstellungen!$B$17,IF(J42*24&gt;6,Einstellungen!$B$16,0)),0)</f>
        <v>30</v>
      </c>
      <c r="O42" s="6" t="str">
        <f>IF(OR(E42="Arbeit",E42="Homeoffice",E42="Dienstreise"),IF(OR(F42="",G42=""),"Zeit fehlt",IF(H42&lt;N42,"Pause prüfen",IF(J42*24&gt;Einstellungen!$B$15,"Arbeitszeit &gt; Limit",IF(OR(WEEKDAY(A42,2)&gt;5,D42&lt;&gt;""),"Ruhetag/Feiertag prüfen","OK")))),IF(OR(E42="",E42="Frei",E42="Urlaub",E42="Krank",E42="Feiertag"),"", "Art prüfen"))</f>
        <v>OK</v>
      </c>
      <c r="P42" s="2"/>
    </row>
    <row r="43" spans="1:16" ht="18" customHeight="1" x14ac:dyDescent="0.25">
      <c r="A43" s="7">
        <v>46056</v>
      </c>
      <c r="B43" s="6" t="str">
        <f t="shared" si="0"/>
        <v>Dienstag</v>
      </c>
      <c r="C43" s="6" t="str">
        <f t="shared" si="1"/>
        <v>Februar</v>
      </c>
      <c r="D43" s="6" t="str">
        <f>IFERROR(INDEX(Einstellungen!$C$22:$C$60,MATCH(A43,Einstellungen!$E$22:$E$60,0)),"")</f>
        <v/>
      </c>
      <c r="E43" s="2" t="s">
        <v>36</v>
      </c>
      <c r="F43" s="8">
        <v>0.33333333333333331</v>
      </c>
      <c r="G43" s="8">
        <v>0.6875</v>
      </c>
      <c r="H43" s="11">
        <v>30</v>
      </c>
      <c r="I43" s="9">
        <f>IF(OR(E43="Arbeit",E43="Homeoffice",E43="Dienstreise",E43="Urlaub",E43="Krank"),IF(AND(WEEKDAY(A43,2)&lt;=5,D43=""),INDEX(Einstellungen!$B$8:$B$14,WEEKDAY(A43,2)),0),0)</f>
        <v>0.33333333333333331</v>
      </c>
      <c r="J43" s="9">
        <f t="shared" si="2"/>
        <v>0.33333333333333331</v>
      </c>
      <c r="K43" s="9">
        <f t="shared" si="3"/>
        <v>0.33333333333333331</v>
      </c>
      <c r="L43" s="9">
        <f t="shared" si="4"/>
        <v>0</v>
      </c>
      <c r="M43" s="9">
        <f>SUM($L$10:L43)</f>
        <v>2.0833333333333332E-2</v>
      </c>
      <c r="N43" s="12">
        <f>IF(OR(E43="Arbeit",E43="Homeoffice",E43="Dienstreise"),IF(J43*24&gt;9,Einstellungen!$B$17,IF(J43*24&gt;6,Einstellungen!$B$16,0)),0)</f>
        <v>30</v>
      </c>
      <c r="O43" s="6" t="str">
        <f>IF(OR(E43="Arbeit",E43="Homeoffice",E43="Dienstreise"),IF(OR(F43="",G43=""),"Zeit fehlt",IF(H43&lt;N43,"Pause prüfen",IF(J43*24&gt;Einstellungen!$B$15,"Arbeitszeit &gt; Limit",IF(OR(WEEKDAY(A43,2)&gt;5,D43&lt;&gt;""),"Ruhetag/Feiertag prüfen","OK")))),IF(OR(E43="",E43="Frei",E43="Urlaub",E43="Krank",E43="Feiertag"),"", "Art prüfen"))</f>
        <v>OK</v>
      </c>
      <c r="P43" s="2"/>
    </row>
    <row r="44" spans="1:16" ht="18" customHeight="1" x14ac:dyDescent="0.25">
      <c r="A44" s="7">
        <v>46057</v>
      </c>
      <c r="B44" s="6" t="str">
        <f t="shared" si="0"/>
        <v>Mittwoch</v>
      </c>
      <c r="C44" s="6" t="str">
        <f t="shared" si="1"/>
        <v>Februar</v>
      </c>
      <c r="D44" s="6" t="str">
        <f>IFERROR(INDEX(Einstellungen!$C$22:$C$60,MATCH(A44,Einstellungen!$E$22:$E$60,0)),"")</f>
        <v/>
      </c>
      <c r="E44" s="2" t="s">
        <v>36</v>
      </c>
      <c r="F44" s="8">
        <v>0.35416666666666669</v>
      </c>
      <c r="G44" s="8">
        <v>0.71875</v>
      </c>
      <c r="H44" s="11">
        <v>45</v>
      </c>
      <c r="I44" s="9">
        <f>IF(OR(E44="Arbeit",E44="Homeoffice",E44="Dienstreise",E44="Urlaub",E44="Krank"),IF(AND(WEEKDAY(A44,2)&lt;=5,D44=""),INDEX(Einstellungen!$B$8:$B$14,WEEKDAY(A44,2)),0),0)</f>
        <v>0.33333333333333331</v>
      </c>
      <c r="J44" s="9">
        <f t="shared" si="2"/>
        <v>0.33333333333333331</v>
      </c>
      <c r="K44" s="9">
        <f t="shared" si="3"/>
        <v>0.33333333333333331</v>
      </c>
      <c r="L44" s="9">
        <f t="shared" si="4"/>
        <v>0</v>
      </c>
      <c r="M44" s="9">
        <f>SUM($L$10:L44)</f>
        <v>2.0833333333333332E-2</v>
      </c>
      <c r="N44" s="12">
        <f>IF(OR(E44="Arbeit",E44="Homeoffice",E44="Dienstreise"),IF(J44*24&gt;9,Einstellungen!$B$17,IF(J44*24&gt;6,Einstellungen!$B$16,0)),0)</f>
        <v>30</v>
      </c>
      <c r="O44" s="6" t="str">
        <f>IF(OR(E44="Arbeit",E44="Homeoffice",E44="Dienstreise"),IF(OR(F44="",G44=""),"Zeit fehlt",IF(H44&lt;N44,"Pause prüfen",IF(J44*24&gt;Einstellungen!$B$15,"Arbeitszeit &gt; Limit",IF(OR(WEEKDAY(A44,2)&gt;5,D44&lt;&gt;""),"Ruhetag/Feiertag prüfen","OK")))),IF(OR(E44="",E44="Frei",E44="Urlaub",E44="Krank",E44="Feiertag"),"", "Art prüfen"))</f>
        <v>OK</v>
      </c>
      <c r="P44" s="2"/>
    </row>
    <row r="45" spans="1:16" ht="18" customHeight="1" x14ac:dyDescent="0.25">
      <c r="A45" s="7">
        <v>46058</v>
      </c>
      <c r="B45" s="6" t="str">
        <f t="shared" si="0"/>
        <v>Donnerstag</v>
      </c>
      <c r="C45" s="6" t="str">
        <f t="shared" si="1"/>
        <v>Februar</v>
      </c>
      <c r="D45" s="6" t="str">
        <f>IFERROR(INDEX(Einstellungen!$C$22:$C$60,MATCH(A45,Einstellungen!$E$22:$E$60,0)),"")</f>
        <v/>
      </c>
      <c r="E45" s="2" t="s">
        <v>41</v>
      </c>
      <c r="F45" s="8">
        <v>0.33333333333333331</v>
      </c>
      <c r="G45" s="8">
        <v>0.6875</v>
      </c>
      <c r="H45" s="11">
        <v>30</v>
      </c>
      <c r="I45" s="9">
        <f>IF(OR(E45="Arbeit",E45="Homeoffice",E45="Dienstreise",E45="Urlaub",E45="Krank"),IF(AND(WEEKDAY(A45,2)&lt;=5,D45=""),INDEX(Einstellungen!$B$8:$B$14,WEEKDAY(A45,2)),0),0)</f>
        <v>0.33333333333333331</v>
      </c>
      <c r="J45" s="9">
        <f t="shared" si="2"/>
        <v>0.33333333333333331</v>
      </c>
      <c r="K45" s="9">
        <f t="shared" si="3"/>
        <v>0.33333333333333331</v>
      </c>
      <c r="L45" s="9">
        <f t="shared" si="4"/>
        <v>0</v>
      </c>
      <c r="M45" s="9">
        <f>SUM($L$10:L45)</f>
        <v>2.0833333333333332E-2</v>
      </c>
      <c r="N45" s="12">
        <f>IF(OR(E45="Arbeit",E45="Homeoffice",E45="Dienstreise"),IF(J45*24&gt;9,Einstellungen!$B$17,IF(J45*24&gt;6,Einstellungen!$B$16,0)),0)</f>
        <v>30</v>
      </c>
      <c r="O45" s="6" t="str">
        <f>IF(OR(E45="Arbeit",E45="Homeoffice",E45="Dienstreise"),IF(OR(F45="",G45=""),"Zeit fehlt",IF(H45&lt;N45,"Pause prüfen",IF(J45*24&gt;Einstellungen!$B$15,"Arbeitszeit &gt; Limit",IF(OR(WEEKDAY(A45,2)&gt;5,D45&lt;&gt;""),"Ruhetag/Feiertag prüfen","OK")))),IF(OR(E45="",E45="Frei",E45="Urlaub",E45="Krank",E45="Feiertag"),"", "Art prüfen"))</f>
        <v>OK</v>
      </c>
      <c r="P45" s="2"/>
    </row>
    <row r="46" spans="1:16" ht="18" customHeight="1" x14ac:dyDescent="0.25">
      <c r="A46" s="7">
        <v>46059</v>
      </c>
      <c r="B46" s="6" t="str">
        <f t="shared" si="0"/>
        <v>Freitag</v>
      </c>
      <c r="C46" s="6" t="str">
        <f t="shared" si="1"/>
        <v>Februar</v>
      </c>
      <c r="D46" s="6" t="str">
        <f>IFERROR(INDEX(Einstellungen!$C$22:$C$60,MATCH(A46,Einstellungen!$E$22:$E$60,0)),"")</f>
        <v/>
      </c>
      <c r="E46" s="2" t="s">
        <v>36</v>
      </c>
      <c r="F46" s="8">
        <v>0.34375</v>
      </c>
      <c r="G46" s="8">
        <v>0.69791666666666663</v>
      </c>
      <c r="H46" s="11">
        <v>30</v>
      </c>
      <c r="I46" s="9">
        <f>IF(OR(E46="Arbeit",E46="Homeoffice",E46="Dienstreise",E46="Urlaub",E46="Krank"),IF(AND(WEEKDAY(A46,2)&lt;=5,D46=""),INDEX(Einstellungen!$B$8:$B$14,WEEKDAY(A46,2)),0),0)</f>
        <v>0.33333333333333331</v>
      </c>
      <c r="J46" s="9">
        <f t="shared" si="2"/>
        <v>0.33333333333333331</v>
      </c>
      <c r="K46" s="9">
        <f t="shared" si="3"/>
        <v>0.33333333333333331</v>
      </c>
      <c r="L46" s="9">
        <f t="shared" si="4"/>
        <v>0</v>
      </c>
      <c r="M46" s="9">
        <f>SUM($L$10:L46)</f>
        <v>2.0833333333333332E-2</v>
      </c>
      <c r="N46" s="12">
        <f>IF(OR(E46="Arbeit",E46="Homeoffice",E46="Dienstreise"),IF(J46*24&gt;9,Einstellungen!$B$17,IF(J46*24&gt;6,Einstellungen!$B$16,0)),0)</f>
        <v>30</v>
      </c>
      <c r="O46" s="6" t="str">
        <f>IF(OR(E46="Arbeit",E46="Homeoffice",E46="Dienstreise"),IF(OR(F46="",G46=""),"Zeit fehlt",IF(H46&lt;N46,"Pause prüfen",IF(J46*24&gt;Einstellungen!$B$15,"Arbeitszeit &gt; Limit",IF(OR(WEEKDAY(A46,2)&gt;5,D46&lt;&gt;""),"Ruhetag/Feiertag prüfen","OK")))),IF(OR(E46="",E46="Frei",E46="Urlaub",E46="Krank",E46="Feiertag"),"", "Art prüfen"))</f>
        <v>OK</v>
      </c>
      <c r="P46" s="2"/>
    </row>
    <row r="47" spans="1:16" ht="18" customHeight="1" x14ac:dyDescent="0.25">
      <c r="A47" s="7">
        <v>46060</v>
      </c>
      <c r="B47" s="6" t="str">
        <f t="shared" si="0"/>
        <v>Samstag</v>
      </c>
      <c r="C47" s="6" t="str">
        <f t="shared" si="1"/>
        <v>Februar</v>
      </c>
      <c r="D47" s="6" t="str">
        <f>IFERROR(INDEX(Einstellungen!$C$22:$C$60,MATCH(A47,Einstellungen!$E$22:$E$60,0)),"")</f>
        <v/>
      </c>
      <c r="E47" s="2" t="s">
        <v>38</v>
      </c>
      <c r="F47" s="8"/>
      <c r="G47" s="8"/>
      <c r="H47" s="11"/>
      <c r="I47" s="9">
        <f>IF(OR(E47="Arbeit",E47="Homeoffice",E47="Dienstreise",E47="Urlaub",E47="Krank"),IF(AND(WEEKDAY(A47,2)&lt;=5,D47=""),INDEX(Einstellungen!$B$8:$B$14,WEEKDAY(A47,2)),0),0)</f>
        <v>0</v>
      </c>
      <c r="J47" s="9">
        <f t="shared" si="2"/>
        <v>0</v>
      </c>
      <c r="K47" s="9">
        <f t="shared" si="3"/>
        <v>0</v>
      </c>
      <c r="L47" s="9">
        <f t="shared" si="4"/>
        <v>0</v>
      </c>
      <c r="M47" s="9">
        <f>SUM($L$10:L47)</f>
        <v>2.0833333333333332E-2</v>
      </c>
      <c r="N47" s="12">
        <f>IF(OR(E47="Arbeit",E47="Homeoffice",E47="Dienstreise"),IF(J47*24&gt;9,Einstellungen!$B$17,IF(J47*24&gt;6,Einstellungen!$B$16,0)),0)</f>
        <v>0</v>
      </c>
      <c r="O47" s="6" t="str">
        <f>IF(OR(E47="Arbeit",E47="Homeoffice",E47="Dienstreise"),IF(OR(F47="",G47=""),"Zeit fehlt",IF(H47&lt;N47,"Pause prüfen",IF(J47*24&gt;Einstellungen!$B$15,"Arbeitszeit &gt; Limit",IF(OR(WEEKDAY(A47,2)&gt;5,D47&lt;&gt;""),"Ruhetag/Feiertag prüfen","OK")))),IF(OR(E47="",E47="Frei",E47="Urlaub",E47="Krank",E47="Feiertag"),"", "Art prüfen"))</f>
        <v/>
      </c>
      <c r="P47" s="2"/>
    </row>
    <row r="48" spans="1:16" ht="18" customHeight="1" x14ac:dyDescent="0.25">
      <c r="A48" s="7">
        <v>46061</v>
      </c>
      <c r="B48" s="6" t="str">
        <f t="shared" si="0"/>
        <v>Sonntag</v>
      </c>
      <c r="C48" s="6" t="str">
        <f t="shared" si="1"/>
        <v>Februar</v>
      </c>
      <c r="D48" s="6" t="str">
        <f>IFERROR(INDEX(Einstellungen!$C$22:$C$60,MATCH(A48,Einstellungen!$E$22:$E$60,0)),"")</f>
        <v/>
      </c>
      <c r="E48" s="2" t="s">
        <v>38</v>
      </c>
      <c r="F48" s="8"/>
      <c r="G48" s="8"/>
      <c r="H48" s="11"/>
      <c r="I48" s="9">
        <f>IF(OR(E48="Arbeit",E48="Homeoffice",E48="Dienstreise",E48="Urlaub",E48="Krank"),IF(AND(WEEKDAY(A48,2)&lt;=5,D48=""),INDEX(Einstellungen!$B$8:$B$14,WEEKDAY(A48,2)),0),0)</f>
        <v>0</v>
      </c>
      <c r="J48" s="9">
        <f t="shared" si="2"/>
        <v>0</v>
      </c>
      <c r="K48" s="9">
        <f t="shared" si="3"/>
        <v>0</v>
      </c>
      <c r="L48" s="9">
        <f t="shared" si="4"/>
        <v>0</v>
      </c>
      <c r="M48" s="9">
        <f>SUM($L$10:L48)</f>
        <v>2.0833333333333332E-2</v>
      </c>
      <c r="N48" s="12">
        <f>IF(OR(E48="Arbeit",E48="Homeoffice",E48="Dienstreise"),IF(J48*24&gt;9,Einstellungen!$B$17,IF(J48*24&gt;6,Einstellungen!$B$16,0)),0)</f>
        <v>0</v>
      </c>
      <c r="O48" s="6" t="str">
        <f>IF(OR(E48="Arbeit",E48="Homeoffice",E48="Dienstreise"),IF(OR(F48="",G48=""),"Zeit fehlt",IF(H48&lt;N48,"Pause prüfen",IF(J48*24&gt;Einstellungen!$B$15,"Arbeitszeit &gt; Limit",IF(OR(WEEKDAY(A48,2)&gt;5,D48&lt;&gt;""),"Ruhetag/Feiertag prüfen","OK")))),IF(OR(E48="",E48="Frei",E48="Urlaub",E48="Krank",E48="Feiertag"),"", "Art prüfen"))</f>
        <v/>
      </c>
      <c r="P48" s="2"/>
    </row>
    <row r="49" spans="1:16" ht="18" customHeight="1" x14ac:dyDescent="0.25">
      <c r="A49" s="7">
        <v>46062</v>
      </c>
      <c r="B49" s="6" t="str">
        <f t="shared" si="0"/>
        <v>Montag</v>
      </c>
      <c r="C49" s="6" t="str">
        <f t="shared" si="1"/>
        <v>Februar</v>
      </c>
      <c r="D49" s="6" t="str">
        <f>IFERROR(INDEX(Einstellungen!$C$22:$C$60,MATCH(A49,Einstellungen!$E$22:$E$60,0)),"")</f>
        <v/>
      </c>
      <c r="E49" s="2" t="s">
        <v>41</v>
      </c>
      <c r="F49" s="8">
        <v>0.33333333333333331</v>
      </c>
      <c r="G49" s="8">
        <v>0.6875</v>
      </c>
      <c r="H49" s="11">
        <v>30</v>
      </c>
      <c r="I49" s="9">
        <f>IF(OR(E49="Arbeit",E49="Homeoffice",E49="Dienstreise",E49="Urlaub",E49="Krank"),IF(AND(WEEKDAY(A49,2)&lt;=5,D49=""),INDEX(Einstellungen!$B$8:$B$14,WEEKDAY(A49,2)),0),0)</f>
        <v>0.33333333333333331</v>
      </c>
      <c r="J49" s="9">
        <f t="shared" si="2"/>
        <v>0.33333333333333331</v>
      </c>
      <c r="K49" s="9">
        <f t="shared" si="3"/>
        <v>0.33333333333333331</v>
      </c>
      <c r="L49" s="9">
        <f t="shared" si="4"/>
        <v>0</v>
      </c>
      <c r="M49" s="9">
        <f>SUM($L$10:L49)</f>
        <v>2.0833333333333332E-2</v>
      </c>
      <c r="N49" s="12">
        <f>IF(OR(E49="Arbeit",E49="Homeoffice",E49="Dienstreise"),IF(J49*24&gt;9,Einstellungen!$B$17,IF(J49*24&gt;6,Einstellungen!$B$16,0)),0)</f>
        <v>30</v>
      </c>
      <c r="O49" s="6" t="str">
        <f>IF(OR(E49="Arbeit",E49="Homeoffice",E49="Dienstreise"),IF(OR(F49="",G49=""),"Zeit fehlt",IF(H49&lt;N49,"Pause prüfen",IF(J49*24&gt;Einstellungen!$B$15,"Arbeitszeit &gt; Limit",IF(OR(WEEKDAY(A49,2)&gt;5,D49&lt;&gt;""),"Ruhetag/Feiertag prüfen","OK")))),IF(OR(E49="",E49="Frei",E49="Urlaub",E49="Krank",E49="Feiertag"),"", "Art prüfen"))</f>
        <v>OK</v>
      </c>
      <c r="P49" s="2"/>
    </row>
    <row r="50" spans="1:16" ht="18" customHeight="1" x14ac:dyDescent="0.25">
      <c r="A50" s="7">
        <v>46063</v>
      </c>
      <c r="B50" s="6" t="str">
        <f t="shared" si="0"/>
        <v>Dienstag</v>
      </c>
      <c r="C50" s="6" t="str">
        <f t="shared" si="1"/>
        <v>Februar</v>
      </c>
      <c r="D50" s="6" t="str">
        <f>IFERROR(INDEX(Einstellungen!$C$22:$C$60,MATCH(A50,Einstellungen!$E$22:$E$60,0)),"")</f>
        <v/>
      </c>
      <c r="E50" s="2" t="s">
        <v>36</v>
      </c>
      <c r="F50" s="8">
        <v>0.33333333333333331</v>
      </c>
      <c r="G50" s="8">
        <v>0.6875</v>
      </c>
      <c r="H50" s="11">
        <v>30</v>
      </c>
      <c r="I50" s="9">
        <f>IF(OR(E50="Arbeit",E50="Homeoffice",E50="Dienstreise",E50="Urlaub",E50="Krank"),IF(AND(WEEKDAY(A50,2)&lt;=5,D50=""),INDEX(Einstellungen!$B$8:$B$14,WEEKDAY(A50,2)),0),0)</f>
        <v>0.33333333333333331</v>
      </c>
      <c r="J50" s="9">
        <f t="shared" si="2"/>
        <v>0.33333333333333331</v>
      </c>
      <c r="K50" s="9">
        <f t="shared" si="3"/>
        <v>0.33333333333333331</v>
      </c>
      <c r="L50" s="9">
        <f t="shared" si="4"/>
        <v>0</v>
      </c>
      <c r="M50" s="9">
        <f>SUM($L$10:L50)</f>
        <v>2.0833333333333332E-2</v>
      </c>
      <c r="N50" s="12">
        <f>IF(OR(E50="Arbeit",E50="Homeoffice",E50="Dienstreise"),IF(J50*24&gt;9,Einstellungen!$B$17,IF(J50*24&gt;6,Einstellungen!$B$16,0)),0)</f>
        <v>30</v>
      </c>
      <c r="O50" s="6" t="str">
        <f>IF(OR(E50="Arbeit",E50="Homeoffice",E50="Dienstreise"),IF(OR(F50="",G50=""),"Zeit fehlt",IF(H50&lt;N50,"Pause prüfen",IF(J50*24&gt;Einstellungen!$B$15,"Arbeitszeit &gt; Limit",IF(OR(WEEKDAY(A50,2)&gt;5,D50&lt;&gt;""),"Ruhetag/Feiertag prüfen","OK")))),IF(OR(E50="",E50="Frei",E50="Urlaub",E50="Krank",E50="Feiertag"),"", "Art prüfen"))</f>
        <v>OK</v>
      </c>
      <c r="P50" s="2"/>
    </row>
    <row r="51" spans="1:16" ht="18" customHeight="1" x14ac:dyDescent="0.25">
      <c r="A51" s="7">
        <v>46064</v>
      </c>
      <c r="B51" s="6" t="str">
        <f t="shared" si="0"/>
        <v>Mittwoch</v>
      </c>
      <c r="C51" s="6" t="str">
        <f t="shared" si="1"/>
        <v>Februar</v>
      </c>
      <c r="D51" s="6" t="str">
        <f>IFERROR(INDEX(Einstellungen!$C$22:$C$60,MATCH(A51,Einstellungen!$E$22:$E$60,0)),"")</f>
        <v/>
      </c>
      <c r="E51" s="2" t="s">
        <v>36</v>
      </c>
      <c r="F51" s="8">
        <v>0.35416666666666669</v>
      </c>
      <c r="G51" s="8">
        <v>0.71875</v>
      </c>
      <c r="H51" s="11">
        <v>45</v>
      </c>
      <c r="I51" s="9">
        <f>IF(OR(E51="Arbeit",E51="Homeoffice",E51="Dienstreise",E51="Urlaub",E51="Krank"),IF(AND(WEEKDAY(A51,2)&lt;=5,D51=""),INDEX(Einstellungen!$B$8:$B$14,WEEKDAY(A51,2)),0),0)</f>
        <v>0.33333333333333331</v>
      </c>
      <c r="J51" s="9">
        <f t="shared" si="2"/>
        <v>0.33333333333333331</v>
      </c>
      <c r="K51" s="9">
        <f t="shared" si="3"/>
        <v>0.33333333333333331</v>
      </c>
      <c r="L51" s="9">
        <f t="shared" si="4"/>
        <v>0</v>
      </c>
      <c r="M51" s="9">
        <f>SUM($L$10:L51)</f>
        <v>2.0833333333333332E-2</v>
      </c>
      <c r="N51" s="12">
        <f>IF(OR(E51="Arbeit",E51="Homeoffice",E51="Dienstreise"),IF(J51*24&gt;9,Einstellungen!$B$17,IF(J51*24&gt;6,Einstellungen!$B$16,0)),0)</f>
        <v>30</v>
      </c>
      <c r="O51" s="6" t="str">
        <f>IF(OR(E51="Arbeit",E51="Homeoffice",E51="Dienstreise"),IF(OR(F51="",G51=""),"Zeit fehlt",IF(H51&lt;N51,"Pause prüfen",IF(J51*24&gt;Einstellungen!$B$15,"Arbeitszeit &gt; Limit",IF(OR(WEEKDAY(A51,2)&gt;5,D51&lt;&gt;""),"Ruhetag/Feiertag prüfen","OK")))),IF(OR(E51="",E51="Frei",E51="Urlaub",E51="Krank",E51="Feiertag"),"", "Art prüfen"))</f>
        <v>OK</v>
      </c>
      <c r="P51" s="2"/>
    </row>
    <row r="52" spans="1:16" ht="18" customHeight="1" x14ac:dyDescent="0.25">
      <c r="A52" s="7">
        <v>46065</v>
      </c>
      <c r="B52" s="6" t="str">
        <f t="shared" si="0"/>
        <v>Donnerstag</v>
      </c>
      <c r="C52" s="6" t="str">
        <f t="shared" si="1"/>
        <v>Februar</v>
      </c>
      <c r="D52" s="6" t="str">
        <f>IFERROR(INDEX(Einstellungen!$C$22:$C$60,MATCH(A52,Einstellungen!$E$22:$E$60,0)),"")</f>
        <v/>
      </c>
      <c r="E52" s="2" t="s">
        <v>41</v>
      </c>
      <c r="F52" s="8">
        <v>0.33333333333333331</v>
      </c>
      <c r="G52" s="8">
        <v>0.6875</v>
      </c>
      <c r="H52" s="11">
        <v>30</v>
      </c>
      <c r="I52" s="9">
        <f>IF(OR(E52="Arbeit",E52="Homeoffice",E52="Dienstreise",E52="Urlaub",E52="Krank"),IF(AND(WEEKDAY(A52,2)&lt;=5,D52=""),INDEX(Einstellungen!$B$8:$B$14,WEEKDAY(A52,2)),0),0)</f>
        <v>0.33333333333333331</v>
      </c>
      <c r="J52" s="9">
        <f t="shared" si="2"/>
        <v>0.33333333333333331</v>
      </c>
      <c r="K52" s="9">
        <f t="shared" si="3"/>
        <v>0.33333333333333331</v>
      </c>
      <c r="L52" s="9">
        <f t="shared" si="4"/>
        <v>0</v>
      </c>
      <c r="M52" s="9">
        <f>SUM($L$10:L52)</f>
        <v>2.0833333333333332E-2</v>
      </c>
      <c r="N52" s="12">
        <f>IF(OR(E52="Arbeit",E52="Homeoffice",E52="Dienstreise"),IF(J52*24&gt;9,Einstellungen!$B$17,IF(J52*24&gt;6,Einstellungen!$B$16,0)),0)</f>
        <v>30</v>
      </c>
      <c r="O52" s="6" t="str">
        <f>IF(OR(E52="Arbeit",E52="Homeoffice",E52="Dienstreise"),IF(OR(F52="",G52=""),"Zeit fehlt",IF(H52&lt;N52,"Pause prüfen",IF(J52*24&gt;Einstellungen!$B$15,"Arbeitszeit &gt; Limit",IF(OR(WEEKDAY(A52,2)&gt;5,D52&lt;&gt;""),"Ruhetag/Feiertag prüfen","OK")))),IF(OR(E52="",E52="Frei",E52="Urlaub",E52="Krank",E52="Feiertag"),"", "Art prüfen"))</f>
        <v>OK</v>
      </c>
      <c r="P52" s="2"/>
    </row>
    <row r="53" spans="1:16" ht="18" customHeight="1" x14ac:dyDescent="0.25">
      <c r="A53" s="7">
        <v>46066</v>
      </c>
      <c r="B53" s="6" t="str">
        <f t="shared" si="0"/>
        <v>Freitag</v>
      </c>
      <c r="C53" s="6" t="str">
        <f t="shared" si="1"/>
        <v>Februar</v>
      </c>
      <c r="D53" s="6" t="str">
        <f>IFERROR(INDEX(Einstellungen!$C$22:$C$60,MATCH(A53,Einstellungen!$E$22:$E$60,0)),"")</f>
        <v/>
      </c>
      <c r="E53" s="2" t="s">
        <v>36</v>
      </c>
      <c r="F53" s="8">
        <v>0.34375</v>
      </c>
      <c r="G53" s="8">
        <v>0.69791666666666663</v>
      </c>
      <c r="H53" s="11">
        <v>30</v>
      </c>
      <c r="I53" s="9">
        <f>IF(OR(E53="Arbeit",E53="Homeoffice",E53="Dienstreise",E53="Urlaub",E53="Krank"),IF(AND(WEEKDAY(A53,2)&lt;=5,D53=""),INDEX(Einstellungen!$B$8:$B$14,WEEKDAY(A53,2)),0),0)</f>
        <v>0.33333333333333331</v>
      </c>
      <c r="J53" s="9">
        <f t="shared" si="2"/>
        <v>0.33333333333333331</v>
      </c>
      <c r="K53" s="9">
        <f t="shared" si="3"/>
        <v>0.33333333333333331</v>
      </c>
      <c r="L53" s="9">
        <f t="shared" si="4"/>
        <v>0</v>
      </c>
      <c r="M53" s="9">
        <f>SUM($L$10:L53)</f>
        <v>2.0833333333333332E-2</v>
      </c>
      <c r="N53" s="12">
        <f>IF(OR(E53="Arbeit",E53="Homeoffice",E53="Dienstreise"),IF(J53*24&gt;9,Einstellungen!$B$17,IF(J53*24&gt;6,Einstellungen!$B$16,0)),0)</f>
        <v>30</v>
      </c>
      <c r="O53" s="6" t="str">
        <f>IF(OR(E53="Arbeit",E53="Homeoffice",E53="Dienstreise"),IF(OR(F53="",G53=""),"Zeit fehlt",IF(H53&lt;N53,"Pause prüfen",IF(J53*24&gt;Einstellungen!$B$15,"Arbeitszeit &gt; Limit",IF(OR(WEEKDAY(A53,2)&gt;5,D53&lt;&gt;""),"Ruhetag/Feiertag prüfen","OK")))),IF(OR(E53="",E53="Frei",E53="Urlaub",E53="Krank",E53="Feiertag"),"", "Art prüfen"))</f>
        <v>OK</v>
      </c>
      <c r="P53" s="2"/>
    </row>
    <row r="54" spans="1:16" ht="18" customHeight="1" x14ac:dyDescent="0.25">
      <c r="A54" s="7">
        <v>46067</v>
      </c>
      <c r="B54" s="6" t="str">
        <f t="shared" si="0"/>
        <v>Samstag</v>
      </c>
      <c r="C54" s="6" t="str">
        <f t="shared" si="1"/>
        <v>Februar</v>
      </c>
      <c r="D54" s="6" t="str">
        <f>IFERROR(INDEX(Einstellungen!$C$22:$C$60,MATCH(A54,Einstellungen!$E$22:$E$60,0)),"")</f>
        <v/>
      </c>
      <c r="E54" s="2" t="s">
        <v>38</v>
      </c>
      <c r="F54" s="8"/>
      <c r="G54" s="8"/>
      <c r="H54" s="11"/>
      <c r="I54" s="9">
        <f>IF(OR(E54="Arbeit",E54="Homeoffice",E54="Dienstreise",E54="Urlaub",E54="Krank"),IF(AND(WEEKDAY(A54,2)&lt;=5,D54=""),INDEX(Einstellungen!$B$8:$B$14,WEEKDAY(A54,2)),0),0)</f>
        <v>0</v>
      </c>
      <c r="J54" s="9">
        <f t="shared" si="2"/>
        <v>0</v>
      </c>
      <c r="K54" s="9">
        <f t="shared" si="3"/>
        <v>0</v>
      </c>
      <c r="L54" s="9">
        <f t="shared" si="4"/>
        <v>0</v>
      </c>
      <c r="M54" s="9">
        <f>SUM($L$10:L54)</f>
        <v>2.0833333333333332E-2</v>
      </c>
      <c r="N54" s="12">
        <f>IF(OR(E54="Arbeit",E54="Homeoffice",E54="Dienstreise"),IF(J54*24&gt;9,Einstellungen!$B$17,IF(J54*24&gt;6,Einstellungen!$B$16,0)),0)</f>
        <v>0</v>
      </c>
      <c r="O54" s="6" t="str">
        <f>IF(OR(E54="Arbeit",E54="Homeoffice",E54="Dienstreise"),IF(OR(F54="",G54=""),"Zeit fehlt",IF(H54&lt;N54,"Pause prüfen",IF(J54*24&gt;Einstellungen!$B$15,"Arbeitszeit &gt; Limit",IF(OR(WEEKDAY(A54,2)&gt;5,D54&lt;&gt;""),"Ruhetag/Feiertag prüfen","OK")))),IF(OR(E54="",E54="Frei",E54="Urlaub",E54="Krank",E54="Feiertag"),"", "Art prüfen"))</f>
        <v/>
      </c>
      <c r="P54" s="2"/>
    </row>
    <row r="55" spans="1:16" ht="18" customHeight="1" x14ac:dyDescent="0.25">
      <c r="A55" s="7">
        <v>46068</v>
      </c>
      <c r="B55" s="6" t="str">
        <f t="shared" si="0"/>
        <v>Sonntag</v>
      </c>
      <c r="C55" s="6" t="str">
        <f t="shared" si="1"/>
        <v>Februar</v>
      </c>
      <c r="D55" s="6" t="str">
        <f>IFERROR(INDEX(Einstellungen!$C$22:$C$60,MATCH(A55,Einstellungen!$E$22:$E$60,0)),"")</f>
        <v/>
      </c>
      <c r="E55" s="2" t="s">
        <v>38</v>
      </c>
      <c r="F55" s="8"/>
      <c r="G55" s="8"/>
      <c r="H55" s="11"/>
      <c r="I55" s="9">
        <f>IF(OR(E55="Arbeit",E55="Homeoffice",E55="Dienstreise",E55="Urlaub",E55="Krank"),IF(AND(WEEKDAY(A55,2)&lt;=5,D55=""),INDEX(Einstellungen!$B$8:$B$14,WEEKDAY(A55,2)),0),0)</f>
        <v>0</v>
      </c>
      <c r="J55" s="9">
        <f t="shared" si="2"/>
        <v>0</v>
      </c>
      <c r="K55" s="9">
        <f t="shared" si="3"/>
        <v>0</v>
      </c>
      <c r="L55" s="9">
        <f t="shared" si="4"/>
        <v>0</v>
      </c>
      <c r="M55" s="9">
        <f>SUM($L$10:L55)</f>
        <v>2.0833333333333332E-2</v>
      </c>
      <c r="N55" s="12">
        <f>IF(OR(E55="Arbeit",E55="Homeoffice",E55="Dienstreise"),IF(J55*24&gt;9,Einstellungen!$B$17,IF(J55*24&gt;6,Einstellungen!$B$16,0)),0)</f>
        <v>0</v>
      </c>
      <c r="O55" s="6" t="str">
        <f>IF(OR(E55="Arbeit",E55="Homeoffice",E55="Dienstreise"),IF(OR(F55="",G55=""),"Zeit fehlt",IF(H55&lt;N55,"Pause prüfen",IF(J55*24&gt;Einstellungen!$B$15,"Arbeitszeit &gt; Limit",IF(OR(WEEKDAY(A55,2)&gt;5,D55&lt;&gt;""),"Ruhetag/Feiertag prüfen","OK")))),IF(OR(E55="",E55="Frei",E55="Urlaub",E55="Krank",E55="Feiertag"),"", "Art prüfen"))</f>
        <v/>
      </c>
      <c r="P55" s="2"/>
    </row>
    <row r="56" spans="1:16" ht="18" customHeight="1" x14ac:dyDescent="0.25">
      <c r="A56" s="7">
        <v>46069</v>
      </c>
      <c r="B56" s="6" t="str">
        <f t="shared" si="0"/>
        <v>Montag</v>
      </c>
      <c r="C56" s="6" t="str">
        <f t="shared" si="1"/>
        <v>Februar</v>
      </c>
      <c r="D56" s="6" t="str">
        <f>IFERROR(INDEX(Einstellungen!$C$22:$C$60,MATCH(A56,Einstellungen!$E$22:$E$60,0)),"")</f>
        <v/>
      </c>
      <c r="E56" s="2" t="s">
        <v>52</v>
      </c>
      <c r="F56" s="8"/>
      <c r="G56" s="8"/>
      <c r="H56" s="11"/>
      <c r="I56" s="9">
        <f>IF(OR(E56="Arbeit",E56="Homeoffice",E56="Dienstreise",E56="Urlaub",E56="Krank"),IF(AND(WEEKDAY(A56,2)&lt;=5,D56=""),INDEX(Einstellungen!$B$8:$B$14,WEEKDAY(A56,2)),0),0)</f>
        <v>0.33333333333333331</v>
      </c>
      <c r="J56" s="9">
        <f t="shared" si="2"/>
        <v>0</v>
      </c>
      <c r="K56" s="9">
        <f t="shared" si="3"/>
        <v>0.33333333333333331</v>
      </c>
      <c r="L56" s="9">
        <f t="shared" si="4"/>
        <v>0</v>
      </c>
      <c r="M56" s="9">
        <f>SUM($L$10:L56)</f>
        <v>2.0833333333333332E-2</v>
      </c>
      <c r="N56" s="12">
        <f>IF(OR(E56="Arbeit",E56="Homeoffice",E56="Dienstreise"),IF(J56*24&gt;9,Einstellungen!$B$17,IF(J56*24&gt;6,Einstellungen!$B$16,0)),0)</f>
        <v>0</v>
      </c>
      <c r="O56" s="6" t="str">
        <f>IF(OR(E56="Arbeit",E56="Homeoffice",E56="Dienstreise"),IF(OR(F56="",G56=""),"Zeit fehlt",IF(H56&lt;N56,"Pause prüfen",IF(J56*24&gt;Einstellungen!$B$15,"Arbeitszeit &gt; Limit",IF(OR(WEEKDAY(A56,2)&gt;5,D56&lt;&gt;""),"Ruhetag/Feiertag prüfen","OK")))),IF(OR(E56="",E56="Frei",E56="Urlaub",E56="Krank",E56="Feiertag"),"", "Art prüfen"))</f>
        <v/>
      </c>
      <c r="P56" s="2" t="s">
        <v>53</v>
      </c>
    </row>
    <row r="57" spans="1:16" ht="18" customHeight="1" x14ac:dyDescent="0.25">
      <c r="A57" s="7">
        <v>46070</v>
      </c>
      <c r="B57" s="6" t="str">
        <f t="shared" si="0"/>
        <v>Dienstag</v>
      </c>
      <c r="C57" s="6" t="str">
        <f t="shared" si="1"/>
        <v>Februar</v>
      </c>
      <c r="D57" s="6" t="str">
        <f>IFERROR(INDEX(Einstellungen!$C$22:$C$60,MATCH(A57,Einstellungen!$E$22:$E$60,0)),"")</f>
        <v/>
      </c>
      <c r="E57" s="2" t="s">
        <v>52</v>
      </c>
      <c r="F57" s="8"/>
      <c r="G57" s="8"/>
      <c r="H57" s="11"/>
      <c r="I57" s="9">
        <f>IF(OR(E57="Arbeit",E57="Homeoffice",E57="Dienstreise",E57="Urlaub",E57="Krank"),IF(AND(WEEKDAY(A57,2)&lt;=5,D57=""),INDEX(Einstellungen!$B$8:$B$14,WEEKDAY(A57,2)),0),0)</f>
        <v>0.33333333333333331</v>
      </c>
      <c r="J57" s="9">
        <f t="shared" si="2"/>
        <v>0</v>
      </c>
      <c r="K57" s="9">
        <f t="shared" si="3"/>
        <v>0.33333333333333331</v>
      </c>
      <c r="L57" s="9">
        <f t="shared" si="4"/>
        <v>0</v>
      </c>
      <c r="M57" s="9">
        <f>SUM($L$10:L57)</f>
        <v>2.0833333333333332E-2</v>
      </c>
      <c r="N57" s="12">
        <f>IF(OR(E57="Arbeit",E57="Homeoffice",E57="Dienstreise"),IF(J57*24&gt;9,Einstellungen!$B$17,IF(J57*24&gt;6,Einstellungen!$B$16,0)),0)</f>
        <v>0</v>
      </c>
      <c r="O57" s="6" t="str">
        <f>IF(OR(E57="Arbeit",E57="Homeoffice",E57="Dienstreise"),IF(OR(F57="",G57=""),"Zeit fehlt",IF(H57&lt;N57,"Pause prüfen",IF(J57*24&gt;Einstellungen!$B$15,"Arbeitszeit &gt; Limit",IF(OR(WEEKDAY(A57,2)&gt;5,D57&lt;&gt;""),"Ruhetag/Feiertag prüfen","OK")))),IF(OR(E57="",E57="Frei",E57="Urlaub",E57="Krank",E57="Feiertag"),"", "Art prüfen"))</f>
        <v/>
      </c>
      <c r="P57" s="2" t="s">
        <v>53</v>
      </c>
    </row>
    <row r="58" spans="1:16" ht="18" customHeight="1" x14ac:dyDescent="0.25">
      <c r="A58" s="7">
        <v>46071</v>
      </c>
      <c r="B58" s="6" t="str">
        <f t="shared" si="0"/>
        <v>Mittwoch</v>
      </c>
      <c r="C58" s="6" t="str">
        <f t="shared" si="1"/>
        <v>Februar</v>
      </c>
      <c r="D58" s="6" t="str">
        <f>IFERROR(INDEX(Einstellungen!$C$22:$C$60,MATCH(A58,Einstellungen!$E$22:$E$60,0)),"")</f>
        <v/>
      </c>
      <c r="E58" s="2" t="s">
        <v>52</v>
      </c>
      <c r="F58" s="8"/>
      <c r="G58" s="8"/>
      <c r="H58" s="11"/>
      <c r="I58" s="9">
        <f>IF(OR(E58="Arbeit",E58="Homeoffice",E58="Dienstreise",E58="Urlaub",E58="Krank"),IF(AND(WEEKDAY(A58,2)&lt;=5,D58=""),INDEX(Einstellungen!$B$8:$B$14,WEEKDAY(A58,2)),0),0)</f>
        <v>0.33333333333333331</v>
      </c>
      <c r="J58" s="9">
        <f t="shared" si="2"/>
        <v>0</v>
      </c>
      <c r="K58" s="9">
        <f t="shared" si="3"/>
        <v>0.33333333333333331</v>
      </c>
      <c r="L58" s="9">
        <f t="shared" si="4"/>
        <v>0</v>
      </c>
      <c r="M58" s="9">
        <f>SUM($L$10:L58)</f>
        <v>2.0833333333333332E-2</v>
      </c>
      <c r="N58" s="12">
        <f>IF(OR(E58="Arbeit",E58="Homeoffice",E58="Dienstreise"),IF(J58*24&gt;9,Einstellungen!$B$17,IF(J58*24&gt;6,Einstellungen!$B$16,0)),0)</f>
        <v>0</v>
      </c>
      <c r="O58" s="6" t="str">
        <f>IF(OR(E58="Arbeit",E58="Homeoffice",E58="Dienstreise"),IF(OR(F58="",G58=""),"Zeit fehlt",IF(H58&lt;N58,"Pause prüfen",IF(J58*24&gt;Einstellungen!$B$15,"Arbeitszeit &gt; Limit",IF(OR(WEEKDAY(A58,2)&gt;5,D58&lt;&gt;""),"Ruhetag/Feiertag prüfen","OK")))),IF(OR(E58="",E58="Frei",E58="Urlaub",E58="Krank",E58="Feiertag"),"", "Art prüfen"))</f>
        <v/>
      </c>
      <c r="P58" s="2" t="s">
        <v>53</v>
      </c>
    </row>
    <row r="59" spans="1:16" ht="18" customHeight="1" x14ac:dyDescent="0.25">
      <c r="A59" s="7">
        <v>46072</v>
      </c>
      <c r="B59" s="6" t="str">
        <f t="shared" si="0"/>
        <v>Donnerstag</v>
      </c>
      <c r="C59" s="6" t="str">
        <f t="shared" si="1"/>
        <v>Februar</v>
      </c>
      <c r="D59" s="6" t="str">
        <f>IFERROR(INDEX(Einstellungen!$C$22:$C$60,MATCH(A59,Einstellungen!$E$22:$E$60,0)),"")</f>
        <v/>
      </c>
      <c r="E59" s="2" t="s">
        <v>52</v>
      </c>
      <c r="F59" s="8"/>
      <c r="G59" s="8"/>
      <c r="H59" s="11"/>
      <c r="I59" s="9">
        <f>IF(OR(E59="Arbeit",E59="Homeoffice",E59="Dienstreise",E59="Urlaub",E59="Krank"),IF(AND(WEEKDAY(A59,2)&lt;=5,D59=""),INDEX(Einstellungen!$B$8:$B$14,WEEKDAY(A59,2)),0),0)</f>
        <v>0.33333333333333331</v>
      </c>
      <c r="J59" s="9">
        <f t="shared" si="2"/>
        <v>0</v>
      </c>
      <c r="K59" s="9">
        <f t="shared" si="3"/>
        <v>0.33333333333333331</v>
      </c>
      <c r="L59" s="9">
        <f t="shared" si="4"/>
        <v>0</v>
      </c>
      <c r="M59" s="9">
        <f>SUM($L$10:L59)</f>
        <v>2.0833333333333332E-2</v>
      </c>
      <c r="N59" s="12">
        <f>IF(OR(E59="Arbeit",E59="Homeoffice",E59="Dienstreise"),IF(J59*24&gt;9,Einstellungen!$B$17,IF(J59*24&gt;6,Einstellungen!$B$16,0)),0)</f>
        <v>0</v>
      </c>
      <c r="O59" s="6" t="str">
        <f>IF(OR(E59="Arbeit",E59="Homeoffice",E59="Dienstreise"),IF(OR(F59="",G59=""),"Zeit fehlt",IF(H59&lt;N59,"Pause prüfen",IF(J59*24&gt;Einstellungen!$B$15,"Arbeitszeit &gt; Limit",IF(OR(WEEKDAY(A59,2)&gt;5,D59&lt;&gt;""),"Ruhetag/Feiertag prüfen","OK")))),IF(OR(E59="",E59="Frei",E59="Urlaub",E59="Krank",E59="Feiertag"),"", "Art prüfen"))</f>
        <v/>
      </c>
      <c r="P59" s="2" t="s">
        <v>53</v>
      </c>
    </row>
    <row r="60" spans="1:16" ht="18" customHeight="1" x14ac:dyDescent="0.25">
      <c r="A60" s="7">
        <v>46073</v>
      </c>
      <c r="B60" s="6" t="str">
        <f t="shared" si="0"/>
        <v>Freitag</v>
      </c>
      <c r="C60" s="6" t="str">
        <f t="shared" si="1"/>
        <v>Februar</v>
      </c>
      <c r="D60" s="6" t="str">
        <f>IFERROR(INDEX(Einstellungen!$C$22:$C$60,MATCH(A60,Einstellungen!$E$22:$E$60,0)),"")</f>
        <v/>
      </c>
      <c r="E60" s="2" t="s">
        <v>52</v>
      </c>
      <c r="F60" s="8"/>
      <c r="G60" s="8"/>
      <c r="H60" s="11"/>
      <c r="I60" s="9">
        <f>IF(OR(E60="Arbeit",E60="Homeoffice",E60="Dienstreise",E60="Urlaub",E60="Krank"),IF(AND(WEEKDAY(A60,2)&lt;=5,D60=""),INDEX(Einstellungen!$B$8:$B$14,WEEKDAY(A60,2)),0),0)</f>
        <v>0.33333333333333331</v>
      </c>
      <c r="J60" s="9">
        <f t="shared" si="2"/>
        <v>0</v>
      </c>
      <c r="K60" s="9">
        <f t="shared" si="3"/>
        <v>0.33333333333333331</v>
      </c>
      <c r="L60" s="9">
        <f t="shared" si="4"/>
        <v>0</v>
      </c>
      <c r="M60" s="9">
        <f>SUM($L$10:L60)</f>
        <v>2.0833333333333332E-2</v>
      </c>
      <c r="N60" s="12">
        <f>IF(OR(E60="Arbeit",E60="Homeoffice",E60="Dienstreise"),IF(J60*24&gt;9,Einstellungen!$B$17,IF(J60*24&gt;6,Einstellungen!$B$16,0)),0)</f>
        <v>0</v>
      </c>
      <c r="O60" s="6" t="str">
        <f>IF(OR(E60="Arbeit",E60="Homeoffice",E60="Dienstreise"),IF(OR(F60="",G60=""),"Zeit fehlt",IF(H60&lt;N60,"Pause prüfen",IF(J60*24&gt;Einstellungen!$B$15,"Arbeitszeit &gt; Limit",IF(OR(WEEKDAY(A60,2)&gt;5,D60&lt;&gt;""),"Ruhetag/Feiertag prüfen","OK")))),IF(OR(E60="",E60="Frei",E60="Urlaub",E60="Krank",E60="Feiertag"),"", "Art prüfen"))</f>
        <v/>
      </c>
      <c r="P60" s="2" t="s">
        <v>53</v>
      </c>
    </row>
    <row r="61" spans="1:16" ht="18" customHeight="1" x14ac:dyDescent="0.25">
      <c r="A61" s="7">
        <v>46074</v>
      </c>
      <c r="B61" s="6" t="str">
        <f t="shared" si="0"/>
        <v>Samstag</v>
      </c>
      <c r="C61" s="6" t="str">
        <f t="shared" si="1"/>
        <v>Februar</v>
      </c>
      <c r="D61" s="6" t="str">
        <f>IFERROR(INDEX(Einstellungen!$C$22:$C$60,MATCH(A61,Einstellungen!$E$22:$E$60,0)),"")</f>
        <v/>
      </c>
      <c r="E61" s="2" t="s">
        <v>38</v>
      </c>
      <c r="F61" s="8"/>
      <c r="G61" s="8"/>
      <c r="H61" s="11"/>
      <c r="I61" s="9">
        <f>IF(OR(E61="Arbeit",E61="Homeoffice",E61="Dienstreise",E61="Urlaub",E61="Krank"),IF(AND(WEEKDAY(A61,2)&lt;=5,D61=""),INDEX(Einstellungen!$B$8:$B$14,WEEKDAY(A61,2)),0),0)</f>
        <v>0</v>
      </c>
      <c r="J61" s="9">
        <f t="shared" si="2"/>
        <v>0</v>
      </c>
      <c r="K61" s="9">
        <f t="shared" si="3"/>
        <v>0</v>
      </c>
      <c r="L61" s="9">
        <f t="shared" si="4"/>
        <v>0</v>
      </c>
      <c r="M61" s="9">
        <f>SUM($L$10:L61)</f>
        <v>2.0833333333333332E-2</v>
      </c>
      <c r="N61" s="12">
        <f>IF(OR(E61="Arbeit",E61="Homeoffice",E61="Dienstreise"),IF(J61*24&gt;9,Einstellungen!$B$17,IF(J61*24&gt;6,Einstellungen!$B$16,0)),0)</f>
        <v>0</v>
      </c>
      <c r="O61" s="6" t="str">
        <f>IF(OR(E61="Arbeit",E61="Homeoffice",E61="Dienstreise"),IF(OR(F61="",G61=""),"Zeit fehlt",IF(H61&lt;N61,"Pause prüfen",IF(J61*24&gt;Einstellungen!$B$15,"Arbeitszeit &gt; Limit",IF(OR(WEEKDAY(A61,2)&gt;5,D61&lt;&gt;""),"Ruhetag/Feiertag prüfen","OK")))),IF(OR(E61="",E61="Frei",E61="Urlaub",E61="Krank",E61="Feiertag"),"", "Art prüfen"))</f>
        <v/>
      </c>
      <c r="P61" s="2"/>
    </row>
    <row r="62" spans="1:16" ht="18" customHeight="1" x14ac:dyDescent="0.25">
      <c r="A62" s="7">
        <v>46075</v>
      </c>
      <c r="B62" s="6" t="str">
        <f t="shared" si="0"/>
        <v>Sonntag</v>
      </c>
      <c r="C62" s="6" t="str">
        <f t="shared" si="1"/>
        <v>Februar</v>
      </c>
      <c r="D62" s="6" t="str">
        <f>IFERROR(INDEX(Einstellungen!$C$22:$C$60,MATCH(A62,Einstellungen!$E$22:$E$60,0)),"")</f>
        <v/>
      </c>
      <c r="E62" s="2" t="s">
        <v>38</v>
      </c>
      <c r="F62" s="8"/>
      <c r="G62" s="8"/>
      <c r="H62" s="11"/>
      <c r="I62" s="9">
        <f>IF(OR(E62="Arbeit",E62="Homeoffice",E62="Dienstreise",E62="Urlaub",E62="Krank"),IF(AND(WEEKDAY(A62,2)&lt;=5,D62=""),INDEX(Einstellungen!$B$8:$B$14,WEEKDAY(A62,2)),0),0)</f>
        <v>0</v>
      </c>
      <c r="J62" s="9">
        <f t="shared" si="2"/>
        <v>0</v>
      </c>
      <c r="K62" s="9">
        <f t="shared" si="3"/>
        <v>0</v>
      </c>
      <c r="L62" s="9">
        <f t="shared" si="4"/>
        <v>0</v>
      </c>
      <c r="M62" s="9">
        <f>SUM($L$10:L62)</f>
        <v>2.0833333333333332E-2</v>
      </c>
      <c r="N62" s="12">
        <f>IF(OR(E62="Arbeit",E62="Homeoffice",E62="Dienstreise"),IF(J62*24&gt;9,Einstellungen!$B$17,IF(J62*24&gt;6,Einstellungen!$B$16,0)),0)</f>
        <v>0</v>
      </c>
      <c r="O62" s="6" t="str">
        <f>IF(OR(E62="Arbeit",E62="Homeoffice",E62="Dienstreise"),IF(OR(F62="",G62=""),"Zeit fehlt",IF(H62&lt;N62,"Pause prüfen",IF(J62*24&gt;Einstellungen!$B$15,"Arbeitszeit &gt; Limit",IF(OR(WEEKDAY(A62,2)&gt;5,D62&lt;&gt;""),"Ruhetag/Feiertag prüfen","OK")))),IF(OR(E62="",E62="Frei",E62="Urlaub",E62="Krank",E62="Feiertag"),"", "Art prüfen"))</f>
        <v/>
      </c>
      <c r="P62" s="2"/>
    </row>
    <row r="63" spans="1:16" ht="18" customHeight="1" x14ac:dyDescent="0.25">
      <c r="A63" s="7">
        <v>46076</v>
      </c>
      <c r="B63" s="6" t="str">
        <f t="shared" si="0"/>
        <v>Montag</v>
      </c>
      <c r="C63" s="6" t="str">
        <f t="shared" si="1"/>
        <v>Februar</v>
      </c>
      <c r="D63" s="6" t="str">
        <f>IFERROR(INDEX(Einstellungen!$C$22:$C$60,MATCH(A63,Einstellungen!$E$22:$E$60,0)),"")</f>
        <v/>
      </c>
      <c r="E63" s="2" t="s">
        <v>41</v>
      </c>
      <c r="F63" s="8">
        <v>0.33333333333333331</v>
      </c>
      <c r="G63" s="8">
        <v>0.6875</v>
      </c>
      <c r="H63" s="11">
        <v>30</v>
      </c>
      <c r="I63" s="9">
        <f>IF(OR(E63="Arbeit",E63="Homeoffice",E63="Dienstreise",E63="Urlaub",E63="Krank"),IF(AND(WEEKDAY(A63,2)&lt;=5,D63=""),INDEX(Einstellungen!$B$8:$B$14,WEEKDAY(A63,2)),0),0)</f>
        <v>0.33333333333333331</v>
      </c>
      <c r="J63" s="9">
        <f t="shared" si="2"/>
        <v>0.33333333333333331</v>
      </c>
      <c r="K63" s="9">
        <f t="shared" si="3"/>
        <v>0.33333333333333331</v>
      </c>
      <c r="L63" s="9">
        <f t="shared" si="4"/>
        <v>0</v>
      </c>
      <c r="M63" s="9">
        <f>SUM($L$10:L63)</f>
        <v>2.0833333333333332E-2</v>
      </c>
      <c r="N63" s="12">
        <f>IF(OR(E63="Arbeit",E63="Homeoffice",E63="Dienstreise"),IF(J63*24&gt;9,Einstellungen!$B$17,IF(J63*24&gt;6,Einstellungen!$B$16,0)),0)</f>
        <v>30</v>
      </c>
      <c r="O63" s="6" t="str">
        <f>IF(OR(E63="Arbeit",E63="Homeoffice",E63="Dienstreise"),IF(OR(F63="",G63=""),"Zeit fehlt",IF(H63&lt;N63,"Pause prüfen",IF(J63*24&gt;Einstellungen!$B$15,"Arbeitszeit &gt; Limit",IF(OR(WEEKDAY(A63,2)&gt;5,D63&lt;&gt;""),"Ruhetag/Feiertag prüfen","OK")))),IF(OR(E63="",E63="Frei",E63="Urlaub",E63="Krank",E63="Feiertag"),"", "Art prüfen"))</f>
        <v>OK</v>
      </c>
      <c r="P63" s="2"/>
    </row>
    <row r="64" spans="1:16" ht="18" customHeight="1" x14ac:dyDescent="0.25">
      <c r="A64" s="7">
        <v>46077</v>
      </c>
      <c r="B64" s="6" t="str">
        <f t="shared" si="0"/>
        <v>Dienstag</v>
      </c>
      <c r="C64" s="6" t="str">
        <f t="shared" si="1"/>
        <v>Februar</v>
      </c>
      <c r="D64" s="6" t="str">
        <f>IFERROR(INDEX(Einstellungen!$C$22:$C$60,MATCH(A64,Einstellungen!$E$22:$E$60,0)),"")</f>
        <v/>
      </c>
      <c r="E64" s="2" t="s">
        <v>36</v>
      </c>
      <c r="F64" s="8">
        <v>0.33333333333333331</v>
      </c>
      <c r="G64" s="8">
        <v>0.6875</v>
      </c>
      <c r="H64" s="11">
        <v>30</v>
      </c>
      <c r="I64" s="9">
        <f>IF(OR(E64="Arbeit",E64="Homeoffice",E64="Dienstreise",E64="Urlaub",E64="Krank"),IF(AND(WEEKDAY(A64,2)&lt;=5,D64=""),INDEX(Einstellungen!$B$8:$B$14,WEEKDAY(A64,2)),0),0)</f>
        <v>0.33333333333333331</v>
      </c>
      <c r="J64" s="9">
        <f t="shared" si="2"/>
        <v>0.33333333333333331</v>
      </c>
      <c r="K64" s="9">
        <f t="shared" si="3"/>
        <v>0.33333333333333331</v>
      </c>
      <c r="L64" s="9">
        <f t="shared" si="4"/>
        <v>0</v>
      </c>
      <c r="M64" s="9">
        <f>SUM($L$10:L64)</f>
        <v>2.0833333333333332E-2</v>
      </c>
      <c r="N64" s="12">
        <f>IF(OR(E64="Arbeit",E64="Homeoffice",E64="Dienstreise"),IF(J64*24&gt;9,Einstellungen!$B$17,IF(J64*24&gt;6,Einstellungen!$B$16,0)),0)</f>
        <v>30</v>
      </c>
      <c r="O64" s="6" t="str">
        <f>IF(OR(E64="Arbeit",E64="Homeoffice",E64="Dienstreise"),IF(OR(F64="",G64=""),"Zeit fehlt",IF(H64&lt;N64,"Pause prüfen",IF(J64*24&gt;Einstellungen!$B$15,"Arbeitszeit &gt; Limit",IF(OR(WEEKDAY(A64,2)&gt;5,D64&lt;&gt;""),"Ruhetag/Feiertag prüfen","OK")))),IF(OR(E64="",E64="Frei",E64="Urlaub",E64="Krank",E64="Feiertag"),"", "Art prüfen"))</f>
        <v>OK</v>
      </c>
      <c r="P64" s="2"/>
    </row>
    <row r="65" spans="1:16" ht="18" customHeight="1" x14ac:dyDescent="0.25">
      <c r="A65" s="7">
        <v>46078</v>
      </c>
      <c r="B65" s="6" t="str">
        <f t="shared" si="0"/>
        <v>Mittwoch</v>
      </c>
      <c r="C65" s="6" t="str">
        <f t="shared" si="1"/>
        <v>Februar</v>
      </c>
      <c r="D65" s="6" t="str">
        <f>IFERROR(INDEX(Einstellungen!$C$22:$C$60,MATCH(A65,Einstellungen!$E$22:$E$60,0)),"")</f>
        <v/>
      </c>
      <c r="E65" s="2" t="s">
        <v>36</v>
      </c>
      <c r="F65" s="8">
        <v>0.35416666666666669</v>
      </c>
      <c r="G65" s="8">
        <v>0.71875</v>
      </c>
      <c r="H65" s="11">
        <v>45</v>
      </c>
      <c r="I65" s="9">
        <f>IF(OR(E65="Arbeit",E65="Homeoffice",E65="Dienstreise",E65="Urlaub",E65="Krank"),IF(AND(WEEKDAY(A65,2)&lt;=5,D65=""),INDEX(Einstellungen!$B$8:$B$14,WEEKDAY(A65,2)),0),0)</f>
        <v>0.33333333333333331</v>
      </c>
      <c r="J65" s="9">
        <f t="shared" si="2"/>
        <v>0.33333333333333331</v>
      </c>
      <c r="K65" s="9">
        <f t="shared" si="3"/>
        <v>0.33333333333333331</v>
      </c>
      <c r="L65" s="9">
        <f t="shared" si="4"/>
        <v>0</v>
      </c>
      <c r="M65" s="9">
        <f>SUM($L$10:L65)</f>
        <v>2.0833333333333332E-2</v>
      </c>
      <c r="N65" s="12">
        <f>IF(OR(E65="Arbeit",E65="Homeoffice",E65="Dienstreise"),IF(J65*24&gt;9,Einstellungen!$B$17,IF(J65*24&gt;6,Einstellungen!$B$16,0)),0)</f>
        <v>30</v>
      </c>
      <c r="O65" s="6" t="str">
        <f>IF(OR(E65="Arbeit",E65="Homeoffice",E65="Dienstreise"),IF(OR(F65="",G65=""),"Zeit fehlt",IF(H65&lt;N65,"Pause prüfen",IF(J65*24&gt;Einstellungen!$B$15,"Arbeitszeit &gt; Limit",IF(OR(WEEKDAY(A65,2)&gt;5,D65&lt;&gt;""),"Ruhetag/Feiertag prüfen","OK")))),IF(OR(E65="",E65="Frei",E65="Urlaub",E65="Krank",E65="Feiertag"),"", "Art prüfen"))</f>
        <v>OK</v>
      </c>
      <c r="P65" s="2"/>
    </row>
    <row r="66" spans="1:16" ht="18" customHeight="1" x14ac:dyDescent="0.25">
      <c r="A66" s="7">
        <v>46079</v>
      </c>
      <c r="B66" s="6" t="str">
        <f t="shared" si="0"/>
        <v>Donnerstag</v>
      </c>
      <c r="C66" s="6" t="str">
        <f t="shared" si="1"/>
        <v>Februar</v>
      </c>
      <c r="D66" s="6" t="str">
        <f>IFERROR(INDEX(Einstellungen!$C$22:$C$60,MATCH(A66,Einstellungen!$E$22:$E$60,0)),"")</f>
        <v/>
      </c>
      <c r="E66" s="2" t="s">
        <v>41</v>
      </c>
      <c r="F66" s="8">
        <v>0.33333333333333331</v>
      </c>
      <c r="G66" s="8">
        <v>0.6875</v>
      </c>
      <c r="H66" s="11">
        <v>30</v>
      </c>
      <c r="I66" s="9">
        <f>IF(OR(E66="Arbeit",E66="Homeoffice",E66="Dienstreise",E66="Urlaub",E66="Krank"),IF(AND(WEEKDAY(A66,2)&lt;=5,D66=""),INDEX(Einstellungen!$B$8:$B$14,WEEKDAY(A66,2)),0),0)</f>
        <v>0.33333333333333331</v>
      </c>
      <c r="J66" s="9">
        <f t="shared" si="2"/>
        <v>0.33333333333333331</v>
      </c>
      <c r="K66" s="9">
        <f t="shared" si="3"/>
        <v>0.33333333333333331</v>
      </c>
      <c r="L66" s="9">
        <f t="shared" si="4"/>
        <v>0</v>
      </c>
      <c r="M66" s="9">
        <f>SUM($L$10:L66)</f>
        <v>2.0833333333333332E-2</v>
      </c>
      <c r="N66" s="12">
        <f>IF(OR(E66="Arbeit",E66="Homeoffice",E66="Dienstreise"),IF(J66*24&gt;9,Einstellungen!$B$17,IF(J66*24&gt;6,Einstellungen!$B$16,0)),0)</f>
        <v>30</v>
      </c>
      <c r="O66" s="6" t="str">
        <f>IF(OR(E66="Arbeit",E66="Homeoffice",E66="Dienstreise"),IF(OR(F66="",G66=""),"Zeit fehlt",IF(H66&lt;N66,"Pause prüfen",IF(J66*24&gt;Einstellungen!$B$15,"Arbeitszeit &gt; Limit",IF(OR(WEEKDAY(A66,2)&gt;5,D66&lt;&gt;""),"Ruhetag/Feiertag prüfen","OK")))),IF(OR(E66="",E66="Frei",E66="Urlaub",E66="Krank",E66="Feiertag"),"", "Art prüfen"))</f>
        <v>OK</v>
      </c>
      <c r="P66" s="2"/>
    </row>
    <row r="67" spans="1:16" ht="18" customHeight="1" x14ac:dyDescent="0.25">
      <c r="A67" s="7">
        <v>46080</v>
      </c>
      <c r="B67" s="6" t="str">
        <f t="shared" si="0"/>
        <v>Freitag</v>
      </c>
      <c r="C67" s="6" t="str">
        <f t="shared" si="1"/>
        <v>Februar</v>
      </c>
      <c r="D67" s="6" t="str">
        <f>IFERROR(INDEX(Einstellungen!$C$22:$C$60,MATCH(A67,Einstellungen!$E$22:$E$60,0)),"")</f>
        <v/>
      </c>
      <c r="E67" s="2" t="s">
        <v>36</v>
      </c>
      <c r="F67" s="8">
        <v>0.34375</v>
      </c>
      <c r="G67" s="8">
        <v>0.69791666666666663</v>
      </c>
      <c r="H67" s="11">
        <v>30</v>
      </c>
      <c r="I67" s="9">
        <f>IF(OR(E67="Arbeit",E67="Homeoffice",E67="Dienstreise",E67="Urlaub",E67="Krank"),IF(AND(WEEKDAY(A67,2)&lt;=5,D67=""),INDEX(Einstellungen!$B$8:$B$14,WEEKDAY(A67,2)),0),0)</f>
        <v>0.33333333333333331</v>
      </c>
      <c r="J67" s="9">
        <f t="shared" si="2"/>
        <v>0.33333333333333331</v>
      </c>
      <c r="K67" s="9">
        <f t="shared" si="3"/>
        <v>0.33333333333333331</v>
      </c>
      <c r="L67" s="9">
        <f t="shared" si="4"/>
        <v>0</v>
      </c>
      <c r="M67" s="9">
        <f>SUM($L$10:L67)</f>
        <v>2.0833333333333332E-2</v>
      </c>
      <c r="N67" s="12">
        <f>IF(OR(E67="Arbeit",E67="Homeoffice",E67="Dienstreise"),IF(J67*24&gt;9,Einstellungen!$B$17,IF(J67*24&gt;6,Einstellungen!$B$16,0)),0)</f>
        <v>30</v>
      </c>
      <c r="O67" s="6" t="str">
        <f>IF(OR(E67="Arbeit",E67="Homeoffice",E67="Dienstreise"),IF(OR(F67="",G67=""),"Zeit fehlt",IF(H67&lt;N67,"Pause prüfen",IF(J67*24&gt;Einstellungen!$B$15,"Arbeitszeit &gt; Limit",IF(OR(WEEKDAY(A67,2)&gt;5,D67&lt;&gt;""),"Ruhetag/Feiertag prüfen","OK")))),IF(OR(E67="",E67="Frei",E67="Urlaub",E67="Krank",E67="Feiertag"),"", "Art prüfen"))</f>
        <v>OK</v>
      </c>
      <c r="P67" s="2"/>
    </row>
    <row r="68" spans="1:16" ht="18" customHeight="1" x14ac:dyDescent="0.25">
      <c r="A68" s="7">
        <v>46081</v>
      </c>
      <c r="B68" s="6" t="str">
        <f t="shared" si="0"/>
        <v>Samstag</v>
      </c>
      <c r="C68" s="6" t="str">
        <f t="shared" si="1"/>
        <v>Februar</v>
      </c>
      <c r="D68" s="6" t="str">
        <f>IFERROR(INDEX(Einstellungen!$C$22:$C$60,MATCH(A68,Einstellungen!$E$22:$E$60,0)),"")</f>
        <v/>
      </c>
      <c r="E68" s="2" t="s">
        <v>38</v>
      </c>
      <c r="F68" s="8"/>
      <c r="G68" s="8"/>
      <c r="H68" s="11"/>
      <c r="I68" s="9">
        <f>IF(OR(E68="Arbeit",E68="Homeoffice",E68="Dienstreise",E68="Urlaub",E68="Krank"),IF(AND(WEEKDAY(A68,2)&lt;=5,D68=""),INDEX(Einstellungen!$B$8:$B$14,WEEKDAY(A68,2)),0),0)</f>
        <v>0</v>
      </c>
      <c r="J68" s="9">
        <f t="shared" si="2"/>
        <v>0</v>
      </c>
      <c r="K68" s="9">
        <f t="shared" si="3"/>
        <v>0</v>
      </c>
      <c r="L68" s="9">
        <f t="shared" si="4"/>
        <v>0</v>
      </c>
      <c r="M68" s="9">
        <f>SUM($L$10:L68)</f>
        <v>2.0833333333333332E-2</v>
      </c>
      <c r="N68" s="12">
        <f>IF(OR(E68="Arbeit",E68="Homeoffice",E68="Dienstreise"),IF(J68*24&gt;9,Einstellungen!$B$17,IF(J68*24&gt;6,Einstellungen!$B$16,0)),0)</f>
        <v>0</v>
      </c>
      <c r="O68" s="6" t="str">
        <f>IF(OR(E68="Arbeit",E68="Homeoffice",E68="Dienstreise"),IF(OR(F68="",G68=""),"Zeit fehlt",IF(H68&lt;N68,"Pause prüfen",IF(J68*24&gt;Einstellungen!$B$15,"Arbeitszeit &gt; Limit",IF(OR(WEEKDAY(A68,2)&gt;5,D68&lt;&gt;""),"Ruhetag/Feiertag prüfen","OK")))),IF(OR(E68="",E68="Frei",E68="Urlaub",E68="Krank",E68="Feiertag"),"", "Art prüfen"))</f>
        <v/>
      </c>
      <c r="P68" s="2"/>
    </row>
    <row r="69" spans="1:16" ht="18" customHeight="1" x14ac:dyDescent="0.25">
      <c r="A69" s="7">
        <v>46082</v>
      </c>
      <c r="B69" s="6" t="str">
        <f t="shared" si="0"/>
        <v>Sonntag</v>
      </c>
      <c r="C69" s="6" t="str">
        <f t="shared" si="1"/>
        <v>März</v>
      </c>
      <c r="D69" s="6" t="str">
        <f>IFERROR(INDEX(Einstellungen!$C$22:$C$60,MATCH(A69,Einstellungen!$E$22:$E$60,0)),"")</f>
        <v/>
      </c>
      <c r="E69" s="2" t="s">
        <v>38</v>
      </c>
      <c r="F69" s="8"/>
      <c r="G69" s="8"/>
      <c r="H69" s="11"/>
      <c r="I69" s="9">
        <f>IF(OR(E69="Arbeit",E69="Homeoffice",E69="Dienstreise",E69="Urlaub",E69="Krank"),IF(AND(WEEKDAY(A69,2)&lt;=5,D69=""),INDEX(Einstellungen!$B$8:$B$14,WEEKDAY(A69,2)),0),0)</f>
        <v>0</v>
      </c>
      <c r="J69" s="9">
        <f t="shared" si="2"/>
        <v>0</v>
      </c>
      <c r="K69" s="9">
        <f t="shared" si="3"/>
        <v>0</v>
      </c>
      <c r="L69" s="9">
        <f t="shared" si="4"/>
        <v>0</v>
      </c>
      <c r="M69" s="9">
        <f>SUM($L$10:L69)</f>
        <v>2.0833333333333332E-2</v>
      </c>
      <c r="N69" s="12">
        <f>IF(OR(E69="Arbeit",E69="Homeoffice",E69="Dienstreise"),IF(J69*24&gt;9,Einstellungen!$B$17,IF(J69*24&gt;6,Einstellungen!$B$16,0)),0)</f>
        <v>0</v>
      </c>
      <c r="O69" s="6" t="str">
        <f>IF(OR(E69="Arbeit",E69="Homeoffice",E69="Dienstreise"),IF(OR(F69="",G69=""),"Zeit fehlt",IF(H69&lt;N69,"Pause prüfen",IF(J69*24&gt;Einstellungen!$B$15,"Arbeitszeit &gt; Limit",IF(OR(WEEKDAY(A69,2)&gt;5,D69&lt;&gt;""),"Ruhetag/Feiertag prüfen","OK")))),IF(OR(E69="",E69="Frei",E69="Urlaub",E69="Krank",E69="Feiertag"),"", "Art prüfen"))</f>
        <v/>
      </c>
      <c r="P69" s="2"/>
    </row>
    <row r="70" spans="1:16" ht="18" customHeight="1" x14ac:dyDescent="0.25">
      <c r="A70" s="7">
        <v>46083</v>
      </c>
      <c r="B70" s="6" t="str">
        <f t="shared" si="0"/>
        <v>Montag</v>
      </c>
      <c r="C70" s="6" t="str">
        <f t="shared" si="1"/>
        <v>März</v>
      </c>
      <c r="D70" s="6" t="str">
        <f>IFERROR(INDEX(Einstellungen!$C$22:$C$60,MATCH(A70,Einstellungen!$E$22:$E$60,0)),"")</f>
        <v/>
      </c>
      <c r="E70" s="2" t="s">
        <v>41</v>
      </c>
      <c r="F70" s="8">
        <v>0.33333333333333331</v>
      </c>
      <c r="G70" s="8">
        <v>0.6875</v>
      </c>
      <c r="H70" s="11">
        <v>30</v>
      </c>
      <c r="I70" s="9">
        <f>IF(OR(E70="Arbeit",E70="Homeoffice",E70="Dienstreise",E70="Urlaub",E70="Krank"),IF(AND(WEEKDAY(A70,2)&lt;=5,D70=""),INDEX(Einstellungen!$B$8:$B$14,WEEKDAY(A70,2)),0),0)</f>
        <v>0.33333333333333331</v>
      </c>
      <c r="J70" s="9">
        <f t="shared" si="2"/>
        <v>0.33333333333333331</v>
      </c>
      <c r="K70" s="9">
        <f t="shared" si="3"/>
        <v>0.33333333333333331</v>
      </c>
      <c r="L70" s="9">
        <f t="shared" si="4"/>
        <v>0</v>
      </c>
      <c r="M70" s="9">
        <f>SUM($L$10:L70)</f>
        <v>2.0833333333333332E-2</v>
      </c>
      <c r="N70" s="12">
        <f>IF(OR(E70="Arbeit",E70="Homeoffice",E70="Dienstreise"),IF(J70*24&gt;9,Einstellungen!$B$17,IF(J70*24&gt;6,Einstellungen!$B$16,0)),0)</f>
        <v>30</v>
      </c>
      <c r="O70" s="6" t="str">
        <f>IF(OR(E70="Arbeit",E70="Homeoffice",E70="Dienstreise"),IF(OR(F70="",G70=""),"Zeit fehlt",IF(H70&lt;N70,"Pause prüfen",IF(J70*24&gt;Einstellungen!$B$15,"Arbeitszeit &gt; Limit",IF(OR(WEEKDAY(A70,2)&gt;5,D70&lt;&gt;""),"Ruhetag/Feiertag prüfen","OK")))),IF(OR(E70="",E70="Frei",E70="Urlaub",E70="Krank",E70="Feiertag"),"", "Art prüfen"))</f>
        <v>OK</v>
      </c>
      <c r="P70" s="2"/>
    </row>
    <row r="71" spans="1:16" ht="18" customHeight="1" x14ac:dyDescent="0.25">
      <c r="A71" s="7">
        <v>46084</v>
      </c>
      <c r="B71" s="6" t="str">
        <f t="shared" si="0"/>
        <v>Dienstag</v>
      </c>
      <c r="C71" s="6" t="str">
        <f t="shared" si="1"/>
        <v>März</v>
      </c>
      <c r="D71" s="6" t="str">
        <f>IFERROR(INDEX(Einstellungen!$C$22:$C$60,MATCH(A71,Einstellungen!$E$22:$E$60,0)),"")</f>
        <v/>
      </c>
      <c r="E71" s="2" t="s">
        <v>36</v>
      </c>
      <c r="F71" s="8">
        <v>0.33333333333333331</v>
      </c>
      <c r="G71" s="8">
        <v>0.6875</v>
      </c>
      <c r="H71" s="11">
        <v>30</v>
      </c>
      <c r="I71" s="9">
        <f>IF(OR(E71="Arbeit",E71="Homeoffice",E71="Dienstreise",E71="Urlaub",E71="Krank"),IF(AND(WEEKDAY(A71,2)&lt;=5,D71=""),INDEX(Einstellungen!$B$8:$B$14,WEEKDAY(A71,2)),0),0)</f>
        <v>0.33333333333333331</v>
      </c>
      <c r="J71" s="9">
        <f t="shared" si="2"/>
        <v>0.33333333333333331</v>
      </c>
      <c r="K71" s="9">
        <f t="shared" si="3"/>
        <v>0.33333333333333331</v>
      </c>
      <c r="L71" s="9">
        <f t="shared" si="4"/>
        <v>0</v>
      </c>
      <c r="M71" s="9">
        <f>SUM($L$10:L71)</f>
        <v>2.0833333333333332E-2</v>
      </c>
      <c r="N71" s="12">
        <f>IF(OR(E71="Arbeit",E71="Homeoffice",E71="Dienstreise"),IF(J71*24&gt;9,Einstellungen!$B$17,IF(J71*24&gt;6,Einstellungen!$B$16,0)),0)</f>
        <v>30</v>
      </c>
      <c r="O71" s="6" t="str">
        <f>IF(OR(E71="Arbeit",E71="Homeoffice",E71="Dienstreise"),IF(OR(F71="",G71=""),"Zeit fehlt",IF(H71&lt;N71,"Pause prüfen",IF(J71*24&gt;Einstellungen!$B$15,"Arbeitszeit &gt; Limit",IF(OR(WEEKDAY(A71,2)&gt;5,D71&lt;&gt;""),"Ruhetag/Feiertag prüfen","OK")))),IF(OR(E71="",E71="Frei",E71="Urlaub",E71="Krank",E71="Feiertag"),"", "Art prüfen"))</f>
        <v>OK</v>
      </c>
      <c r="P71" s="2"/>
    </row>
    <row r="72" spans="1:16" ht="18" customHeight="1" x14ac:dyDescent="0.25">
      <c r="A72" s="7">
        <v>46085</v>
      </c>
      <c r="B72" s="6" t="str">
        <f t="shared" si="0"/>
        <v>Mittwoch</v>
      </c>
      <c r="C72" s="6" t="str">
        <f t="shared" si="1"/>
        <v>März</v>
      </c>
      <c r="D72" s="6" t="str">
        <f>IFERROR(INDEX(Einstellungen!$C$22:$C$60,MATCH(A72,Einstellungen!$E$22:$E$60,0)),"")</f>
        <v/>
      </c>
      <c r="E72" s="2" t="s">
        <v>36</v>
      </c>
      <c r="F72" s="8">
        <v>0.35416666666666669</v>
      </c>
      <c r="G72" s="8">
        <v>0.71875</v>
      </c>
      <c r="H72" s="11">
        <v>45</v>
      </c>
      <c r="I72" s="9">
        <f>IF(OR(E72="Arbeit",E72="Homeoffice",E72="Dienstreise",E72="Urlaub",E72="Krank"),IF(AND(WEEKDAY(A72,2)&lt;=5,D72=""),INDEX(Einstellungen!$B$8:$B$14,WEEKDAY(A72,2)),0),0)</f>
        <v>0.33333333333333331</v>
      </c>
      <c r="J72" s="9">
        <f t="shared" si="2"/>
        <v>0.33333333333333331</v>
      </c>
      <c r="K72" s="9">
        <f t="shared" si="3"/>
        <v>0.33333333333333331</v>
      </c>
      <c r="L72" s="9">
        <f t="shared" si="4"/>
        <v>0</v>
      </c>
      <c r="M72" s="9">
        <f>SUM($L$10:L72)</f>
        <v>2.0833333333333332E-2</v>
      </c>
      <c r="N72" s="12">
        <f>IF(OR(E72="Arbeit",E72="Homeoffice",E72="Dienstreise"),IF(J72*24&gt;9,Einstellungen!$B$17,IF(J72*24&gt;6,Einstellungen!$B$16,0)),0)</f>
        <v>30</v>
      </c>
      <c r="O72" s="6" t="str">
        <f>IF(OR(E72="Arbeit",E72="Homeoffice",E72="Dienstreise"),IF(OR(F72="",G72=""),"Zeit fehlt",IF(H72&lt;N72,"Pause prüfen",IF(J72*24&gt;Einstellungen!$B$15,"Arbeitszeit &gt; Limit",IF(OR(WEEKDAY(A72,2)&gt;5,D72&lt;&gt;""),"Ruhetag/Feiertag prüfen","OK")))),IF(OR(E72="",E72="Frei",E72="Urlaub",E72="Krank",E72="Feiertag"),"", "Art prüfen"))</f>
        <v>OK</v>
      </c>
      <c r="P72" s="2"/>
    </row>
    <row r="73" spans="1:16" ht="18" customHeight="1" x14ac:dyDescent="0.25">
      <c r="A73" s="7">
        <v>46086</v>
      </c>
      <c r="B73" s="6" t="str">
        <f t="shared" si="0"/>
        <v>Donnerstag</v>
      </c>
      <c r="C73" s="6" t="str">
        <f t="shared" si="1"/>
        <v>März</v>
      </c>
      <c r="D73" s="6" t="str">
        <f>IFERROR(INDEX(Einstellungen!$C$22:$C$60,MATCH(A73,Einstellungen!$E$22:$E$60,0)),"")</f>
        <v/>
      </c>
      <c r="E73" s="2" t="s">
        <v>41</v>
      </c>
      <c r="F73" s="8">
        <v>0.33333333333333331</v>
      </c>
      <c r="G73" s="8">
        <v>0.6875</v>
      </c>
      <c r="H73" s="11">
        <v>30</v>
      </c>
      <c r="I73" s="9">
        <f>IF(OR(E73="Arbeit",E73="Homeoffice",E73="Dienstreise",E73="Urlaub",E73="Krank"),IF(AND(WEEKDAY(A73,2)&lt;=5,D73=""),INDEX(Einstellungen!$B$8:$B$14,WEEKDAY(A73,2)),0),0)</f>
        <v>0.33333333333333331</v>
      </c>
      <c r="J73" s="9">
        <f t="shared" si="2"/>
        <v>0.33333333333333331</v>
      </c>
      <c r="K73" s="9">
        <f t="shared" si="3"/>
        <v>0.33333333333333331</v>
      </c>
      <c r="L73" s="9">
        <f t="shared" si="4"/>
        <v>0</v>
      </c>
      <c r="M73" s="9">
        <f>SUM($L$10:L73)</f>
        <v>2.0833333333333332E-2</v>
      </c>
      <c r="N73" s="12">
        <f>IF(OR(E73="Arbeit",E73="Homeoffice",E73="Dienstreise"),IF(J73*24&gt;9,Einstellungen!$B$17,IF(J73*24&gt;6,Einstellungen!$B$16,0)),0)</f>
        <v>30</v>
      </c>
      <c r="O73" s="6" t="str">
        <f>IF(OR(E73="Arbeit",E73="Homeoffice",E73="Dienstreise"),IF(OR(F73="",G73=""),"Zeit fehlt",IF(H73&lt;N73,"Pause prüfen",IF(J73*24&gt;Einstellungen!$B$15,"Arbeitszeit &gt; Limit",IF(OR(WEEKDAY(A73,2)&gt;5,D73&lt;&gt;""),"Ruhetag/Feiertag prüfen","OK")))),IF(OR(E73="",E73="Frei",E73="Urlaub",E73="Krank",E73="Feiertag"),"", "Art prüfen"))</f>
        <v>OK</v>
      </c>
      <c r="P73" s="2"/>
    </row>
    <row r="74" spans="1:16" ht="18" customHeight="1" x14ac:dyDescent="0.25">
      <c r="A74" s="7">
        <v>46087</v>
      </c>
      <c r="B74" s="6" t="str">
        <f t="shared" ref="B74:B137" si="13">CHOOSE(WEEKDAY(A74,2),"Montag","Dienstag","Mittwoch","Donnerstag","Freitag","Samstag","Sonntag")</f>
        <v>Freitag</v>
      </c>
      <c r="C74" s="6" t="str">
        <f t="shared" ref="C74:C137" si="14">CHOOSE(MONTH(A74),"Januar","Februar","März","April","Mai","Juni","Juli","August","September","Oktober","November","Dezember")</f>
        <v>März</v>
      </c>
      <c r="D74" s="6" t="str">
        <f>IFERROR(INDEX(Einstellungen!$C$22:$C$60,MATCH(A74,Einstellungen!$E$22:$E$60,0)),"")</f>
        <v/>
      </c>
      <c r="E74" s="2" t="s">
        <v>36</v>
      </c>
      <c r="F74" s="8">
        <v>0.34375</v>
      </c>
      <c r="G74" s="8">
        <v>0.69791666666666663</v>
      </c>
      <c r="H74" s="11">
        <v>30</v>
      </c>
      <c r="I74" s="9">
        <f>IF(OR(E74="Arbeit",E74="Homeoffice",E74="Dienstreise",E74="Urlaub",E74="Krank"),IF(AND(WEEKDAY(A74,2)&lt;=5,D74=""),INDEX(Einstellungen!$B$8:$B$14,WEEKDAY(A74,2)),0),0)</f>
        <v>0.33333333333333331</v>
      </c>
      <c r="J74" s="9">
        <f t="shared" ref="J74:J137" si="15">IF(OR(E74="Arbeit",E74="Homeoffice",E74="Dienstreise"),IF(OR(F74="",G74=""),0,MAX(0,ROUND((G74-F74+(G74&lt;F74))*1440-H74,0)/1440)),0)</f>
        <v>0.33333333333333331</v>
      </c>
      <c r="K74" s="9">
        <f t="shared" ref="K74:K137" si="16">IF(OR(E74="Urlaub",E74="Krank"),I74,J74)</f>
        <v>0.33333333333333331</v>
      </c>
      <c r="L74" s="9">
        <f t="shared" ref="L74:L137" si="17">IF(E74="",0,ROUND((K74-I74)*1440,0)/1440)</f>
        <v>0</v>
      </c>
      <c r="M74" s="9">
        <f>SUM($L$10:L74)</f>
        <v>2.0833333333333332E-2</v>
      </c>
      <c r="N74" s="12">
        <f>IF(OR(E74="Arbeit",E74="Homeoffice",E74="Dienstreise"),IF(J74*24&gt;9,Einstellungen!$B$17,IF(J74*24&gt;6,Einstellungen!$B$16,0)),0)</f>
        <v>30</v>
      </c>
      <c r="O74" s="6" t="str">
        <f>IF(OR(E74="Arbeit",E74="Homeoffice",E74="Dienstreise"),IF(OR(F74="",G74=""),"Zeit fehlt",IF(H74&lt;N74,"Pause prüfen",IF(J74*24&gt;Einstellungen!$B$15,"Arbeitszeit &gt; Limit",IF(OR(WEEKDAY(A74,2)&gt;5,D74&lt;&gt;""),"Ruhetag/Feiertag prüfen","OK")))),IF(OR(E74="",E74="Frei",E74="Urlaub",E74="Krank",E74="Feiertag"),"", "Art prüfen"))</f>
        <v>OK</v>
      </c>
      <c r="P74" s="2"/>
    </row>
    <row r="75" spans="1:16" ht="18" customHeight="1" x14ac:dyDescent="0.25">
      <c r="A75" s="7">
        <v>46088</v>
      </c>
      <c r="B75" s="6" t="str">
        <f t="shared" si="13"/>
        <v>Samstag</v>
      </c>
      <c r="C75" s="6" t="str">
        <f t="shared" si="14"/>
        <v>März</v>
      </c>
      <c r="D75" s="6" t="str">
        <f>IFERROR(INDEX(Einstellungen!$C$22:$C$60,MATCH(A75,Einstellungen!$E$22:$E$60,0)),"")</f>
        <v/>
      </c>
      <c r="E75" s="2" t="s">
        <v>38</v>
      </c>
      <c r="F75" s="8"/>
      <c r="G75" s="8"/>
      <c r="H75" s="11"/>
      <c r="I75" s="9">
        <f>IF(OR(E75="Arbeit",E75="Homeoffice",E75="Dienstreise",E75="Urlaub",E75="Krank"),IF(AND(WEEKDAY(A75,2)&lt;=5,D75=""),INDEX(Einstellungen!$B$8:$B$14,WEEKDAY(A75,2)),0),0)</f>
        <v>0</v>
      </c>
      <c r="J75" s="9">
        <f t="shared" si="15"/>
        <v>0</v>
      </c>
      <c r="K75" s="9">
        <f t="shared" si="16"/>
        <v>0</v>
      </c>
      <c r="L75" s="9">
        <f t="shared" si="17"/>
        <v>0</v>
      </c>
      <c r="M75" s="9">
        <f>SUM($L$10:L75)</f>
        <v>2.0833333333333332E-2</v>
      </c>
      <c r="N75" s="12">
        <f>IF(OR(E75="Arbeit",E75="Homeoffice",E75="Dienstreise"),IF(J75*24&gt;9,Einstellungen!$B$17,IF(J75*24&gt;6,Einstellungen!$B$16,0)),0)</f>
        <v>0</v>
      </c>
      <c r="O75" s="6" t="str">
        <f>IF(OR(E75="Arbeit",E75="Homeoffice",E75="Dienstreise"),IF(OR(F75="",G75=""),"Zeit fehlt",IF(H75&lt;N75,"Pause prüfen",IF(J75*24&gt;Einstellungen!$B$15,"Arbeitszeit &gt; Limit",IF(OR(WEEKDAY(A75,2)&gt;5,D75&lt;&gt;""),"Ruhetag/Feiertag prüfen","OK")))),IF(OR(E75="",E75="Frei",E75="Urlaub",E75="Krank",E75="Feiertag"),"", "Art prüfen"))</f>
        <v/>
      </c>
      <c r="P75" s="2"/>
    </row>
    <row r="76" spans="1:16" ht="18" customHeight="1" x14ac:dyDescent="0.25">
      <c r="A76" s="7">
        <v>46089</v>
      </c>
      <c r="B76" s="6" t="str">
        <f t="shared" si="13"/>
        <v>Sonntag</v>
      </c>
      <c r="C76" s="6" t="str">
        <f t="shared" si="14"/>
        <v>März</v>
      </c>
      <c r="D76" s="6" t="str">
        <f>IFERROR(INDEX(Einstellungen!$C$22:$C$60,MATCH(A76,Einstellungen!$E$22:$E$60,0)),"")</f>
        <v/>
      </c>
      <c r="E76" s="2" t="s">
        <v>38</v>
      </c>
      <c r="F76" s="8"/>
      <c r="G76" s="8"/>
      <c r="H76" s="11"/>
      <c r="I76" s="9">
        <f>IF(OR(E76="Arbeit",E76="Homeoffice",E76="Dienstreise",E76="Urlaub",E76="Krank"),IF(AND(WEEKDAY(A76,2)&lt;=5,D76=""),INDEX(Einstellungen!$B$8:$B$14,WEEKDAY(A76,2)),0),0)</f>
        <v>0</v>
      </c>
      <c r="J76" s="9">
        <f t="shared" si="15"/>
        <v>0</v>
      </c>
      <c r="K76" s="9">
        <f t="shared" si="16"/>
        <v>0</v>
      </c>
      <c r="L76" s="9">
        <f t="shared" si="17"/>
        <v>0</v>
      </c>
      <c r="M76" s="9">
        <f>SUM($L$10:L76)</f>
        <v>2.0833333333333332E-2</v>
      </c>
      <c r="N76" s="12">
        <f>IF(OR(E76="Arbeit",E76="Homeoffice",E76="Dienstreise"),IF(J76*24&gt;9,Einstellungen!$B$17,IF(J76*24&gt;6,Einstellungen!$B$16,0)),0)</f>
        <v>0</v>
      </c>
      <c r="O76" s="6" t="str">
        <f>IF(OR(E76="Arbeit",E76="Homeoffice",E76="Dienstreise"),IF(OR(F76="",G76=""),"Zeit fehlt",IF(H76&lt;N76,"Pause prüfen",IF(J76*24&gt;Einstellungen!$B$15,"Arbeitszeit &gt; Limit",IF(OR(WEEKDAY(A76,2)&gt;5,D76&lt;&gt;""),"Ruhetag/Feiertag prüfen","OK")))),IF(OR(E76="",E76="Frei",E76="Urlaub",E76="Krank",E76="Feiertag"),"", "Art prüfen"))</f>
        <v/>
      </c>
      <c r="P76" s="2"/>
    </row>
    <row r="77" spans="1:16" ht="18" customHeight="1" x14ac:dyDescent="0.25">
      <c r="A77" s="7">
        <v>46090</v>
      </c>
      <c r="B77" s="6" t="str">
        <f t="shared" si="13"/>
        <v>Montag</v>
      </c>
      <c r="C77" s="6" t="str">
        <f t="shared" si="14"/>
        <v>März</v>
      </c>
      <c r="D77" s="6" t="str">
        <f>IFERROR(INDEX(Einstellungen!$C$22:$C$60,MATCH(A77,Einstellungen!$E$22:$E$60,0)),"")</f>
        <v/>
      </c>
      <c r="E77" s="2" t="s">
        <v>41</v>
      </c>
      <c r="F77" s="8">
        <v>0.33333333333333331</v>
      </c>
      <c r="G77" s="8">
        <v>0.6875</v>
      </c>
      <c r="H77" s="11">
        <v>30</v>
      </c>
      <c r="I77" s="9">
        <f>IF(OR(E77="Arbeit",E77="Homeoffice",E77="Dienstreise",E77="Urlaub",E77="Krank"),IF(AND(WEEKDAY(A77,2)&lt;=5,D77=""),INDEX(Einstellungen!$B$8:$B$14,WEEKDAY(A77,2)),0),0)</f>
        <v>0.33333333333333331</v>
      </c>
      <c r="J77" s="9">
        <f t="shared" si="15"/>
        <v>0.33333333333333331</v>
      </c>
      <c r="K77" s="9">
        <f t="shared" si="16"/>
        <v>0.33333333333333331</v>
      </c>
      <c r="L77" s="9">
        <f t="shared" si="17"/>
        <v>0</v>
      </c>
      <c r="M77" s="9">
        <f>SUM($L$10:L77)</f>
        <v>2.0833333333333332E-2</v>
      </c>
      <c r="N77" s="12">
        <f>IF(OR(E77="Arbeit",E77="Homeoffice",E77="Dienstreise"),IF(J77*24&gt;9,Einstellungen!$B$17,IF(J77*24&gt;6,Einstellungen!$B$16,0)),0)</f>
        <v>30</v>
      </c>
      <c r="O77" s="6" t="str">
        <f>IF(OR(E77="Arbeit",E77="Homeoffice",E77="Dienstreise"),IF(OR(F77="",G77=""),"Zeit fehlt",IF(H77&lt;N77,"Pause prüfen",IF(J77*24&gt;Einstellungen!$B$15,"Arbeitszeit &gt; Limit",IF(OR(WEEKDAY(A77,2)&gt;5,D77&lt;&gt;""),"Ruhetag/Feiertag prüfen","OK")))),IF(OR(E77="",E77="Frei",E77="Urlaub",E77="Krank",E77="Feiertag"),"", "Art prüfen"))</f>
        <v>OK</v>
      </c>
      <c r="P77" s="2"/>
    </row>
    <row r="78" spans="1:16" ht="18" customHeight="1" x14ac:dyDescent="0.25">
      <c r="A78" s="7">
        <v>46091</v>
      </c>
      <c r="B78" s="6" t="str">
        <f t="shared" si="13"/>
        <v>Dienstag</v>
      </c>
      <c r="C78" s="6" t="str">
        <f t="shared" si="14"/>
        <v>März</v>
      </c>
      <c r="D78" s="6" t="str">
        <f>IFERROR(INDEX(Einstellungen!$C$22:$C$60,MATCH(A78,Einstellungen!$E$22:$E$60,0)),"")</f>
        <v/>
      </c>
      <c r="E78" s="2" t="s">
        <v>54</v>
      </c>
      <c r="F78" s="8"/>
      <c r="G78" s="8"/>
      <c r="H78" s="11"/>
      <c r="I78" s="9">
        <f>IF(OR(E78="Arbeit",E78="Homeoffice",E78="Dienstreise",E78="Urlaub",E78="Krank"),IF(AND(WEEKDAY(A78,2)&lt;=5,D78=""),INDEX(Einstellungen!$B$8:$B$14,WEEKDAY(A78,2)),0),0)</f>
        <v>0.33333333333333331</v>
      </c>
      <c r="J78" s="9">
        <f t="shared" si="15"/>
        <v>0</v>
      </c>
      <c r="K78" s="9">
        <f t="shared" si="16"/>
        <v>0.33333333333333331</v>
      </c>
      <c r="L78" s="9">
        <f t="shared" si="17"/>
        <v>0</v>
      </c>
      <c r="M78" s="9">
        <f>SUM($L$10:L78)</f>
        <v>2.0833333333333332E-2</v>
      </c>
      <c r="N78" s="12">
        <f>IF(OR(E78="Arbeit",E78="Homeoffice",E78="Dienstreise"),IF(J78*24&gt;9,Einstellungen!$B$17,IF(J78*24&gt;6,Einstellungen!$B$16,0)),0)</f>
        <v>0</v>
      </c>
      <c r="O78" s="6" t="str">
        <f>IF(OR(E78="Arbeit",E78="Homeoffice",E78="Dienstreise"),IF(OR(F78="",G78=""),"Zeit fehlt",IF(H78&lt;N78,"Pause prüfen",IF(J78*24&gt;Einstellungen!$B$15,"Arbeitszeit &gt; Limit",IF(OR(WEEKDAY(A78,2)&gt;5,D78&lt;&gt;""),"Ruhetag/Feiertag prüfen","OK")))),IF(OR(E78="",E78="Frei",E78="Urlaub",E78="Krank",E78="Feiertag"),"", "Art prüfen"))</f>
        <v/>
      </c>
      <c r="P78" s="2" t="s">
        <v>55</v>
      </c>
    </row>
    <row r="79" spans="1:16" ht="18" customHeight="1" x14ac:dyDescent="0.25">
      <c r="A79" s="7">
        <v>46092</v>
      </c>
      <c r="B79" s="6" t="str">
        <f t="shared" si="13"/>
        <v>Mittwoch</v>
      </c>
      <c r="C79" s="6" t="str">
        <f t="shared" si="14"/>
        <v>März</v>
      </c>
      <c r="D79" s="6" t="str">
        <f>IFERROR(INDEX(Einstellungen!$C$22:$C$60,MATCH(A79,Einstellungen!$E$22:$E$60,0)),"")</f>
        <v/>
      </c>
      <c r="E79" s="2" t="s">
        <v>54</v>
      </c>
      <c r="F79" s="8"/>
      <c r="G79" s="8"/>
      <c r="H79" s="11"/>
      <c r="I79" s="9">
        <f>IF(OR(E79="Arbeit",E79="Homeoffice",E79="Dienstreise",E79="Urlaub",E79="Krank"),IF(AND(WEEKDAY(A79,2)&lt;=5,D79=""),INDEX(Einstellungen!$B$8:$B$14,WEEKDAY(A79,2)),0),0)</f>
        <v>0.33333333333333331</v>
      </c>
      <c r="J79" s="9">
        <f t="shared" si="15"/>
        <v>0</v>
      </c>
      <c r="K79" s="9">
        <f t="shared" si="16"/>
        <v>0.33333333333333331</v>
      </c>
      <c r="L79" s="9">
        <f t="shared" si="17"/>
        <v>0</v>
      </c>
      <c r="M79" s="9">
        <f>SUM($L$10:L79)</f>
        <v>2.0833333333333332E-2</v>
      </c>
      <c r="N79" s="12">
        <f>IF(OR(E79="Arbeit",E79="Homeoffice",E79="Dienstreise"),IF(J79*24&gt;9,Einstellungen!$B$17,IF(J79*24&gt;6,Einstellungen!$B$16,0)),0)</f>
        <v>0</v>
      </c>
      <c r="O79" s="6" t="str">
        <f>IF(OR(E79="Arbeit",E79="Homeoffice",E79="Dienstreise"),IF(OR(F79="",G79=""),"Zeit fehlt",IF(H79&lt;N79,"Pause prüfen",IF(J79*24&gt;Einstellungen!$B$15,"Arbeitszeit &gt; Limit",IF(OR(WEEKDAY(A79,2)&gt;5,D79&lt;&gt;""),"Ruhetag/Feiertag prüfen","OK")))),IF(OR(E79="",E79="Frei",E79="Urlaub",E79="Krank",E79="Feiertag"),"", "Art prüfen"))</f>
        <v/>
      </c>
      <c r="P79" s="2" t="s">
        <v>55</v>
      </c>
    </row>
    <row r="80" spans="1:16" ht="18" customHeight="1" x14ac:dyDescent="0.25">
      <c r="A80" s="7">
        <v>46093</v>
      </c>
      <c r="B80" s="6" t="str">
        <f t="shared" si="13"/>
        <v>Donnerstag</v>
      </c>
      <c r="C80" s="6" t="str">
        <f t="shared" si="14"/>
        <v>März</v>
      </c>
      <c r="D80" s="6" t="str">
        <f>IFERROR(INDEX(Einstellungen!$C$22:$C$60,MATCH(A80,Einstellungen!$E$22:$E$60,0)),"")</f>
        <v/>
      </c>
      <c r="E80" s="2" t="s">
        <v>41</v>
      </c>
      <c r="F80" s="8">
        <v>0.33333333333333331</v>
      </c>
      <c r="G80" s="8">
        <v>0.6875</v>
      </c>
      <c r="H80" s="11">
        <v>30</v>
      </c>
      <c r="I80" s="9">
        <f>IF(OR(E80="Arbeit",E80="Homeoffice",E80="Dienstreise",E80="Urlaub",E80="Krank"),IF(AND(WEEKDAY(A80,2)&lt;=5,D80=""),INDEX(Einstellungen!$B$8:$B$14,WEEKDAY(A80,2)),0),0)</f>
        <v>0.33333333333333331</v>
      </c>
      <c r="J80" s="9">
        <f t="shared" si="15"/>
        <v>0.33333333333333331</v>
      </c>
      <c r="K80" s="9">
        <f t="shared" si="16"/>
        <v>0.33333333333333331</v>
      </c>
      <c r="L80" s="9">
        <f t="shared" si="17"/>
        <v>0</v>
      </c>
      <c r="M80" s="9">
        <f>SUM($L$10:L80)</f>
        <v>2.0833333333333332E-2</v>
      </c>
      <c r="N80" s="12">
        <f>IF(OR(E80="Arbeit",E80="Homeoffice",E80="Dienstreise"),IF(J80*24&gt;9,Einstellungen!$B$17,IF(J80*24&gt;6,Einstellungen!$B$16,0)),0)</f>
        <v>30</v>
      </c>
      <c r="O80" s="6" t="str">
        <f>IF(OR(E80="Arbeit",E80="Homeoffice",E80="Dienstreise"),IF(OR(F80="",G80=""),"Zeit fehlt",IF(H80&lt;N80,"Pause prüfen",IF(J80*24&gt;Einstellungen!$B$15,"Arbeitszeit &gt; Limit",IF(OR(WEEKDAY(A80,2)&gt;5,D80&lt;&gt;""),"Ruhetag/Feiertag prüfen","OK")))),IF(OR(E80="",E80="Frei",E80="Urlaub",E80="Krank",E80="Feiertag"),"", "Art prüfen"))</f>
        <v>OK</v>
      </c>
      <c r="P80" s="2"/>
    </row>
    <row r="81" spans="1:16" ht="18" customHeight="1" x14ac:dyDescent="0.25">
      <c r="A81" s="7">
        <v>46094</v>
      </c>
      <c r="B81" s="6" t="str">
        <f t="shared" si="13"/>
        <v>Freitag</v>
      </c>
      <c r="C81" s="6" t="str">
        <f t="shared" si="14"/>
        <v>März</v>
      </c>
      <c r="D81" s="6" t="str">
        <f>IFERROR(INDEX(Einstellungen!$C$22:$C$60,MATCH(A81,Einstellungen!$E$22:$E$60,0)),"")</f>
        <v/>
      </c>
      <c r="E81" s="2" t="s">
        <v>36</v>
      </c>
      <c r="F81" s="8">
        <v>0.34375</v>
      </c>
      <c r="G81" s="8">
        <v>0.69791666666666663</v>
      </c>
      <c r="H81" s="11">
        <v>30</v>
      </c>
      <c r="I81" s="9">
        <f>IF(OR(E81="Arbeit",E81="Homeoffice",E81="Dienstreise",E81="Urlaub",E81="Krank"),IF(AND(WEEKDAY(A81,2)&lt;=5,D81=""),INDEX(Einstellungen!$B$8:$B$14,WEEKDAY(A81,2)),0),0)</f>
        <v>0.33333333333333331</v>
      </c>
      <c r="J81" s="9">
        <f t="shared" si="15"/>
        <v>0.33333333333333331</v>
      </c>
      <c r="K81" s="9">
        <f t="shared" si="16"/>
        <v>0.33333333333333331</v>
      </c>
      <c r="L81" s="9">
        <f t="shared" si="17"/>
        <v>0</v>
      </c>
      <c r="M81" s="9">
        <f>SUM($L$10:L81)</f>
        <v>2.0833333333333332E-2</v>
      </c>
      <c r="N81" s="12">
        <f>IF(OR(E81="Arbeit",E81="Homeoffice",E81="Dienstreise"),IF(J81*24&gt;9,Einstellungen!$B$17,IF(J81*24&gt;6,Einstellungen!$B$16,0)),0)</f>
        <v>30</v>
      </c>
      <c r="O81" s="6" t="str">
        <f>IF(OR(E81="Arbeit",E81="Homeoffice",E81="Dienstreise"),IF(OR(F81="",G81=""),"Zeit fehlt",IF(H81&lt;N81,"Pause prüfen",IF(J81*24&gt;Einstellungen!$B$15,"Arbeitszeit &gt; Limit",IF(OR(WEEKDAY(A81,2)&gt;5,D81&lt;&gt;""),"Ruhetag/Feiertag prüfen","OK")))),IF(OR(E81="",E81="Frei",E81="Urlaub",E81="Krank",E81="Feiertag"),"", "Art prüfen"))</f>
        <v>OK</v>
      </c>
      <c r="P81" s="2"/>
    </row>
    <row r="82" spans="1:16" ht="18" customHeight="1" x14ac:dyDescent="0.25">
      <c r="A82" s="7">
        <v>46095</v>
      </c>
      <c r="B82" s="6" t="str">
        <f t="shared" si="13"/>
        <v>Samstag</v>
      </c>
      <c r="C82" s="6" t="str">
        <f t="shared" si="14"/>
        <v>März</v>
      </c>
      <c r="D82" s="6" t="str">
        <f>IFERROR(INDEX(Einstellungen!$C$22:$C$60,MATCH(A82,Einstellungen!$E$22:$E$60,0)),"")</f>
        <v/>
      </c>
      <c r="E82" s="2" t="s">
        <v>38</v>
      </c>
      <c r="F82" s="8"/>
      <c r="G82" s="8"/>
      <c r="H82" s="11"/>
      <c r="I82" s="9">
        <f>IF(OR(E82="Arbeit",E82="Homeoffice",E82="Dienstreise",E82="Urlaub",E82="Krank"),IF(AND(WEEKDAY(A82,2)&lt;=5,D82=""),INDEX(Einstellungen!$B$8:$B$14,WEEKDAY(A82,2)),0),0)</f>
        <v>0</v>
      </c>
      <c r="J82" s="9">
        <f t="shared" si="15"/>
        <v>0</v>
      </c>
      <c r="K82" s="9">
        <f t="shared" si="16"/>
        <v>0</v>
      </c>
      <c r="L82" s="9">
        <f t="shared" si="17"/>
        <v>0</v>
      </c>
      <c r="M82" s="9">
        <f>SUM($L$10:L82)</f>
        <v>2.0833333333333332E-2</v>
      </c>
      <c r="N82" s="12">
        <f>IF(OR(E82="Arbeit",E82="Homeoffice",E82="Dienstreise"),IF(J82*24&gt;9,Einstellungen!$B$17,IF(J82*24&gt;6,Einstellungen!$B$16,0)),0)</f>
        <v>0</v>
      </c>
      <c r="O82" s="6" t="str">
        <f>IF(OR(E82="Arbeit",E82="Homeoffice",E82="Dienstreise"),IF(OR(F82="",G82=""),"Zeit fehlt",IF(H82&lt;N82,"Pause prüfen",IF(J82*24&gt;Einstellungen!$B$15,"Arbeitszeit &gt; Limit",IF(OR(WEEKDAY(A82,2)&gt;5,D82&lt;&gt;""),"Ruhetag/Feiertag prüfen","OK")))),IF(OR(E82="",E82="Frei",E82="Urlaub",E82="Krank",E82="Feiertag"),"", "Art prüfen"))</f>
        <v/>
      </c>
      <c r="P82" s="2"/>
    </row>
    <row r="83" spans="1:16" ht="18" customHeight="1" x14ac:dyDescent="0.25">
      <c r="A83" s="7">
        <v>46096</v>
      </c>
      <c r="B83" s="6" t="str">
        <f t="shared" si="13"/>
        <v>Sonntag</v>
      </c>
      <c r="C83" s="6" t="str">
        <f t="shared" si="14"/>
        <v>März</v>
      </c>
      <c r="D83" s="6" t="str">
        <f>IFERROR(INDEX(Einstellungen!$C$22:$C$60,MATCH(A83,Einstellungen!$E$22:$E$60,0)),"")</f>
        <v/>
      </c>
      <c r="E83" s="2" t="s">
        <v>38</v>
      </c>
      <c r="F83" s="8"/>
      <c r="G83" s="8"/>
      <c r="H83" s="11"/>
      <c r="I83" s="9">
        <f>IF(OR(E83="Arbeit",E83="Homeoffice",E83="Dienstreise",E83="Urlaub",E83="Krank"),IF(AND(WEEKDAY(A83,2)&lt;=5,D83=""),INDEX(Einstellungen!$B$8:$B$14,WEEKDAY(A83,2)),0),0)</f>
        <v>0</v>
      </c>
      <c r="J83" s="9">
        <f t="shared" si="15"/>
        <v>0</v>
      </c>
      <c r="K83" s="9">
        <f t="shared" si="16"/>
        <v>0</v>
      </c>
      <c r="L83" s="9">
        <f t="shared" si="17"/>
        <v>0</v>
      </c>
      <c r="M83" s="9">
        <f>SUM($L$10:L83)</f>
        <v>2.0833333333333332E-2</v>
      </c>
      <c r="N83" s="12">
        <f>IF(OR(E83="Arbeit",E83="Homeoffice",E83="Dienstreise"),IF(J83*24&gt;9,Einstellungen!$B$17,IF(J83*24&gt;6,Einstellungen!$B$16,0)),0)</f>
        <v>0</v>
      </c>
      <c r="O83" s="6" t="str">
        <f>IF(OR(E83="Arbeit",E83="Homeoffice",E83="Dienstreise"),IF(OR(F83="",G83=""),"Zeit fehlt",IF(H83&lt;N83,"Pause prüfen",IF(J83*24&gt;Einstellungen!$B$15,"Arbeitszeit &gt; Limit",IF(OR(WEEKDAY(A83,2)&gt;5,D83&lt;&gt;""),"Ruhetag/Feiertag prüfen","OK")))),IF(OR(E83="",E83="Frei",E83="Urlaub",E83="Krank",E83="Feiertag"),"", "Art prüfen"))</f>
        <v/>
      </c>
      <c r="P83" s="2"/>
    </row>
    <row r="84" spans="1:16" ht="18" customHeight="1" x14ac:dyDescent="0.25">
      <c r="A84" s="7">
        <v>46097</v>
      </c>
      <c r="B84" s="6" t="str">
        <f t="shared" si="13"/>
        <v>Montag</v>
      </c>
      <c r="C84" s="6" t="str">
        <f t="shared" si="14"/>
        <v>März</v>
      </c>
      <c r="D84" s="6" t="str">
        <f>IFERROR(INDEX(Einstellungen!$C$22:$C$60,MATCH(A84,Einstellungen!$E$22:$E$60,0)),"")</f>
        <v/>
      </c>
      <c r="E84" s="2" t="s">
        <v>41</v>
      </c>
      <c r="F84" s="8">
        <v>0.33333333333333331</v>
      </c>
      <c r="G84" s="8">
        <v>0.6875</v>
      </c>
      <c r="H84" s="11">
        <v>30</v>
      </c>
      <c r="I84" s="9">
        <f>IF(OR(E84="Arbeit",E84="Homeoffice",E84="Dienstreise",E84="Urlaub",E84="Krank"),IF(AND(WEEKDAY(A84,2)&lt;=5,D84=""),INDEX(Einstellungen!$B$8:$B$14,WEEKDAY(A84,2)),0),0)</f>
        <v>0.33333333333333331</v>
      </c>
      <c r="J84" s="9">
        <f t="shared" si="15"/>
        <v>0.33333333333333331</v>
      </c>
      <c r="K84" s="9">
        <f t="shared" si="16"/>
        <v>0.33333333333333331</v>
      </c>
      <c r="L84" s="9">
        <f t="shared" si="17"/>
        <v>0</v>
      </c>
      <c r="M84" s="9">
        <f>SUM($L$10:L84)</f>
        <v>2.0833333333333332E-2</v>
      </c>
      <c r="N84" s="12">
        <f>IF(OR(E84="Arbeit",E84="Homeoffice",E84="Dienstreise"),IF(J84*24&gt;9,Einstellungen!$B$17,IF(J84*24&gt;6,Einstellungen!$B$16,0)),0)</f>
        <v>30</v>
      </c>
      <c r="O84" s="6" t="str">
        <f>IF(OR(E84="Arbeit",E84="Homeoffice",E84="Dienstreise"),IF(OR(F84="",G84=""),"Zeit fehlt",IF(H84&lt;N84,"Pause prüfen",IF(J84*24&gt;Einstellungen!$B$15,"Arbeitszeit &gt; Limit",IF(OR(WEEKDAY(A84,2)&gt;5,D84&lt;&gt;""),"Ruhetag/Feiertag prüfen","OK")))),IF(OR(E84="",E84="Frei",E84="Urlaub",E84="Krank",E84="Feiertag"),"", "Art prüfen"))</f>
        <v>OK</v>
      </c>
      <c r="P84" s="2"/>
    </row>
    <row r="85" spans="1:16" ht="18" customHeight="1" x14ac:dyDescent="0.25">
      <c r="A85" s="7">
        <v>46098</v>
      </c>
      <c r="B85" s="6" t="str">
        <f t="shared" si="13"/>
        <v>Dienstag</v>
      </c>
      <c r="C85" s="6" t="str">
        <f t="shared" si="14"/>
        <v>März</v>
      </c>
      <c r="D85" s="6" t="str">
        <f>IFERROR(INDEX(Einstellungen!$C$22:$C$60,MATCH(A85,Einstellungen!$E$22:$E$60,0)),"")</f>
        <v/>
      </c>
      <c r="E85" s="2" t="s">
        <v>36</v>
      </c>
      <c r="F85" s="8">
        <v>0.33333333333333331</v>
      </c>
      <c r="G85" s="8">
        <v>0.6875</v>
      </c>
      <c r="H85" s="11">
        <v>30</v>
      </c>
      <c r="I85" s="9">
        <f>IF(OR(E85="Arbeit",E85="Homeoffice",E85="Dienstreise",E85="Urlaub",E85="Krank"),IF(AND(WEEKDAY(A85,2)&lt;=5,D85=""),INDEX(Einstellungen!$B$8:$B$14,WEEKDAY(A85,2)),0),0)</f>
        <v>0.33333333333333331</v>
      </c>
      <c r="J85" s="9">
        <f t="shared" si="15"/>
        <v>0.33333333333333331</v>
      </c>
      <c r="K85" s="9">
        <f t="shared" si="16"/>
        <v>0.33333333333333331</v>
      </c>
      <c r="L85" s="9">
        <f t="shared" si="17"/>
        <v>0</v>
      </c>
      <c r="M85" s="9">
        <f>SUM($L$10:L85)</f>
        <v>2.0833333333333332E-2</v>
      </c>
      <c r="N85" s="12">
        <f>IF(OR(E85="Arbeit",E85="Homeoffice",E85="Dienstreise"),IF(J85*24&gt;9,Einstellungen!$B$17,IF(J85*24&gt;6,Einstellungen!$B$16,0)),0)</f>
        <v>30</v>
      </c>
      <c r="O85" s="6" t="str">
        <f>IF(OR(E85="Arbeit",E85="Homeoffice",E85="Dienstreise"),IF(OR(F85="",G85=""),"Zeit fehlt",IF(H85&lt;N85,"Pause prüfen",IF(J85*24&gt;Einstellungen!$B$15,"Arbeitszeit &gt; Limit",IF(OR(WEEKDAY(A85,2)&gt;5,D85&lt;&gt;""),"Ruhetag/Feiertag prüfen","OK")))),IF(OR(E85="",E85="Frei",E85="Urlaub",E85="Krank",E85="Feiertag"),"", "Art prüfen"))</f>
        <v>OK</v>
      </c>
      <c r="P85" s="2"/>
    </row>
    <row r="86" spans="1:16" ht="18" customHeight="1" x14ac:dyDescent="0.25">
      <c r="A86" s="7">
        <v>46099</v>
      </c>
      <c r="B86" s="6" t="str">
        <f t="shared" si="13"/>
        <v>Mittwoch</v>
      </c>
      <c r="C86" s="6" t="str">
        <f t="shared" si="14"/>
        <v>März</v>
      </c>
      <c r="D86" s="6" t="str">
        <f>IFERROR(INDEX(Einstellungen!$C$22:$C$60,MATCH(A86,Einstellungen!$E$22:$E$60,0)),"")</f>
        <v/>
      </c>
      <c r="E86" s="2" t="s">
        <v>36</v>
      </c>
      <c r="F86" s="8">
        <v>0.35416666666666669</v>
      </c>
      <c r="G86" s="8">
        <v>0.71875</v>
      </c>
      <c r="H86" s="11">
        <v>45</v>
      </c>
      <c r="I86" s="9">
        <f>IF(OR(E86="Arbeit",E86="Homeoffice",E86="Dienstreise",E86="Urlaub",E86="Krank"),IF(AND(WEEKDAY(A86,2)&lt;=5,D86=""),INDEX(Einstellungen!$B$8:$B$14,WEEKDAY(A86,2)),0),0)</f>
        <v>0.33333333333333331</v>
      </c>
      <c r="J86" s="9">
        <f t="shared" si="15"/>
        <v>0.33333333333333331</v>
      </c>
      <c r="K86" s="9">
        <f t="shared" si="16"/>
        <v>0.33333333333333331</v>
      </c>
      <c r="L86" s="9">
        <f t="shared" si="17"/>
        <v>0</v>
      </c>
      <c r="M86" s="9">
        <f>SUM($L$10:L86)</f>
        <v>2.0833333333333332E-2</v>
      </c>
      <c r="N86" s="12">
        <f>IF(OR(E86="Arbeit",E86="Homeoffice",E86="Dienstreise"),IF(J86*24&gt;9,Einstellungen!$B$17,IF(J86*24&gt;6,Einstellungen!$B$16,0)),0)</f>
        <v>30</v>
      </c>
      <c r="O86" s="6" t="str">
        <f>IF(OR(E86="Arbeit",E86="Homeoffice",E86="Dienstreise"),IF(OR(F86="",G86=""),"Zeit fehlt",IF(H86&lt;N86,"Pause prüfen",IF(J86*24&gt;Einstellungen!$B$15,"Arbeitszeit &gt; Limit",IF(OR(WEEKDAY(A86,2)&gt;5,D86&lt;&gt;""),"Ruhetag/Feiertag prüfen","OK")))),IF(OR(E86="",E86="Frei",E86="Urlaub",E86="Krank",E86="Feiertag"),"", "Art prüfen"))</f>
        <v>OK</v>
      </c>
      <c r="P86" s="2"/>
    </row>
    <row r="87" spans="1:16" ht="18" customHeight="1" x14ac:dyDescent="0.25">
      <c r="A87" s="7">
        <v>46100</v>
      </c>
      <c r="B87" s="6" t="str">
        <f t="shared" si="13"/>
        <v>Donnerstag</v>
      </c>
      <c r="C87" s="6" t="str">
        <f t="shared" si="14"/>
        <v>März</v>
      </c>
      <c r="D87" s="6" t="str">
        <f>IFERROR(INDEX(Einstellungen!$C$22:$C$60,MATCH(A87,Einstellungen!$E$22:$E$60,0)),"")</f>
        <v/>
      </c>
      <c r="E87" s="2" t="s">
        <v>41</v>
      </c>
      <c r="F87" s="8">
        <v>0.33333333333333331</v>
      </c>
      <c r="G87" s="8">
        <v>0.6875</v>
      </c>
      <c r="H87" s="11">
        <v>30</v>
      </c>
      <c r="I87" s="9">
        <f>IF(OR(E87="Arbeit",E87="Homeoffice",E87="Dienstreise",E87="Urlaub",E87="Krank"),IF(AND(WEEKDAY(A87,2)&lt;=5,D87=""),INDEX(Einstellungen!$B$8:$B$14,WEEKDAY(A87,2)),0),0)</f>
        <v>0.33333333333333331</v>
      </c>
      <c r="J87" s="9">
        <f t="shared" si="15"/>
        <v>0.33333333333333331</v>
      </c>
      <c r="K87" s="9">
        <f t="shared" si="16"/>
        <v>0.33333333333333331</v>
      </c>
      <c r="L87" s="9">
        <f t="shared" si="17"/>
        <v>0</v>
      </c>
      <c r="M87" s="9">
        <f>SUM($L$10:L87)</f>
        <v>2.0833333333333332E-2</v>
      </c>
      <c r="N87" s="12">
        <f>IF(OR(E87="Arbeit",E87="Homeoffice",E87="Dienstreise"),IF(J87*24&gt;9,Einstellungen!$B$17,IF(J87*24&gt;6,Einstellungen!$B$16,0)),0)</f>
        <v>30</v>
      </c>
      <c r="O87" s="6" t="str">
        <f>IF(OR(E87="Arbeit",E87="Homeoffice",E87="Dienstreise"),IF(OR(F87="",G87=""),"Zeit fehlt",IF(H87&lt;N87,"Pause prüfen",IF(J87*24&gt;Einstellungen!$B$15,"Arbeitszeit &gt; Limit",IF(OR(WEEKDAY(A87,2)&gt;5,D87&lt;&gt;""),"Ruhetag/Feiertag prüfen","OK")))),IF(OR(E87="",E87="Frei",E87="Urlaub",E87="Krank",E87="Feiertag"),"", "Art prüfen"))</f>
        <v>OK</v>
      </c>
      <c r="P87" s="2"/>
    </row>
    <row r="88" spans="1:16" ht="18" customHeight="1" x14ac:dyDescent="0.25">
      <c r="A88" s="7">
        <v>46101</v>
      </c>
      <c r="B88" s="6" t="str">
        <f t="shared" si="13"/>
        <v>Freitag</v>
      </c>
      <c r="C88" s="6" t="str">
        <f t="shared" si="14"/>
        <v>März</v>
      </c>
      <c r="D88" s="6" t="str">
        <f>IFERROR(INDEX(Einstellungen!$C$22:$C$60,MATCH(A88,Einstellungen!$E$22:$E$60,0)),"")</f>
        <v/>
      </c>
      <c r="E88" s="2" t="s">
        <v>36</v>
      </c>
      <c r="F88" s="8">
        <v>0.34375</v>
      </c>
      <c r="G88" s="8">
        <v>0.69791666666666663</v>
      </c>
      <c r="H88" s="11">
        <v>30</v>
      </c>
      <c r="I88" s="9">
        <f>IF(OR(E88="Arbeit",E88="Homeoffice",E88="Dienstreise",E88="Urlaub",E88="Krank"),IF(AND(WEEKDAY(A88,2)&lt;=5,D88=""),INDEX(Einstellungen!$B$8:$B$14,WEEKDAY(A88,2)),0),0)</f>
        <v>0.33333333333333331</v>
      </c>
      <c r="J88" s="9">
        <f t="shared" si="15"/>
        <v>0.33333333333333331</v>
      </c>
      <c r="K88" s="9">
        <f t="shared" si="16"/>
        <v>0.33333333333333331</v>
      </c>
      <c r="L88" s="9">
        <f t="shared" si="17"/>
        <v>0</v>
      </c>
      <c r="M88" s="9">
        <f>SUM($L$10:L88)</f>
        <v>2.0833333333333332E-2</v>
      </c>
      <c r="N88" s="12">
        <f>IF(OR(E88="Arbeit",E88="Homeoffice",E88="Dienstreise"),IF(J88*24&gt;9,Einstellungen!$B$17,IF(J88*24&gt;6,Einstellungen!$B$16,0)),0)</f>
        <v>30</v>
      </c>
      <c r="O88" s="6" t="str">
        <f>IF(OR(E88="Arbeit",E88="Homeoffice",E88="Dienstreise"),IF(OR(F88="",G88=""),"Zeit fehlt",IF(H88&lt;N88,"Pause prüfen",IF(J88*24&gt;Einstellungen!$B$15,"Arbeitszeit &gt; Limit",IF(OR(WEEKDAY(A88,2)&gt;5,D88&lt;&gt;""),"Ruhetag/Feiertag prüfen","OK")))),IF(OR(E88="",E88="Frei",E88="Urlaub",E88="Krank",E88="Feiertag"),"", "Art prüfen"))</f>
        <v>OK</v>
      </c>
      <c r="P88" s="2"/>
    </row>
    <row r="89" spans="1:16" ht="18" customHeight="1" x14ac:dyDescent="0.25">
      <c r="A89" s="7">
        <v>46102</v>
      </c>
      <c r="B89" s="6" t="str">
        <f t="shared" si="13"/>
        <v>Samstag</v>
      </c>
      <c r="C89" s="6" t="str">
        <f t="shared" si="14"/>
        <v>März</v>
      </c>
      <c r="D89" s="6" t="str">
        <f>IFERROR(INDEX(Einstellungen!$C$22:$C$60,MATCH(A89,Einstellungen!$E$22:$E$60,0)),"")</f>
        <v/>
      </c>
      <c r="E89" s="2" t="s">
        <v>38</v>
      </c>
      <c r="F89" s="8"/>
      <c r="G89" s="8"/>
      <c r="H89" s="11"/>
      <c r="I89" s="9">
        <f>IF(OR(E89="Arbeit",E89="Homeoffice",E89="Dienstreise",E89="Urlaub",E89="Krank"),IF(AND(WEEKDAY(A89,2)&lt;=5,D89=""),INDEX(Einstellungen!$B$8:$B$14,WEEKDAY(A89,2)),0),0)</f>
        <v>0</v>
      </c>
      <c r="J89" s="9">
        <f t="shared" si="15"/>
        <v>0</v>
      </c>
      <c r="K89" s="9">
        <f t="shared" si="16"/>
        <v>0</v>
      </c>
      <c r="L89" s="9">
        <f t="shared" si="17"/>
        <v>0</v>
      </c>
      <c r="M89" s="9">
        <f>SUM($L$10:L89)</f>
        <v>2.0833333333333332E-2</v>
      </c>
      <c r="N89" s="12">
        <f>IF(OR(E89="Arbeit",E89="Homeoffice",E89="Dienstreise"),IF(J89*24&gt;9,Einstellungen!$B$17,IF(J89*24&gt;6,Einstellungen!$B$16,0)),0)</f>
        <v>0</v>
      </c>
      <c r="O89" s="6" t="str">
        <f>IF(OR(E89="Arbeit",E89="Homeoffice",E89="Dienstreise"),IF(OR(F89="",G89=""),"Zeit fehlt",IF(H89&lt;N89,"Pause prüfen",IF(J89*24&gt;Einstellungen!$B$15,"Arbeitszeit &gt; Limit",IF(OR(WEEKDAY(A89,2)&gt;5,D89&lt;&gt;""),"Ruhetag/Feiertag prüfen","OK")))),IF(OR(E89="",E89="Frei",E89="Urlaub",E89="Krank",E89="Feiertag"),"", "Art prüfen"))</f>
        <v/>
      </c>
      <c r="P89" s="2"/>
    </row>
    <row r="90" spans="1:16" ht="18" customHeight="1" x14ac:dyDescent="0.25">
      <c r="A90" s="7">
        <v>46103</v>
      </c>
      <c r="B90" s="6" t="str">
        <f t="shared" si="13"/>
        <v>Sonntag</v>
      </c>
      <c r="C90" s="6" t="str">
        <f t="shared" si="14"/>
        <v>März</v>
      </c>
      <c r="D90" s="6" t="str">
        <f>IFERROR(INDEX(Einstellungen!$C$22:$C$60,MATCH(A90,Einstellungen!$E$22:$E$60,0)),"")</f>
        <v/>
      </c>
      <c r="E90" s="2" t="s">
        <v>38</v>
      </c>
      <c r="F90" s="8"/>
      <c r="G90" s="8"/>
      <c r="H90" s="11"/>
      <c r="I90" s="9">
        <f>IF(OR(E90="Arbeit",E90="Homeoffice",E90="Dienstreise",E90="Urlaub",E90="Krank"),IF(AND(WEEKDAY(A90,2)&lt;=5,D90=""),INDEX(Einstellungen!$B$8:$B$14,WEEKDAY(A90,2)),0),0)</f>
        <v>0</v>
      </c>
      <c r="J90" s="9">
        <f t="shared" si="15"/>
        <v>0</v>
      </c>
      <c r="K90" s="9">
        <f t="shared" si="16"/>
        <v>0</v>
      </c>
      <c r="L90" s="9">
        <f t="shared" si="17"/>
        <v>0</v>
      </c>
      <c r="M90" s="9">
        <f>SUM($L$10:L90)</f>
        <v>2.0833333333333332E-2</v>
      </c>
      <c r="N90" s="12">
        <f>IF(OR(E90="Arbeit",E90="Homeoffice",E90="Dienstreise"),IF(J90*24&gt;9,Einstellungen!$B$17,IF(J90*24&gt;6,Einstellungen!$B$16,0)),0)</f>
        <v>0</v>
      </c>
      <c r="O90" s="6" t="str">
        <f>IF(OR(E90="Arbeit",E90="Homeoffice",E90="Dienstreise"),IF(OR(F90="",G90=""),"Zeit fehlt",IF(H90&lt;N90,"Pause prüfen",IF(J90*24&gt;Einstellungen!$B$15,"Arbeitszeit &gt; Limit",IF(OR(WEEKDAY(A90,2)&gt;5,D90&lt;&gt;""),"Ruhetag/Feiertag prüfen","OK")))),IF(OR(E90="",E90="Frei",E90="Urlaub",E90="Krank",E90="Feiertag"),"", "Art prüfen"))</f>
        <v/>
      </c>
      <c r="P90" s="2"/>
    </row>
    <row r="91" spans="1:16" ht="18" customHeight="1" x14ac:dyDescent="0.25">
      <c r="A91" s="7">
        <v>46104</v>
      </c>
      <c r="B91" s="6" t="str">
        <f t="shared" si="13"/>
        <v>Montag</v>
      </c>
      <c r="C91" s="6" t="str">
        <f t="shared" si="14"/>
        <v>März</v>
      </c>
      <c r="D91" s="6" t="str">
        <f>IFERROR(INDEX(Einstellungen!$C$22:$C$60,MATCH(A91,Einstellungen!$E$22:$E$60,0)),"")</f>
        <v/>
      </c>
      <c r="E91" s="2" t="s">
        <v>41</v>
      </c>
      <c r="F91" s="8">
        <v>0.33333333333333331</v>
      </c>
      <c r="G91" s="8">
        <v>0.6875</v>
      </c>
      <c r="H91" s="11">
        <v>30</v>
      </c>
      <c r="I91" s="9">
        <f>IF(OR(E91="Arbeit",E91="Homeoffice",E91="Dienstreise",E91="Urlaub",E91="Krank"),IF(AND(WEEKDAY(A91,2)&lt;=5,D91=""),INDEX(Einstellungen!$B$8:$B$14,WEEKDAY(A91,2)),0),0)</f>
        <v>0.33333333333333331</v>
      </c>
      <c r="J91" s="9">
        <f t="shared" si="15"/>
        <v>0.33333333333333331</v>
      </c>
      <c r="K91" s="9">
        <f t="shared" si="16"/>
        <v>0.33333333333333331</v>
      </c>
      <c r="L91" s="9">
        <f t="shared" si="17"/>
        <v>0</v>
      </c>
      <c r="M91" s="9">
        <f>SUM($L$10:L91)</f>
        <v>2.0833333333333332E-2</v>
      </c>
      <c r="N91" s="12">
        <f>IF(OR(E91="Arbeit",E91="Homeoffice",E91="Dienstreise"),IF(J91*24&gt;9,Einstellungen!$B$17,IF(J91*24&gt;6,Einstellungen!$B$16,0)),0)</f>
        <v>30</v>
      </c>
      <c r="O91" s="6" t="str">
        <f>IF(OR(E91="Arbeit",E91="Homeoffice",E91="Dienstreise"),IF(OR(F91="",G91=""),"Zeit fehlt",IF(H91&lt;N91,"Pause prüfen",IF(J91*24&gt;Einstellungen!$B$15,"Arbeitszeit &gt; Limit",IF(OR(WEEKDAY(A91,2)&gt;5,D91&lt;&gt;""),"Ruhetag/Feiertag prüfen","OK")))),IF(OR(E91="",E91="Frei",E91="Urlaub",E91="Krank",E91="Feiertag"),"", "Art prüfen"))</f>
        <v>OK</v>
      </c>
      <c r="P91" s="2"/>
    </row>
    <row r="92" spans="1:16" ht="18" customHeight="1" x14ac:dyDescent="0.25">
      <c r="A92" s="7">
        <v>46105</v>
      </c>
      <c r="B92" s="6" t="str">
        <f t="shared" si="13"/>
        <v>Dienstag</v>
      </c>
      <c r="C92" s="6" t="str">
        <f t="shared" si="14"/>
        <v>März</v>
      </c>
      <c r="D92" s="6" t="str">
        <f>IFERROR(INDEX(Einstellungen!$C$22:$C$60,MATCH(A92,Einstellungen!$E$22:$E$60,0)),"")</f>
        <v/>
      </c>
      <c r="E92" s="2" t="s">
        <v>36</v>
      </c>
      <c r="F92" s="8">
        <v>0.33333333333333331</v>
      </c>
      <c r="G92" s="8">
        <v>0.6875</v>
      </c>
      <c r="H92" s="11">
        <v>30</v>
      </c>
      <c r="I92" s="9">
        <f>IF(OR(E92="Arbeit",E92="Homeoffice",E92="Dienstreise",E92="Urlaub",E92="Krank"),IF(AND(WEEKDAY(A92,2)&lt;=5,D92=""),INDEX(Einstellungen!$B$8:$B$14,WEEKDAY(A92,2)),0),0)</f>
        <v>0.33333333333333331</v>
      </c>
      <c r="J92" s="9">
        <f t="shared" si="15"/>
        <v>0.33333333333333331</v>
      </c>
      <c r="K92" s="9">
        <f t="shared" si="16"/>
        <v>0.33333333333333331</v>
      </c>
      <c r="L92" s="9">
        <f t="shared" si="17"/>
        <v>0</v>
      </c>
      <c r="M92" s="9">
        <f>SUM($L$10:L92)</f>
        <v>2.0833333333333332E-2</v>
      </c>
      <c r="N92" s="12">
        <f>IF(OR(E92="Arbeit",E92="Homeoffice",E92="Dienstreise"),IF(J92*24&gt;9,Einstellungen!$B$17,IF(J92*24&gt;6,Einstellungen!$B$16,0)),0)</f>
        <v>30</v>
      </c>
      <c r="O92" s="6" t="str">
        <f>IF(OR(E92="Arbeit",E92="Homeoffice",E92="Dienstreise"),IF(OR(F92="",G92=""),"Zeit fehlt",IF(H92&lt;N92,"Pause prüfen",IF(J92*24&gt;Einstellungen!$B$15,"Arbeitszeit &gt; Limit",IF(OR(WEEKDAY(A92,2)&gt;5,D92&lt;&gt;""),"Ruhetag/Feiertag prüfen","OK")))),IF(OR(E92="",E92="Frei",E92="Urlaub",E92="Krank",E92="Feiertag"),"", "Art prüfen"))</f>
        <v>OK</v>
      </c>
      <c r="P92" s="2"/>
    </row>
    <row r="93" spans="1:16" ht="18" customHeight="1" x14ac:dyDescent="0.25">
      <c r="A93" s="7">
        <v>46106</v>
      </c>
      <c r="B93" s="6" t="str">
        <f t="shared" si="13"/>
        <v>Mittwoch</v>
      </c>
      <c r="C93" s="6" t="str">
        <f t="shared" si="14"/>
        <v>März</v>
      </c>
      <c r="D93" s="6" t="str">
        <f>IFERROR(INDEX(Einstellungen!$C$22:$C$60,MATCH(A93,Einstellungen!$E$22:$E$60,0)),"")</f>
        <v/>
      </c>
      <c r="E93" s="2" t="s">
        <v>36</v>
      </c>
      <c r="F93" s="8">
        <v>0.35416666666666669</v>
      </c>
      <c r="G93" s="8">
        <v>0.71875</v>
      </c>
      <c r="H93" s="11">
        <v>45</v>
      </c>
      <c r="I93" s="9">
        <f>IF(OR(E93="Arbeit",E93="Homeoffice",E93="Dienstreise",E93="Urlaub",E93="Krank"),IF(AND(WEEKDAY(A93,2)&lt;=5,D93=""),INDEX(Einstellungen!$B$8:$B$14,WEEKDAY(A93,2)),0),0)</f>
        <v>0.33333333333333331</v>
      </c>
      <c r="J93" s="9">
        <f t="shared" si="15"/>
        <v>0.33333333333333331</v>
      </c>
      <c r="K93" s="9">
        <f t="shared" si="16"/>
        <v>0.33333333333333331</v>
      </c>
      <c r="L93" s="9">
        <f t="shared" si="17"/>
        <v>0</v>
      </c>
      <c r="M93" s="9">
        <f>SUM($L$10:L93)</f>
        <v>2.0833333333333332E-2</v>
      </c>
      <c r="N93" s="12">
        <f>IF(OR(E93="Arbeit",E93="Homeoffice",E93="Dienstreise"),IF(J93*24&gt;9,Einstellungen!$B$17,IF(J93*24&gt;6,Einstellungen!$B$16,0)),0)</f>
        <v>30</v>
      </c>
      <c r="O93" s="6" t="str">
        <f>IF(OR(E93="Arbeit",E93="Homeoffice",E93="Dienstreise"),IF(OR(F93="",G93=""),"Zeit fehlt",IF(H93&lt;N93,"Pause prüfen",IF(J93*24&gt;Einstellungen!$B$15,"Arbeitszeit &gt; Limit",IF(OR(WEEKDAY(A93,2)&gt;5,D93&lt;&gt;""),"Ruhetag/Feiertag prüfen","OK")))),IF(OR(E93="",E93="Frei",E93="Urlaub",E93="Krank",E93="Feiertag"),"", "Art prüfen"))</f>
        <v>OK</v>
      </c>
      <c r="P93" s="2"/>
    </row>
    <row r="94" spans="1:16" ht="18" customHeight="1" x14ac:dyDescent="0.25">
      <c r="A94" s="7">
        <v>46107</v>
      </c>
      <c r="B94" s="6" t="str">
        <f t="shared" si="13"/>
        <v>Donnerstag</v>
      </c>
      <c r="C94" s="6" t="str">
        <f t="shared" si="14"/>
        <v>März</v>
      </c>
      <c r="D94" s="6" t="str">
        <f>IFERROR(INDEX(Einstellungen!$C$22:$C$60,MATCH(A94,Einstellungen!$E$22:$E$60,0)),"")</f>
        <v/>
      </c>
      <c r="E94" s="2" t="s">
        <v>41</v>
      </c>
      <c r="F94" s="8">
        <v>0.33333333333333331</v>
      </c>
      <c r="G94" s="8">
        <v>0.6875</v>
      </c>
      <c r="H94" s="11">
        <v>30</v>
      </c>
      <c r="I94" s="9">
        <f>IF(OR(E94="Arbeit",E94="Homeoffice",E94="Dienstreise",E94="Urlaub",E94="Krank"),IF(AND(WEEKDAY(A94,2)&lt;=5,D94=""),INDEX(Einstellungen!$B$8:$B$14,WEEKDAY(A94,2)),0),0)</f>
        <v>0.33333333333333331</v>
      </c>
      <c r="J94" s="9">
        <f t="shared" si="15"/>
        <v>0.33333333333333331</v>
      </c>
      <c r="K94" s="9">
        <f t="shared" si="16"/>
        <v>0.33333333333333331</v>
      </c>
      <c r="L94" s="9">
        <f t="shared" si="17"/>
        <v>0</v>
      </c>
      <c r="M94" s="9">
        <f>SUM($L$10:L94)</f>
        <v>2.0833333333333332E-2</v>
      </c>
      <c r="N94" s="12">
        <f>IF(OR(E94="Arbeit",E94="Homeoffice",E94="Dienstreise"),IF(J94*24&gt;9,Einstellungen!$B$17,IF(J94*24&gt;6,Einstellungen!$B$16,0)),0)</f>
        <v>30</v>
      </c>
      <c r="O94" s="6" t="str">
        <f>IF(OR(E94="Arbeit",E94="Homeoffice",E94="Dienstreise"),IF(OR(F94="",G94=""),"Zeit fehlt",IF(H94&lt;N94,"Pause prüfen",IF(J94*24&gt;Einstellungen!$B$15,"Arbeitszeit &gt; Limit",IF(OR(WEEKDAY(A94,2)&gt;5,D94&lt;&gt;""),"Ruhetag/Feiertag prüfen","OK")))),IF(OR(E94="",E94="Frei",E94="Urlaub",E94="Krank",E94="Feiertag"),"", "Art prüfen"))</f>
        <v>OK</v>
      </c>
      <c r="P94" s="2"/>
    </row>
    <row r="95" spans="1:16" ht="18" customHeight="1" x14ac:dyDescent="0.25">
      <c r="A95" s="7">
        <v>46108</v>
      </c>
      <c r="B95" s="6" t="str">
        <f t="shared" si="13"/>
        <v>Freitag</v>
      </c>
      <c r="C95" s="6" t="str">
        <f t="shared" si="14"/>
        <v>März</v>
      </c>
      <c r="D95" s="6" t="str">
        <f>IFERROR(INDEX(Einstellungen!$C$22:$C$60,MATCH(A95,Einstellungen!$E$22:$E$60,0)),"")</f>
        <v/>
      </c>
      <c r="E95" s="2" t="s">
        <v>36</v>
      </c>
      <c r="F95" s="8">
        <v>0.34375</v>
      </c>
      <c r="G95" s="8">
        <v>0.69791666666666663</v>
      </c>
      <c r="H95" s="11">
        <v>30</v>
      </c>
      <c r="I95" s="9">
        <f>IF(OR(E95="Arbeit",E95="Homeoffice",E95="Dienstreise",E95="Urlaub",E95="Krank"),IF(AND(WEEKDAY(A95,2)&lt;=5,D95=""),INDEX(Einstellungen!$B$8:$B$14,WEEKDAY(A95,2)),0),0)</f>
        <v>0.33333333333333331</v>
      </c>
      <c r="J95" s="9">
        <f t="shared" si="15"/>
        <v>0.33333333333333331</v>
      </c>
      <c r="K95" s="9">
        <f t="shared" si="16"/>
        <v>0.33333333333333331</v>
      </c>
      <c r="L95" s="9">
        <f t="shared" si="17"/>
        <v>0</v>
      </c>
      <c r="M95" s="9">
        <f>SUM($L$10:L95)</f>
        <v>2.0833333333333332E-2</v>
      </c>
      <c r="N95" s="12">
        <f>IF(OR(E95="Arbeit",E95="Homeoffice",E95="Dienstreise"),IF(J95*24&gt;9,Einstellungen!$B$17,IF(J95*24&gt;6,Einstellungen!$B$16,0)),0)</f>
        <v>30</v>
      </c>
      <c r="O95" s="6" t="str">
        <f>IF(OR(E95="Arbeit",E95="Homeoffice",E95="Dienstreise"),IF(OR(F95="",G95=""),"Zeit fehlt",IF(H95&lt;N95,"Pause prüfen",IF(J95*24&gt;Einstellungen!$B$15,"Arbeitszeit &gt; Limit",IF(OR(WEEKDAY(A95,2)&gt;5,D95&lt;&gt;""),"Ruhetag/Feiertag prüfen","OK")))),IF(OR(E95="",E95="Frei",E95="Urlaub",E95="Krank",E95="Feiertag"),"", "Art prüfen"))</f>
        <v>OK</v>
      </c>
      <c r="P95" s="2"/>
    </row>
    <row r="96" spans="1:16" ht="18" customHeight="1" x14ac:dyDescent="0.25">
      <c r="A96" s="7">
        <v>46109</v>
      </c>
      <c r="B96" s="6" t="str">
        <f t="shared" si="13"/>
        <v>Samstag</v>
      </c>
      <c r="C96" s="6" t="str">
        <f t="shared" si="14"/>
        <v>März</v>
      </c>
      <c r="D96" s="6" t="str">
        <f>IFERROR(INDEX(Einstellungen!$C$22:$C$60,MATCH(A96,Einstellungen!$E$22:$E$60,0)),"")</f>
        <v/>
      </c>
      <c r="E96" s="2" t="s">
        <v>38</v>
      </c>
      <c r="F96" s="8"/>
      <c r="G96" s="8"/>
      <c r="H96" s="11"/>
      <c r="I96" s="9">
        <f>IF(OR(E96="Arbeit",E96="Homeoffice",E96="Dienstreise",E96="Urlaub",E96="Krank"),IF(AND(WEEKDAY(A96,2)&lt;=5,D96=""),INDEX(Einstellungen!$B$8:$B$14,WEEKDAY(A96,2)),0),0)</f>
        <v>0</v>
      </c>
      <c r="J96" s="9">
        <f t="shared" si="15"/>
        <v>0</v>
      </c>
      <c r="K96" s="9">
        <f t="shared" si="16"/>
        <v>0</v>
      </c>
      <c r="L96" s="9">
        <f t="shared" si="17"/>
        <v>0</v>
      </c>
      <c r="M96" s="9">
        <f>SUM($L$10:L96)</f>
        <v>2.0833333333333332E-2</v>
      </c>
      <c r="N96" s="12">
        <f>IF(OR(E96="Arbeit",E96="Homeoffice",E96="Dienstreise"),IF(J96*24&gt;9,Einstellungen!$B$17,IF(J96*24&gt;6,Einstellungen!$B$16,0)),0)</f>
        <v>0</v>
      </c>
      <c r="O96" s="6" t="str">
        <f>IF(OR(E96="Arbeit",E96="Homeoffice",E96="Dienstreise"),IF(OR(F96="",G96=""),"Zeit fehlt",IF(H96&lt;N96,"Pause prüfen",IF(J96*24&gt;Einstellungen!$B$15,"Arbeitszeit &gt; Limit",IF(OR(WEEKDAY(A96,2)&gt;5,D96&lt;&gt;""),"Ruhetag/Feiertag prüfen","OK")))),IF(OR(E96="",E96="Frei",E96="Urlaub",E96="Krank",E96="Feiertag"),"", "Art prüfen"))</f>
        <v/>
      </c>
      <c r="P96" s="2"/>
    </row>
    <row r="97" spans="1:16" ht="18" customHeight="1" x14ac:dyDescent="0.25">
      <c r="A97" s="7">
        <v>46110</v>
      </c>
      <c r="B97" s="6" t="str">
        <f t="shared" si="13"/>
        <v>Sonntag</v>
      </c>
      <c r="C97" s="6" t="str">
        <f t="shared" si="14"/>
        <v>März</v>
      </c>
      <c r="D97" s="6" t="str">
        <f>IFERROR(INDEX(Einstellungen!$C$22:$C$60,MATCH(A97,Einstellungen!$E$22:$E$60,0)),"")</f>
        <v/>
      </c>
      <c r="E97" s="2" t="s">
        <v>38</v>
      </c>
      <c r="F97" s="8"/>
      <c r="G97" s="8"/>
      <c r="H97" s="11"/>
      <c r="I97" s="9">
        <f>IF(OR(E97="Arbeit",E97="Homeoffice",E97="Dienstreise",E97="Urlaub",E97="Krank"),IF(AND(WEEKDAY(A97,2)&lt;=5,D97=""),INDEX(Einstellungen!$B$8:$B$14,WEEKDAY(A97,2)),0),0)</f>
        <v>0</v>
      </c>
      <c r="J97" s="9">
        <f t="shared" si="15"/>
        <v>0</v>
      </c>
      <c r="K97" s="9">
        <f t="shared" si="16"/>
        <v>0</v>
      </c>
      <c r="L97" s="9">
        <f t="shared" si="17"/>
        <v>0</v>
      </c>
      <c r="M97" s="9">
        <f>SUM($L$10:L97)</f>
        <v>2.0833333333333332E-2</v>
      </c>
      <c r="N97" s="12">
        <f>IF(OR(E97="Arbeit",E97="Homeoffice",E97="Dienstreise"),IF(J97*24&gt;9,Einstellungen!$B$17,IF(J97*24&gt;6,Einstellungen!$B$16,0)),0)</f>
        <v>0</v>
      </c>
      <c r="O97" s="6" t="str">
        <f>IF(OR(E97="Arbeit",E97="Homeoffice",E97="Dienstreise"),IF(OR(F97="",G97=""),"Zeit fehlt",IF(H97&lt;N97,"Pause prüfen",IF(J97*24&gt;Einstellungen!$B$15,"Arbeitszeit &gt; Limit",IF(OR(WEEKDAY(A97,2)&gt;5,D97&lt;&gt;""),"Ruhetag/Feiertag prüfen","OK")))),IF(OR(E97="",E97="Frei",E97="Urlaub",E97="Krank",E97="Feiertag"),"", "Art prüfen"))</f>
        <v/>
      </c>
      <c r="P97" s="2"/>
    </row>
    <row r="98" spans="1:16" ht="18" customHeight="1" x14ac:dyDescent="0.25">
      <c r="A98" s="7">
        <v>46111</v>
      </c>
      <c r="B98" s="6" t="str">
        <f t="shared" si="13"/>
        <v>Montag</v>
      </c>
      <c r="C98" s="6" t="str">
        <f t="shared" si="14"/>
        <v>März</v>
      </c>
      <c r="D98" s="6" t="str">
        <f>IFERROR(INDEX(Einstellungen!$C$22:$C$60,MATCH(A98,Einstellungen!$E$22:$E$60,0)),"")</f>
        <v/>
      </c>
      <c r="E98" s="2" t="s">
        <v>41</v>
      </c>
      <c r="F98" s="8">
        <v>0.33333333333333331</v>
      </c>
      <c r="G98" s="8">
        <v>0.6875</v>
      </c>
      <c r="H98" s="11">
        <v>30</v>
      </c>
      <c r="I98" s="9">
        <f>IF(OR(E98="Arbeit",E98="Homeoffice",E98="Dienstreise",E98="Urlaub",E98="Krank"),IF(AND(WEEKDAY(A98,2)&lt;=5,D98=""),INDEX(Einstellungen!$B$8:$B$14,WEEKDAY(A98,2)),0),0)</f>
        <v>0.33333333333333331</v>
      </c>
      <c r="J98" s="9">
        <f t="shared" si="15"/>
        <v>0.33333333333333331</v>
      </c>
      <c r="K98" s="9">
        <f t="shared" si="16"/>
        <v>0.33333333333333331</v>
      </c>
      <c r="L98" s="9">
        <f t="shared" si="17"/>
        <v>0</v>
      </c>
      <c r="M98" s="9">
        <f>SUM($L$10:L98)</f>
        <v>2.0833333333333332E-2</v>
      </c>
      <c r="N98" s="12">
        <f>IF(OR(E98="Arbeit",E98="Homeoffice",E98="Dienstreise"),IF(J98*24&gt;9,Einstellungen!$B$17,IF(J98*24&gt;6,Einstellungen!$B$16,0)),0)</f>
        <v>30</v>
      </c>
      <c r="O98" s="6" t="str">
        <f>IF(OR(E98="Arbeit",E98="Homeoffice",E98="Dienstreise"),IF(OR(F98="",G98=""),"Zeit fehlt",IF(H98&lt;N98,"Pause prüfen",IF(J98*24&gt;Einstellungen!$B$15,"Arbeitszeit &gt; Limit",IF(OR(WEEKDAY(A98,2)&gt;5,D98&lt;&gt;""),"Ruhetag/Feiertag prüfen","OK")))),IF(OR(E98="",E98="Frei",E98="Urlaub",E98="Krank",E98="Feiertag"),"", "Art prüfen"))</f>
        <v>OK</v>
      </c>
      <c r="P98" s="2"/>
    </row>
    <row r="99" spans="1:16" ht="18" customHeight="1" x14ac:dyDescent="0.25">
      <c r="A99" s="7">
        <v>46112</v>
      </c>
      <c r="B99" s="6" t="str">
        <f t="shared" si="13"/>
        <v>Dienstag</v>
      </c>
      <c r="C99" s="6" t="str">
        <f t="shared" si="14"/>
        <v>März</v>
      </c>
      <c r="D99" s="6" t="str">
        <f>IFERROR(INDEX(Einstellungen!$C$22:$C$60,MATCH(A99,Einstellungen!$E$22:$E$60,0)),"")</f>
        <v/>
      </c>
      <c r="E99" s="2" t="s">
        <v>36</v>
      </c>
      <c r="F99" s="8">
        <v>0.33333333333333331</v>
      </c>
      <c r="G99" s="8">
        <v>0.6875</v>
      </c>
      <c r="H99" s="11">
        <v>30</v>
      </c>
      <c r="I99" s="9">
        <f>IF(OR(E99="Arbeit",E99="Homeoffice",E99="Dienstreise",E99="Urlaub",E99="Krank"),IF(AND(WEEKDAY(A99,2)&lt;=5,D99=""),INDEX(Einstellungen!$B$8:$B$14,WEEKDAY(A99,2)),0),0)</f>
        <v>0.33333333333333331</v>
      </c>
      <c r="J99" s="9">
        <f t="shared" si="15"/>
        <v>0.33333333333333331</v>
      </c>
      <c r="K99" s="9">
        <f t="shared" si="16"/>
        <v>0.33333333333333331</v>
      </c>
      <c r="L99" s="9">
        <f t="shared" si="17"/>
        <v>0</v>
      </c>
      <c r="M99" s="9">
        <f>SUM($L$10:L99)</f>
        <v>2.0833333333333332E-2</v>
      </c>
      <c r="N99" s="12">
        <f>IF(OR(E99="Arbeit",E99="Homeoffice",E99="Dienstreise"),IF(J99*24&gt;9,Einstellungen!$B$17,IF(J99*24&gt;6,Einstellungen!$B$16,0)),0)</f>
        <v>30</v>
      </c>
      <c r="O99" s="6" t="str">
        <f>IF(OR(E99="Arbeit",E99="Homeoffice",E99="Dienstreise"),IF(OR(F99="",G99=""),"Zeit fehlt",IF(H99&lt;N99,"Pause prüfen",IF(J99*24&gt;Einstellungen!$B$15,"Arbeitszeit &gt; Limit",IF(OR(WEEKDAY(A99,2)&gt;5,D99&lt;&gt;""),"Ruhetag/Feiertag prüfen","OK")))),IF(OR(E99="",E99="Frei",E99="Urlaub",E99="Krank",E99="Feiertag"),"", "Art prüfen"))</f>
        <v>OK</v>
      </c>
      <c r="P99" s="2"/>
    </row>
    <row r="100" spans="1:16" ht="18" customHeight="1" x14ac:dyDescent="0.25">
      <c r="A100" s="7">
        <v>46113</v>
      </c>
      <c r="B100" s="6" t="str">
        <f t="shared" si="13"/>
        <v>Mittwoch</v>
      </c>
      <c r="C100" s="6" t="str">
        <f t="shared" si="14"/>
        <v>April</v>
      </c>
      <c r="D100" s="6" t="str">
        <f>IFERROR(INDEX(Einstellungen!$C$22:$C$60,MATCH(A100,Einstellungen!$E$22:$E$60,0)),"")</f>
        <v/>
      </c>
      <c r="E100" s="2" t="s">
        <v>36</v>
      </c>
      <c r="F100" s="8">
        <v>0.35416666666666669</v>
      </c>
      <c r="G100" s="8">
        <v>0.71875</v>
      </c>
      <c r="H100" s="11">
        <v>45</v>
      </c>
      <c r="I100" s="9">
        <f>IF(OR(E100="Arbeit",E100="Homeoffice",E100="Dienstreise",E100="Urlaub",E100="Krank"),IF(AND(WEEKDAY(A100,2)&lt;=5,D100=""),INDEX(Einstellungen!$B$8:$B$14,WEEKDAY(A100,2)),0),0)</f>
        <v>0.33333333333333331</v>
      </c>
      <c r="J100" s="9">
        <f t="shared" si="15"/>
        <v>0.33333333333333331</v>
      </c>
      <c r="K100" s="9">
        <f t="shared" si="16"/>
        <v>0.33333333333333331</v>
      </c>
      <c r="L100" s="9">
        <f t="shared" si="17"/>
        <v>0</v>
      </c>
      <c r="M100" s="9">
        <f>SUM($L$10:L100)</f>
        <v>2.0833333333333332E-2</v>
      </c>
      <c r="N100" s="12">
        <f>IF(OR(E100="Arbeit",E100="Homeoffice",E100="Dienstreise"),IF(J100*24&gt;9,Einstellungen!$B$17,IF(J100*24&gt;6,Einstellungen!$B$16,0)),0)</f>
        <v>30</v>
      </c>
      <c r="O100" s="6" t="str">
        <f>IF(OR(E100="Arbeit",E100="Homeoffice",E100="Dienstreise"),IF(OR(F100="",G100=""),"Zeit fehlt",IF(H100&lt;N100,"Pause prüfen",IF(J100*24&gt;Einstellungen!$B$15,"Arbeitszeit &gt; Limit",IF(OR(WEEKDAY(A100,2)&gt;5,D100&lt;&gt;""),"Ruhetag/Feiertag prüfen","OK")))),IF(OR(E100="",E100="Frei",E100="Urlaub",E100="Krank",E100="Feiertag"),"", "Art prüfen"))</f>
        <v>OK</v>
      </c>
      <c r="P100" s="2"/>
    </row>
    <row r="101" spans="1:16" ht="18" customHeight="1" x14ac:dyDescent="0.25">
      <c r="A101" s="7">
        <v>46114</v>
      </c>
      <c r="B101" s="6" t="str">
        <f t="shared" si="13"/>
        <v>Donnerstag</v>
      </c>
      <c r="C101" s="6" t="str">
        <f t="shared" si="14"/>
        <v>April</v>
      </c>
      <c r="D101" s="6" t="str">
        <f>IFERROR(INDEX(Einstellungen!$C$22:$C$60,MATCH(A101,Einstellungen!$E$22:$E$60,0)),"")</f>
        <v/>
      </c>
      <c r="E101" s="2" t="s">
        <v>41</v>
      </c>
      <c r="F101" s="8">
        <v>0.33333333333333331</v>
      </c>
      <c r="G101" s="8">
        <v>0.6875</v>
      </c>
      <c r="H101" s="11">
        <v>30</v>
      </c>
      <c r="I101" s="9">
        <f>IF(OR(E101="Arbeit",E101="Homeoffice",E101="Dienstreise",E101="Urlaub",E101="Krank"),IF(AND(WEEKDAY(A101,2)&lt;=5,D101=""),INDEX(Einstellungen!$B$8:$B$14,WEEKDAY(A101,2)),0),0)</f>
        <v>0.33333333333333331</v>
      </c>
      <c r="J101" s="9">
        <f t="shared" si="15"/>
        <v>0.33333333333333331</v>
      </c>
      <c r="K101" s="9">
        <f t="shared" si="16"/>
        <v>0.33333333333333331</v>
      </c>
      <c r="L101" s="9">
        <f t="shared" si="17"/>
        <v>0</v>
      </c>
      <c r="M101" s="9">
        <f>SUM($L$10:L101)</f>
        <v>2.0833333333333332E-2</v>
      </c>
      <c r="N101" s="12">
        <f>IF(OR(E101="Arbeit",E101="Homeoffice",E101="Dienstreise"),IF(J101*24&gt;9,Einstellungen!$B$17,IF(J101*24&gt;6,Einstellungen!$B$16,0)),0)</f>
        <v>30</v>
      </c>
      <c r="O101" s="6" t="str">
        <f>IF(OR(E101="Arbeit",E101="Homeoffice",E101="Dienstreise"),IF(OR(F101="",G101=""),"Zeit fehlt",IF(H101&lt;N101,"Pause prüfen",IF(J101*24&gt;Einstellungen!$B$15,"Arbeitszeit &gt; Limit",IF(OR(WEEKDAY(A101,2)&gt;5,D101&lt;&gt;""),"Ruhetag/Feiertag prüfen","OK")))),IF(OR(E101="",E101="Frei",E101="Urlaub",E101="Krank",E101="Feiertag"),"", "Art prüfen"))</f>
        <v>OK</v>
      </c>
      <c r="P101" s="2"/>
    </row>
    <row r="102" spans="1:16" ht="18" customHeight="1" x14ac:dyDescent="0.25">
      <c r="A102" s="7">
        <v>46115</v>
      </c>
      <c r="B102" s="6" t="str">
        <f t="shared" si="13"/>
        <v>Freitag</v>
      </c>
      <c r="C102" s="6" t="str">
        <f t="shared" si="14"/>
        <v>April</v>
      </c>
      <c r="D102" s="6" t="str">
        <f>IFERROR(INDEX(Einstellungen!$C$22:$C$60,MATCH(A102,Einstellungen!$E$22:$E$60,0)),"")</f>
        <v>Karfreitag</v>
      </c>
      <c r="E102" s="2" t="s">
        <v>18</v>
      </c>
      <c r="F102" s="8"/>
      <c r="G102" s="8"/>
      <c r="H102" s="11"/>
      <c r="I102" s="9">
        <f>IF(OR(E102="Arbeit",E102="Homeoffice",E102="Dienstreise",E102="Urlaub",E102="Krank"),IF(AND(WEEKDAY(A102,2)&lt;=5,D102=""),INDEX(Einstellungen!$B$8:$B$14,WEEKDAY(A102,2)),0),0)</f>
        <v>0</v>
      </c>
      <c r="J102" s="9">
        <f t="shared" si="15"/>
        <v>0</v>
      </c>
      <c r="K102" s="9">
        <f t="shared" si="16"/>
        <v>0</v>
      </c>
      <c r="L102" s="9">
        <f t="shared" si="17"/>
        <v>0</v>
      </c>
      <c r="M102" s="9">
        <f>SUM($L$10:L102)</f>
        <v>2.0833333333333332E-2</v>
      </c>
      <c r="N102" s="12">
        <f>IF(OR(E102="Arbeit",E102="Homeoffice",E102="Dienstreise"),IF(J102*24&gt;9,Einstellungen!$B$17,IF(J102*24&gt;6,Einstellungen!$B$16,0)),0)</f>
        <v>0</v>
      </c>
      <c r="O102" s="6" t="str">
        <f>IF(OR(E102="Arbeit",E102="Homeoffice",E102="Dienstreise"),IF(OR(F102="",G102=""),"Zeit fehlt",IF(H102&lt;N102,"Pause prüfen",IF(J102*24&gt;Einstellungen!$B$15,"Arbeitszeit &gt; Limit",IF(OR(WEEKDAY(A102,2)&gt;5,D102&lt;&gt;""),"Ruhetag/Feiertag prüfen","OK")))),IF(OR(E102="",E102="Frei",E102="Urlaub",E102="Krank",E102="Feiertag"),"", "Art prüfen"))</f>
        <v/>
      </c>
      <c r="P102" s="2" t="s">
        <v>34</v>
      </c>
    </row>
    <row r="103" spans="1:16" ht="18" customHeight="1" x14ac:dyDescent="0.25">
      <c r="A103" s="7">
        <v>46116</v>
      </c>
      <c r="B103" s="6" t="str">
        <f t="shared" si="13"/>
        <v>Samstag</v>
      </c>
      <c r="C103" s="6" t="str">
        <f t="shared" si="14"/>
        <v>April</v>
      </c>
      <c r="D103" s="6" t="str">
        <f>IFERROR(INDEX(Einstellungen!$C$22:$C$60,MATCH(A103,Einstellungen!$E$22:$E$60,0)),"")</f>
        <v/>
      </c>
      <c r="E103" s="2" t="s">
        <v>38</v>
      </c>
      <c r="F103" s="8"/>
      <c r="G103" s="8"/>
      <c r="H103" s="11"/>
      <c r="I103" s="9">
        <f>IF(OR(E103="Arbeit",E103="Homeoffice",E103="Dienstreise",E103="Urlaub",E103="Krank"),IF(AND(WEEKDAY(A103,2)&lt;=5,D103=""),INDEX(Einstellungen!$B$8:$B$14,WEEKDAY(A103,2)),0),0)</f>
        <v>0</v>
      </c>
      <c r="J103" s="9">
        <f t="shared" si="15"/>
        <v>0</v>
      </c>
      <c r="K103" s="9">
        <f t="shared" si="16"/>
        <v>0</v>
      </c>
      <c r="L103" s="9">
        <f t="shared" si="17"/>
        <v>0</v>
      </c>
      <c r="M103" s="9">
        <f>SUM($L$10:L103)</f>
        <v>2.0833333333333332E-2</v>
      </c>
      <c r="N103" s="12">
        <f>IF(OR(E103="Arbeit",E103="Homeoffice",E103="Dienstreise"),IF(J103*24&gt;9,Einstellungen!$B$17,IF(J103*24&gt;6,Einstellungen!$B$16,0)),0)</f>
        <v>0</v>
      </c>
      <c r="O103" s="6" t="str">
        <f>IF(OR(E103="Arbeit",E103="Homeoffice",E103="Dienstreise"),IF(OR(F103="",G103=""),"Zeit fehlt",IF(H103&lt;N103,"Pause prüfen",IF(J103*24&gt;Einstellungen!$B$15,"Arbeitszeit &gt; Limit",IF(OR(WEEKDAY(A103,2)&gt;5,D103&lt;&gt;""),"Ruhetag/Feiertag prüfen","OK")))),IF(OR(E103="",E103="Frei",E103="Urlaub",E103="Krank",E103="Feiertag"),"", "Art prüfen"))</f>
        <v/>
      </c>
      <c r="P103" s="2"/>
    </row>
    <row r="104" spans="1:16" ht="18" customHeight="1" x14ac:dyDescent="0.25">
      <c r="A104" s="7">
        <v>46117</v>
      </c>
      <c r="B104" s="6" t="str">
        <f t="shared" si="13"/>
        <v>Sonntag</v>
      </c>
      <c r="C104" s="6" t="str">
        <f t="shared" si="14"/>
        <v>April</v>
      </c>
      <c r="D104" s="6" t="str">
        <f>IFERROR(INDEX(Einstellungen!$C$22:$C$60,MATCH(A104,Einstellungen!$E$22:$E$60,0)),"")</f>
        <v/>
      </c>
      <c r="E104" s="2" t="s">
        <v>38</v>
      </c>
      <c r="F104" s="8"/>
      <c r="G104" s="8"/>
      <c r="H104" s="11"/>
      <c r="I104" s="9">
        <f>IF(OR(E104="Arbeit",E104="Homeoffice",E104="Dienstreise",E104="Urlaub",E104="Krank"),IF(AND(WEEKDAY(A104,2)&lt;=5,D104=""),INDEX(Einstellungen!$B$8:$B$14,WEEKDAY(A104,2)),0),0)</f>
        <v>0</v>
      </c>
      <c r="J104" s="9">
        <f t="shared" si="15"/>
        <v>0</v>
      </c>
      <c r="K104" s="9">
        <f t="shared" si="16"/>
        <v>0</v>
      </c>
      <c r="L104" s="9">
        <f t="shared" si="17"/>
        <v>0</v>
      </c>
      <c r="M104" s="9">
        <f>SUM($L$10:L104)</f>
        <v>2.0833333333333332E-2</v>
      </c>
      <c r="N104" s="12">
        <f>IF(OR(E104="Arbeit",E104="Homeoffice",E104="Dienstreise"),IF(J104*24&gt;9,Einstellungen!$B$17,IF(J104*24&gt;6,Einstellungen!$B$16,0)),0)</f>
        <v>0</v>
      </c>
      <c r="O104" s="6" t="str">
        <f>IF(OR(E104="Arbeit",E104="Homeoffice",E104="Dienstreise"),IF(OR(F104="",G104=""),"Zeit fehlt",IF(H104&lt;N104,"Pause prüfen",IF(J104*24&gt;Einstellungen!$B$15,"Arbeitszeit &gt; Limit",IF(OR(WEEKDAY(A104,2)&gt;5,D104&lt;&gt;""),"Ruhetag/Feiertag prüfen","OK")))),IF(OR(E104="",E104="Frei",E104="Urlaub",E104="Krank",E104="Feiertag"),"", "Art prüfen"))</f>
        <v/>
      </c>
      <c r="P104" s="2"/>
    </row>
    <row r="105" spans="1:16" ht="18" customHeight="1" x14ac:dyDescent="0.25">
      <c r="A105" s="7">
        <v>46118</v>
      </c>
      <c r="B105" s="6" t="str">
        <f t="shared" si="13"/>
        <v>Montag</v>
      </c>
      <c r="C105" s="6" t="str">
        <f t="shared" si="14"/>
        <v>April</v>
      </c>
      <c r="D105" s="6" t="str">
        <f>IFERROR(INDEX(Einstellungen!$C$22:$C$60,MATCH(A105,Einstellungen!$E$22:$E$60,0)),"")</f>
        <v>Ostermontag</v>
      </c>
      <c r="E105" s="2" t="s">
        <v>18</v>
      </c>
      <c r="F105" s="8"/>
      <c r="G105" s="8"/>
      <c r="H105" s="11"/>
      <c r="I105" s="9">
        <f>IF(OR(E105="Arbeit",E105="Homeoffice",E105="Dienstreise",E105="Urlaub",E105="Krank"),IF(AND(WEEKDAY(A105,2)&lt;=5,D105=""),INDEX(Einstellungen!$B$8:$B$14,WEEKDAY(A105,2)),0),0)</f>
        <v>0</v>
      </c>
      <c r="J105" s="9">
        <f t="shared" si="15"/>
        <v>0</v>
      </c>
      <c r="K105" s="9">
        <f t="shared" si="16"/>
        <v>0</v>
      </c>
      <c r="L105" s="9">
        <f t="shared" si="17"/>
        <v>0</v>
      </c>
      <c r="M105" s="9">
        <f>SUM($L$10:L105)</f>
        <v>2.0833333333333332E-2</v>
      </c>
      <c r="N105" s="12">
        <f>IF(OR(E105="Arbeit",E105="Homeoffice",E105="Dienstreise"),IF(J105*24&gt;9,Einstellungen!$B$17,IF(J105*24&gt;6,Einstellungen!$B$16,0)),0)</f>
        <v>0</v>
      </c>
      <c r="O105" s="6" t="str">
        <f>IF(OR(E105="Arbeit",E105="Homeoffice",E105="Dienstreise"),IF(OR(F105="",G105=""),"Zeit fehlt",IF(H105&lt;N105,"Pause prüfen",IF(J105*24&gt;Einstellungen!$B$15,"Arbeitszeit &gt; Limit",IF(OR(WEEKDAY(A105,2)&gt;5,D105&lt;&gt;""),"Ruhetag/Feiertag prüfen","OK")))),IF(OR(E105="",E105="Frei",E105="Urlaub",E105="Krank",E105="Feiertag"),"", "Art prüfen"))</f>
        <v/>
      </c>
      <c r="P105" s="2" t="s">
        <v>34</v>
      </c>
    </row>
    <row r="106" spans="1:16" ht="18" customHeight="1" x14ac:dyDescent="0.25">
      <c r="A106" s="7">
        <v>46119</v>
      </c>
      <c r="B106" s="6" t="str">
        <f t="shared" si="13"/>
        <v>Dienstag</v>
      </c>
      <c r="C106" s="6" t="str">
        <f t="shared" si="14"/>
        <v>April</v>
      </c>
      <c r="D106" s="6" t="str">
        <f>IFERROR(INDEX(Einstellungen!$C$22:$C$60,MATCH(A106,Einstellungen!$E$22:$E$60,0)),"")</f>
        <v/>
      </c>
      <c r="E106" s="2" t="s">
        <v>36</v>
      </c>
      <c r="F106" s="8">
        <v>0.33333333333333331</v>
      </c>
      <c r="G106" s="8">
        <v>0.6875</v>
      </c>
      <c r="H106" s="11">
        <v>30</v>
      </c>
      <c r="I106" s="9">
        <f>IF(OR(E106="Arbeit",E106="Homeoffice",E106="Dienstreise",E106="Urlaub",E106="Krank"),IF(AND(WEEKDAY(A106,2)&lt;=5,D106=""),INDEX(Einstellungen!$B$8:$B$14,WEEKDAY(A106,2)),0),0)</f>
        <v>0.33333333333333331</v>
      </c>
      <c r="J106" s="9">
        <f t="shared" si="15"/>
        <v>0.33333333333333331</v>
      </c>
      <c r="K106" s="9">
        <f t="shared" si="16"/>
        <v>0.33333333333333331</v>
      </c>
      <c r="L106" s="9">
        <f t="shared" si="17"/>
        <v>0</v>
      </c>
      <c r="M106" s="9">
        <f>SUM($L$10:L106)</f>
        <v>2.0833333333333332E-2</v>
      </c>
      <c r="N106" s="12">
        <f>IF(OR(E106="Arbeit",E106="Homeoffice",E106="Dienstreise"),IF(J106*24&gt;9,Einstellungen!$B$17,IF(J106*24&gt;6,Einstellungen!$B$16,0)),0)</f>
        <v>30</v>
      </c>
      <c r="O106" s="6" t="str">
        <f>IF(OR(E106="Arbeit",E106="Homeoffice",E106="Dienstreise"),IF(OR(F106="",G106=""),"Zeit fehlt",IF(H106&lt;N106,"Pause prüfen",IF(J106*24&gt;Einstellungen!$B$15,"Arbeitszeit &gt; Limit",IF(OR(WEEKDAY(A106,2)&gt;5,D106&lt;&gt;""),"Ruhetag/Feiertag prüfen","OK")))),IF(OR(E106="",E106="Frei",E106="Urlaub",E106="Krank",E106="Feiertag"),"", "Art prüfen"))</f>
        <v>OK</v>
      </c>
      <c r="P106" s="2"/>
    </row>
    <row r="107" spans="1:16" ht="18" customHeight="1" x14ac:dyDescent="0.25">
      <c r="A107" s="7">
        <v>46120</v>
      </c>
      <c r="B107" s="6" t="str">
        <f t="shared" si="13"/>
        <v>Mittwoch</v>
      </c>
      <c r="C107" s="6" t="str">
        <f t="shared" si="14"/>
        <v>April</v>
      </c>
      <c r="D107" s="6" t="str">
        <f>IFERROR(INDEX(Einstellungen!$C$22:$C$60,MATCH(A107,Einstellungen!$E$22:$E$60,0)),"")</f>
        <v/>
      </c>
      <c r="E107" s="2" t="s">
        <v>36</v>
      </c>
      <c r="F107" s="8">
        <v>0.35416666666666669</v>
      </c>
      <c r="G107" s="8">
        <v>0.71875</v>
      </c>
      <c r="H107" s="11">
        <v>45</v>
      </c>
      <c r="I107" s="9">
        <f>IF(OR(E107="Arbeit",E107="Homeoffice",E107="Dienstreise",E107="Urlaub",E107="Krank"),IF(AND(WEEKDAY(A107,2)&lt;=5,D107=""),INDEX(Einstellungen!$B$8:$B$14,WEEKDAY(A107,2)),0),0)</f>
        <v>0.33333333333333331</v>
      </c>
      <c r="J107" s="9">
        <f t="shared" si="15"/>
        <v>0.33333333333333331</v>
      </c>
      <c r="K107" s="9">
        <f t="shared" si="16"/>
        <v>0.33333333333333331</v>
      </c>
      <c r="L107" s="9">
        <f t="shared" si="17"/>
        <v>0</v>
      </c>
      <c r="M107" s="9">
        <f>SUM($L$10:L107)</f>
        <v>2.0833333333333332E-2</v>
      </c>
      <c r="N107" s="12">
        <f>IF(OR(E107="Arbeit",E107="Homeoffice",E107="Dienstreise"),IF(J107*24&gt;9,Einstellungen!$B$17,IF(J107*24&gt;6,Einstellungen!$B$16,0)),0)</f>
        <v>30</v>
      </c>
      <c r="O107" s="6" t="str">
        <f>IF(OR(E107="Arbeit",E107="Homeoffice",E107="Dienstreise"),IF(OR(F107="",G107=""),"Zeit fehlt",IF(H107&lt;N107,"Pause prüfen",IF(J107*24&gt;Einstellungen!$B$15,"Arbeitszeit &gt; Limit",IF(OR(WEEKDAY(A107,2)&gt;5,D107&lt;&gt;""),"Ruhetag/Feiertag prüfen","OK")))),IF(OR(E107="",E107="Frei",E107="Urlaub",E107="Krank",E107="Feiertag"),"", "Art prüfen"))</f>
        <v>OK</v>
      </c>
      <c r="P107" s="2"/>
    </row>
    <row r="108" spans="1:16" ht="18" customHeight="1" x14ac:dyDescent="0.25">
      <c r="A108" s="7">
        <v>46121</v>
      </c>
      <c r="B108" s="6" t="str">
        <f t="shared" si="13"/>
        <v>Donnerstag</v>
      </c>
      <c r="C108" s="6" t="str">
        <f t="shared" si="14"/>
        <v>April</v>
      </c>
      <c r="D108" s="6" t="str">
        <f>IFERROR(INDEX(Einstellungen!$C$22:$C$60,MATCH(A108,Einstellungen!$E$22:$E$60,0)),"")</f>
        <v/>
      </c>
      <c r="E108" s="2" t="s">
        <v>41</v>
      </c>
      <c r="F108" s="8">
        <v>0.33333333333333331</v>
      </c>
      <c r="G108" s="8">
        <v>0.6875</v>
      </c>
      <c r="H108" s="11">
        <v>30</v>
      </c>
      <c r="I108" s="9">
        <f>IF(OR(E108="Arbeit",E108="Homeoffice",E108="Dienstreise",E108="Urlaub",E108="Krank"),IF(AND(WEEKDAY(A108,2)&lt;=5,D108=""),INDEX(Einstellungen!$B$8:$B$14,WEEKDAY(A108,2)),0),0)</f>
        <v>0.33333333333333331</v>
      </c>
      <c r="J108" s="9">
        <f t="shared" si="15"/>
        <v>0.33333333333333331</v>
      </c>
      <c r="K108" s="9">
        <f t="shared" si="16"/>
        <v>0.33333333333333331</v>
      </c>
      <c r="L108" s="9">
        <f t="shared" si="17"/>
        <v>0</v>
      </c>
      <c r="M108" s="9">
        <f>SUM($L$10:L108)</f>
        <v>2.0833333333333332E-2</v>
      </c>
      <c r="N108" s="12">
        <f>IF(OR(E108="Arbeit",E108="Homeoffice",E108="Dienstreise"),IF(J108*24&gt;9,Einstellungen!$B$17,IF(J108*24&gt;6,Einstellungen!$B$16,0)),0)</f>
        <v>30</v>
      </c>
      <c r="O108" s="6" t="str">
        <f>IF(OR(E108="Arbeit",E108="Homeoffice",E108="Dienstreise"),IF(OR(F108="",G108=""),"Zeit fehlt",IF(H108&lt;N108,"Pause prüfen",IF(J108*24&gt;Einstellungen!$B$15,"Arbeitszeit &gt; Limit",IF(OR(WEEKDAY(A108,2)&gt;5,D108&lt;&gt;""),"Ruhetag/Feiertag prüfen","OK")))),IF(OR(E108="",E108="Frei",E108="Urlaub",E108="Krank",E108="Feiertag"),"", "Art prüfen"))</f>
        <v>OK</v>
      </c>
      <c r="P108" s="2"/>
    </row>
    <row r="109" spans="1:16" ht="18" customHeight="1" x14ac:dyDescent="0.25">
      <c r="A109" s="7">
        <v>46122</v>
      </c>
      <c r="B109" s="6" t="str">
        <f t="shared" si="13"/>
        <v>Freitag</v>
      </c>
      <c r="C109" s="6" t="str">
        <f t="shared" si="14"/>
        <v>April</v>
      </c>
      <c r="D109" s="6" t="str">
        <f>IFERROR(INDEX(Einstellungen!$C$22:$C$60,MATCH(A109,Einstellungen!$E$22:$E$60,0)),"")</f>
        <v/>
      </c>
      <c r="E109" s="2" t="s">
        <v>36</v>
      </c>
      <c r="F109" s="8">
        <v>0.34375</v>
      </c>
      <c r="G109" s="8">
        <v>0.69791666666666663</v>
      </c>
      <c r="H109" s="11">
        <v>30</v>
      </c>
      <c r="I109" s="9">
        <f>IF(OR(E109="Arbeit",E109="Homeoffice",E109="Dienstreise",E109="Urlaub",E109="Krank"),IF(AND(WEEKDAY(A109,2)&lt;=5,D109=""),INDEX(Einstellungen!$B$8:$B$14,WEEKDAY(A109,2)),0),0)</f>
        <v>0.33333333333333331</v>
      </c>
      <c r="J109" s="9">
        <f t="shared" si="15"/>
        <v>0.33333333333333331</v>
      </c>
      <c r="K109" s="9">
        <f t="shared" si="16"/>
        <v>0.33333333333333331</v>
      </c>
      <c r="L109" s="9">
        <f t="shared" si="17"/>
        <v>0</v>
      </c>
      <c r="M109" s="9">
        <f>SUM($L$10:L109)</f>
        <v>2.0833333333333332E-2</v>
      </c>
      <c r="N109" s="12">
        <f>IF(OR(E109="Arbeit",E109="Homeoffice",E109="Dienstreise"),IF(J109*24&gt;9,Einstellungen!$B$17,IF(J109*24&gt;6,Einstellungen!$B$16,0)),0)</f>
        <v>30</v>
      </c>
      <c r="O109" s="6" t="str">
        <f>IF(OR(E109="Arbeit",E109="Homeoffice",E109="Dienstreise"),IF(OR(F109="",G109=""),"Zeit fehlt",IF(H109&lt;N109,"Pause prüfen",IF(J109*24&gt;Einstellungen!$B$15,"Arbeitszeit &gt; Limit",IF(OR(WEEKDAY(A109,2)&gt;5,D109&lt;&gt;""),"Ruhetag/Feiertag prüfen","OK")))),IF(OR(E109="",E109="Frei",E109="Urlaub",E109="Krank",E109="Feiertag"),"", "Art prüfen"))</f>
        <v>OK</v>
      </c>
      <c r="P109" s="2"/>
    </row>
    <row r="110" spans="1:16" ht="18" customHeight="1" x14ac:dyDescent="0.25">
      <c r="A110" s="7">
        <v>46123</v>
      </c>
      <c r="B110" s="6" t="str">
        <f t="shared" si="13"/>
        <v>Samstag</v>
      </c>
      <c r="C110" s="6" t="str">
        <f t="shared" si="14"/>
        <v>April</v>
      </c>
      <c r="D110" s="6" t="str">
        <f>IFERROR(INDEX(Einstellungen!$C$22:$C$60,MATCH(A110,Einstellungen!$E$22:$E$60,0)),"")</f>
        <v/>
      </c>
      <c r="E110" s="2" t="s">
        <v>38</v>
      </c>
      <c r="F110" s="8"/>
      <c r="G110" s="8"/>
      <c r="H110" s="11"/>
      <c r="I110" s="9">
        <f>IF(OR(E110="Arbeit",E110="Homeoffice",E110="Dienstreise",E110="Urlaub",E110="Krank"),IF(AND(WEEKDAY(A110,2)&lt;=5,D110=""),INDEX(Einstellungen!$B$8:$B$14,WEEKDAY(A110,2)),0),0)</f>
        <v>0</v>
      </c>
      <c r="J110" s="9">
        <f t="shared" si="15"/>
        <v>0</v>
      </c>
      <c r="K110" s="9">
        <f t="shared" si="16"/>
        <v>0</v>
      </c>
      <c r="L110" s="9">
        <f t="shared" si="17"/>
        <v>0</v>
      </c>
      <c r="M110" s="9">
        <f>SUM($L$10:L110)</f>
        <v>2.0833333333333332E-2</v>
      </c>
      <c r="N110" s="12">
        <f>IF(OR(E110="Arbeit",E110="Homeoffice",E110="Dienstreise"),IF(J110*24&gt;9,Einstellungen!$B$17,IF(J110*24&gt;6,Einstellungen!$B$16,0)),0)</f>
        <v>0</v>
      </c>
      <c r="O110" s="6" t="str">
        <f>IF(OR(E110="Arbeit",E110="Homeoffice",E110="Dienstreise"),IF(OR(F110="",G110=""),"Zeit fehlt",IF(H110&lt;N110,"Pause prüfen",IF(J110*24&gt;Einstellungen!$B$15,"Arbeitszeit &gt; Limit",IF(OR(WEEKDAY(A110,2)&gt;5,D110&lt;&gt;""),"Ruhetag/Feiertag prüfen","OK")))),IF(OR(E110="",E110="Frei",E110="Urlaub",E110="Krank",E110="Feiertag"),"", "Art prüfen"))</f>
        <v/>
      </c>
      <c r="P110" s="2"/>
    </row>
    <row r="111" spans="1:16" ht="18" customHeight="1" x14ac:dyDescent="0.25">
      <c r="A111" s="7">
        <v>46124</v>
      </c>
      <c r="B111" s="6" t="str">
        <f t="shared" si="13"/>
        <v>Sonntag</v>
      </c>
      <c r="C111" s="6" t="str">
        <f t="shared" si="14"/>
        <v>April</v>
      </c>
      <c r="D111" s="6" t="str">
        <f>IFERROR(INDEX(Einstellungen!$C$22:$C$60,MATCH(A111,Einstellungen!$E$22:$E$60,0)),"")</f>
        <v/>
      </c>
      <c r="E111" s="2" t="s">
        <v>38</v>
      </c>
      <c r="F111" s="8"/>
      <c r="G111" s="8"/>
      <c r="H111" s="11"/>
      <c r="I111" s="9">
        <f>IF(OR(E111="Arbeit",E111="Homeoffice",E111="Dienstreise",E111="Urlaub",E111="Krank"),IF(AND(WEEKDAY(A111,2)&lt;=5,D111=""),INDEX(Einstellungen!$B$8:$B$14,WEEKDAY(A111,2)),0),0)</f>
        <v>0</v>
      </c>
      <c r="J111" s="9">
        <f t="shared" si="15"/>
        <v>0</v>
      </c>
      <c r="K111" s="9">
        <f t="shared" si="16"/>
        <v>0</v>
      </c>
      <c r="L111" s="9">
        <f t="shared" si="17"/>
        <v>0</v>
      </c>
      <c r="M111" s="9">
        <f>SUM($L$10:L111)</f>
        <v>2.0833333333333332E-2</v>
      </c>
      <c r="N111" s="12">
        <f>IF(OR(E111="Arbeit",E111="Homeoffice",E111="Dienstreise"),IF(J111*24&gt;9,Einstellungen!$B$17,IF(J111*24&gt;6,Einstellungen!$B$16,0)),0)</f>
        <v>0</v>
      </c>
      <c r="O111" s="6" t="str">
        <f>IF(OR(E111="Arbeit",E111="Homeoffice",E111="Dienstreise"),IF(OR(F111="",G111=""),"Zeit fehlt",IF(H111&lt;N111,"Pause prüfen",IF(J111*24&gt;Einstellungen!$B$15,"Arbeitszeit &gt; Limit",IF(OR(WEEKDAY(A111,2)&gt;5,D111&lt;&gt;""),"Ruhetag/Feiertag prüfen","OK")))),IF(OR(E111="",E111="Frei",E111="Urlaub",E111="Krank",E111="Feiertag"),"", "Art prüfen"))</f>
        <v/>
      </c>
      <c r="P111" s="2"/>
    </row>
    <row r="112" spans="1:16" ht="18" customHeight="1" x14ac:dyDescent="0.25">
      <c r="A112" s="7">
        <v>46125</v>
      </c>
      <c r="B112" s="6" t="str">
        <f t="shared" si="13"/>
        <v>Montag</v>
      </c>
      <c r="C112" s="6" t="str">
        <f t="shared" si="14"/>
        <v>April</v>
      </c>
      <c r="D112" s="6" t="str">
        <f>IFERROR(INDEX(Einstellungen!$C$22:$C$60,MATCH(A112,Einstellungen!$E$22:$E$60,0)),"")</f>
        <v/>
      </c>
      <c r="E112" s="2" t="s">
        <v>41</v>
      </c>
      <c r="F112" s="8">
        <v>0.33333333333333331</v>
      </c>
      <c r="G112" s="8">
        <v>0.6875</v>
      </c>
      <c r="H112" s="11">
        <v>30</v>
      </c>
      <c r="I112" s="9">
        <f>IF(OR(E112="Arbeit",E112="Homeoffice",E112="Dienstreise",E112="Urlaub",E112="Krank"),IF(AND(WEEKDAY(A112,2)&lt;=5,D112=""),INDEX(Einstellungen!$B$8:$B$14,WEEKDAY(A112,2)),0),0)</f>
        <v>0.33333333333333331</v>
      </c>
      <c r="J112" s="9">
        <f t="shared" si="15"/>
        <v>0.33333333333333331</v>
      </c>
      <c r="K112" s="9">
        <f t="shared" si="16"/>
        <v>0.33333333333333331</v>
      </c>
      <c r="L112" s="9">
        <f t="shared" si="17"/>
        <v>0</v>
      </c>
      <c r="M112" s="9">
        <f>SUM($L$10:L112)</f>
        <v>2.0833333333333332E-2</v>
      </c>
      <c r="N112" s="12">
        <f>IF(OR(E112="Arbeit",E112="Homeoffice",E112="Dienstreise"),IF(J112*24&gt;9,Einstellungen!$B$17,IF(J112*24&gt;6,Einstellungen!$B$16,0)),0)</f>
        <v>30</v>
      </c>
      <c r="O112" s="6" t="str">
        <f>IF(OR(E112="Arbeit",E112="Homeoffice",E112="Dienstreise"),IF(OR(F112="",G112=""),"Zeit fehlt",IF(H112&lt;N112,"Pause prüfen",IF(J112*24&gt;Einstellungen!$B$15,"Arbeitszeit &gt; Limit",IF(OR(WEEKDAY(A112,2)&gt;5,D112&lt;&gt;""),"Ruhetag/Feiertag prüfen","OK")))),IF(OR(E112="",E112="Frei",E112="Urlaub",E112="Krank",E112="Feiertag"),"", "Art prüfen"))</f>
        <v>OK</v>
      </c>
      <c r="P112" s="2"/>
    </row>
    <row r="113" spans="1:16" ht="18" customHeight="1" x14ac:dyDescent="0.25">
      <c r="A113" s="7">
        <v>46126</v>
      </c>
      <c r="B113" s="6" t="str">
        <f t="shared" si="13"/>
        <v>Dienstag</v>
      </c>
      <c r="C113" s="6" t="str">
        <f t="shared" si="14"/>
        <v>April</v>
      </c>
      <c r="D113" s="6" t="str">
        <f>IFERROR(INDEX(Einstellungen!$C$22:$C$60,MATCH(A113,Einstellungen!$E$22:$E$60,0)),"")</f>
        <v/>
      </c>
      <c r="E113" s="2" t="s">
        <v>36</v>
      </c>
      <c r="F113" s="8">
        <v>0.33333333333333331</v>
      </c>
      <c r="G113" s="8">
        <v>0.6875</v>
      </c>
      <c r="H113" s="11">
        <v>30</v>
      </c>
      <c r="I113" s="9">
        <f>IF(OR(E113="Arbeit",E113="Homeoffice",E113="Dienstreise",E113="Urlaub",E113="Krank"),IF(AND(WEEKDAY(A113,2)&lt;=5,D113=""),INDEX(Einstellungen!$B$8:$B$14,WEEKDAY(A113,2)),0),0)</f>
        <v>0.33333333333333331</v>
      </c>
      <c r="J113" s="9">
        <f t="shared" si="15"/>
        <v>0.33333333333333331</v>
      </c>
      <c r="K113" s="9">
        <f t="shared" si="16"/>
        <v>0.33333333333333331</v>
      </c>
      <c r="L113" s="9">
        <f t="shared" si="17"/>
        <v>0</v>
      </c>
      <c r="M113" s="9">
        <f>SUM($L$10:L113)</f>
        <v>2.0833333333333332E-2</v>
      </c>
      <c r="N113" s="12">
        <f>IF(OR(E113="Arbeit",E113="Homeoffice",E113="Dienstreise"),IF(J113*24&gt;9,Einstellungen!$B$17,IF(J113*24&gt;6,Einstellungen!$B$16,0)),0)</f>
        <v>30</v>
      </c>
      <c r="O113" s="6" t="str">
        <f>IF(OR(E113="Arbeit",E113="Homeoffice",E113="Dienstreise"),IF(OR(F113="",G113=""),"Zeit fehlt",IF(H113&lt;N113,"Pause prüfen",IF(J113*24&gt;Einstellungen!$B$15,"Arbeitszeit &gt; Limit",IF(OR(WEEKDAY(A113,2)&gt;5,D113&lt;&gt;""),"Ruhetag/Feiertag prüfen","OK")))),IF(OR(E113="",E113="Frei",E113="Urlaub",E113="Krank",E113="Feiertag"),"", "Art prüfen"))</f>
        <v>OK</v>
      </c>
      <c r="P113" s="2"/>
    </row>
    <row r="114" spans="1:16" ht="18" customHeight="1" x14ac:dyDescent="0.25">
      <c r="A114" s="7">
        <v>46127</v>
      </c>
      <c r="B114" s="6" t="str">
        <f t="shared" si="13"/>
        <v>Mittwoch</v>
      </c>
      <c r="C114" s="6" t="str">
        <f t="shared" si="14"/>
        <v>April</v>
      </c>
      <c r="D114" s="6" t="str">
        <f>IFERROR(INDEX(Einstellungen!$C$22:$C$60,MATCH(A114,Einstellungen!$E$22:$E$60,0)),"")</f>
        <v/>
      </c>
      <c r="E114" s="2" t="s">
        <v>36</v>
      </c>
      <c r="F114" s="8">
        <v>0.35416666666666669</v>
      </c>
      <c r="G114" s="8">
        <v>0.71875</v>
      </c>
      <c r="H114" s="11">
        <v>45</v>
      </c>
      <c r="I114" s="9">
        <f>IF(OR(E114="Arbeit",E114="Homeoffice",E114="Dienstreise",E114="Urlaub",E114="Krank"),IF(AND(WEEKDAY(A114,2)&lt;=5,D114=""),INDEX(Einstellungen!$B$8:$B$14,WEEKDAY(A114,2)),0),0)</f>
        <v>0.33333333333333331</v>
      </c>
      <c r="J114" s="9">
        <f t="shared" si="15"/>
        <v>0.33333333333333331</v>
      </c>
      <c r="K114" s="9">
        <f t="shared" si="16"/>
        <v>0.33333333333333331</v>
      </c>
      <c r="L114" s="9">
        <f t="shared" si="17"/>
        <v>0</v>
      </c>
      <c r="M114" s="9">
        <f>SUM($L$10:L114)</f>
        <v>2.0833333333333332E-2</v>
      </c>
      <c r="N114" s="12">
        <f>IF(OR(E114="Arbeit",E114="Homeoffice",E114="Dienstreise"),IF(J114*24&gt;9,Einstellungen!$B$17,IF(J114*24&gt;6,Einstellungen!$B$16,0)),0)</f>
        <v>30</v>
      </c>
      <c r="O114" s="6" t="str">
        <f>IF(OR(E114="Arbeit",E114="Homeoffice",E114="Dienstreise"),IF(OR(F114="",G114=""),"Zeit fehlt",IF(H114&lt;N114,"Pause prüfen",IF(J114*24&gt;Einstellungen!$B$15,"Arbeitszeit &gt; Limit",IF(OR(WEEKDAY(A114,2)&gt;5,D114&lt;&gt;""),"Ruhetag/Feiertag prüfen","OK")))),IF(OR(E114="",E114="Frei",E114="Urlaub",E114="Krank",E114="Feiertag"),"", "Art prüfen"))</f>
        <v>OK</v>
      </c>
      <c r="P114" s="2"/>
    </row>
    <row r="115" spans="1:16" ht="18" customHeight="1" x14ac:dyDescent="0.25">
      <c r="A115" s="7">
        <v>46128</v>
      </c>
      <c r="B115" s="6" t="str">
        <f t="shared" si="13"/>
        <v>Donnerstag</v>
      </c>
      <c r="C115" s="6" t="str">
        <f t="shared" si="14"/>
        <v>April</v>
      </c>
      <c r="D115" s="6" t="str">
        <f>IFERROR(INDEX(Einstellungen!$C$22:$C$60,MATCH(A115,Einstellungen!$E$22:$E$60,0)),"")</f>
        <v/>
      </c>
      <c r="E115" s="2" t="s">
        <v>36</v>
      </c>
      <c r="F115" s="8">
        <v>0.3125</v>
      </c>
      <c r="G115" s="8">
        <v>0.77083333333333337</v>
      </c>
      <c r="H115" s="11">
        <v>30</v>
      </c>
      <c r="I115" s="9">
        <f>IF(OR(E115="Arbeit",E115="Homeoffice",E115="Dienstreise",E115="Urlaub",E115="Krank"),IF(AND(WEEKDAY(A115,2)&lt;=5,D115=""),INDEX(Einstellungen!$B$8:$B$14,WEEKDAY(A115,2)),0),0)</f>
        <v>0.33333333333333331</v>
      </c>
      <c r="J115" s="9">
        <f t="shared" si="15"/>
        <v>0.4375</v>
      </c>
      <c r="K115" s="9">
        <f t="shared" si="16"/>
        <v>0.4375</v>
      </c>
      <c r="L115" s="9">
        <f t="shared" si="17"/>
        <v>0.10416666666666667</v>
      </c>
      <c r="M115" s="9">
        <f>SUM($L$10:L115)</f>
        <v>0.125</v>
      </c>
      <c r="N115" s="12">
        <f>IF(OR(E115="Arbeit",E115="Homeoffice",E115="Dienstreise"),IF(J115*24&gt;9,Einstellungen!$B$17,IF(J115*24&gt;6,Einstellungen!$B$16,0)),0)</f>
        <v>45</v>
      </c>
      <c r="O115" s="6" t="str">
        <f>IF(OR(E115="Arbeit",E115="Homeoffice",E115="Dienstreise"),IF(OR(F115="",G115=""),"Zeit fehlt",IF(H115&lt;N115,"Pause prüfen",IF(J115*24&gt;Einstellungen!$B$15,"Arbeitszeit &gt; Limit",IF(OR(WEEKDAY(A115,2)&gt;5,D115&lt;&gt;""),"Ruhetag/Feiertag prüfen","OK")))),IF(OR(E115="",E115="Frei",E115="Urlaub",E115="Krank",E115="Feiertag"),"", "Art prüfen"))</f>
        <v>Pause prüfen</v>
      </c>
      <c r="P115" s="2" t="s">
        <v>56</v>
      </c>
    </row>
    <row r="116" spans="1:16" ht="18" customHeight="1" x14ac:dyDescent="0.25">
      <c r="A116" s="7">
        <v>46129</v>
      </c>
      <c r="B116" s="6" t="str">
        <f t="shared" si="13"/>
        <v>Freitag</v>
      </c>
      <c r="C116" s="6" t="str">
        <f t="shared" si="14"/>
        <v>April</v>
      </c>
      <c r="D116" s="6" t="str">
        <f>IFERROR(INDEX(Einstellungen!$C$22:$C$60,MATCH(A116,Einstellungen!$E$22:$E$60,0)),"")</f>
        <v/>
      </c>
      <c r="E116" s="2" t="s">
        <v>36</v>
      </c>
      <c r="F116" s="8">
        <v>0.34375</v>
      </c>
      <c r="G116" s="8">
        <v>0.69791666666666663</v>
      </c>
      <c r="H116" s="11">
        <v>30</v>
      </c>
      <c r="I116" s="9">
        <f>IF(OR(E116="Arbeit",E116="Homeoffice",E116="Dienstreise",E116="Urlaub",E116="Krank"),IF(AND(WEEKDAY(A116,2)&lt;=5,D116=""),INDEX(Einstellungen!$B$8:$B$14,WEEKDAY(A116,2)),0),0)</f>
        <v>0.33333333333333331</v>
      </c>
      <c r="J116" s="9">
        <f t="shared" si="15"/>
        <v>0.33333333333333331</v>
      </c>
      <c r="K116" s="9">
        <f t="shared" si="16"/>
        <v>0.33333333333333331</v>
      </c>
      <c r="L116" s="9">
        <f t="shared" si="17"/>
        <v>0</v>
      </c>
      <c r="M116" s="9">
        <f>SUM($L$10:L116)</f>
        <v>0.125</v>
      </c>
      <c r="N116" s="12">
        <f>IF(OR(E116="Arbeit",E116="Homeoffice",E116="Dienstreise"),IF(J116*24&gt;9,Einstellungen!$B$17,IF(J116*24&gt;6,Einstellungen!$B$16,0)),0)</f>
        <v>30</v>
      </c>
      <c r="O116" s="6" t="str">
        <f>IF(OR(E116="Arbeit",E116="Homeoffice",E116="Dienstreise"),IF(OR(F116="",G116=""),"Zeit fehlt",IF(H116&lt;N116,"Pause prüfen",IF(J116*24&gt;Einstellungen!$B$15,"Arbeitszeit &gt; Limit",IF(OR(WEEKDAY(A116,2)&gt;5,D116&lt;&gt;""),"Ruhetag/Feiertag prüfen","OK")))),IF(OR(E116="",E116="Frei",E116="Urlaub",E116="Krank",E116="Feiertag"),"", "Art prüfen"))</f>
        <v>OK</v>
      </c>
      <c r="P116" s="2"/>
    </row>
    <row r="117" spans="1:16" ht="18" customHeight="1" x14ac:dyDescent="0.25">
      <c r="A117" s="7">
        <v>46130</v>
      </c>
      <c r="B117" s="6" t="str">
        <f t="shared" si="13"/>
        <v>Samstag</v>
      </c>
      <c r="C117" s="6" t="str">
        <f t="shared" si="14"/>
        <v>April</v>
      </c>
      <c r="D117" s="6" t="str">
        <f>IFERROR(INDEX(Einstellungen!$C$22:$C$60,MATCH(A117,Einstellungen!$E$22:$E$60,0)),"")</f>
        <v/>
      </c>
      <c r="E117" s="2" t="s">
        <v>38</v>
      </c>
      <c r="F117" s="8"/>
      <c r="G117" s="8"/>
      <c r="H117" s="11"/>
      <c r="I117" s="9">
        <f>IF(OR(E117="Arbeit",E117="Homeoffice",E117="Dienstreise",E117="Urlaub",E117="Krank"),IF(AND(WEEKDAY(A117,2)&lt;=5,D117=""),INDEX(Einstellungen!$B$8:$B$14,WEEKDAY(A117,2)),0),0)</f>
        <v>0</v>
      </c>
      <c r="J117" s="9">
        <f t="shared" si="15"/>
        <v>0</v>
      </c>
      <c r="K117" s="9">
        <f t="shared" si="16"/>
        <v>0</v>
      </c>
      <c r="L117" s="9">
        <f t="shared" si="17"/>
        <v>0</v>
      </c>
      <c r="M117" s="9">
        <f>SUM($L$10:L117)</f>
        <v>0.125</v>
      </c>
      <c r="N117" s="12">
        <f>IF(OR(E117="Arbeit",E117="Homeoffice",E117="Dienstreise"),IF(J117*24&gt;9,Einstellungen!$B$17,IF(J117*24&gt;6,Einstellungen!$B$16,0)),0)</f>
        <v>0</v>
      </c>
      <c r="O117" s="6" t="str">
        <f>IF(OR(E117="Arbeit",E117="Homeoffice",E117="Dienstreise"),IF(OR(F117="",G117=""),"Zeit fehlt",IF(H117&lt;N117,"Pause prüfen",IF(J117*24&gt;Einstellungen!$B$15,"Arbeitszeit &gt; Limit",IF(OR(WEEKDAY(A117,2)&gt;5,D117&lt;&gt;""),"Ruhetag/Feiertag prüfen","OK")))),IF(OR(E117="",E117="Frei",E117="Urlaub",E117="Krank",E117="Feiertag"),"", "Art prüfen"))</f>
        <v/>
      </c>
      <c r="P117" s="2"/>
    </row>
    <row r="118" spans="1:16" ht="18" customHeight="1" x14ac:dyDescent="0.25">
      <c r="A118" s="7">
        <v>46131</v>
      </c>
      <c r="B118" s="6" t="str">
        <f t="shared" si="13"/>
        <v>Sonntag</v>
      </c>
      <c r="C118" s="6" t="str">
        <f t="shared" si="14"/>
        <v>April</v>
      </c>
      <c r="D118" s="6" t="str">
        <f>IFERROR(INDEX(Einstellungen!$C$22:$C$60,MATCH(A118,Einstellungen!$E$22:$E$60,0)),"")</f>
        <v/>
      </c>
      <c r="E118" s="2" t="s">
        <v>38</v>
      </c>
      <c r="F118" s="8"/>
      <c r="G118" s="8"/>
      <c r="H118" s="11"/>
      <c r="I118" s="9">
        <f>IF(OR(E118="Arbeit",E118="Homeoffice",E118="Dienstreise",E118="Urlaub",E118="Krank"),IF(AND(WEEKDAY(A118,2)&lt;=5,D118=""),INDEX(Einstellungen!$B$8:$B$14,WEEKDAY(A118,2)),0),0)</f>
        <v>0</v>
      </c>
      <c r="J118" s="9">
        <f t="shared" si="15"/>
        <v>0</v>
      </c>
      <c r="K118" s="9">
        <f t="shared" si="16"/>
        <v>0</v>
      </c>
      <c r="L118" s="9">
        <f t="shared" si="17"/>
        <v>0</v>
      </c>
      <c r="M118" s="9">
        <f>SUM($L$10:L118)</f>
        <v>0.125</v>
      </c>
      <c r="N118" s="12">
        <f>IF(OR(E118="Arbeit",E118="Homeoffice",E118="Dienstreise"),IF(J118*24&gt;9,Einstellungen!$B$17,IF(J118*24&gt;6,Einstellungen!$B$16,0)),0)</f>
        <v>0</v>
      </c>
      <c r="O118" s="6" t="str">
        <f>IF(OR(E118="Arbeit",E118="Homeoffice",E118="Dienstreise"),IF(OR(F118="",G118=""),"Zeit fehlt",IF(H118&lt;N118,"Pause prüfen",IF(J118*24&gt;Einstellungen!$B$15,"Arbeitszeit &gt; Limit",IF(OR(WEEKDAY(A118,2)&gt;5,D118&lt;&gt;""),"Ruhetag/Feiertag prüfen","OK")))),IF(OR(E118="",E118="Frei",E118="Urlaub",E118="Krank",E118="Feiertag"),"", "Art prüfen"))</f>
        <v/>
      </c>
      <c r="P118" s="2"/>
    </row>
    <row r="119" spans="1:16" ht="18" customHeight="1" x14ac:dyDescent="0.25">
      <c r="A119" s="7">
        <v>46132</v>
      </c>
      <c r="B119" s="6" t="str">
        <f t="shared" si="13"/>
        <v>Montag</v>
      </c>
      <c r="C119" s="6" t="str">
        <f t="shared" si="14"/>
        <v>April</v>
      </c>
      <c r="D119" s="6" t="str">
        <f>IFERROR(INDEX(Einstellungen!$C$22:$C$60,MATCH(A119,Einstellungen!$E$22:$E$60,0)),"")</f>
        <v/>
      </c>
      <c r="E119" s="2" t="s">
        <v>41</v>
      </c>
      <c r="F119" s="8">
        <v>0.33333333333333331</v>
      </c>
      <c r="G119" s="8">
        <v>0.6875</v>
      </c>
      <c r="H119" s="11">
        <v>30</v>
      </c>
      <c r="I119" s="9">
        <f>IF(OR(E119="Arbeit",E119="Homeoffice",E119="Dienstreise",E119="Urlaub",E119="Krank"),IF(AND(WEEKDAY(A119,2)&lt;=5,D119=""),INDEX(Einstellungen!$B$8:$B$14,WEEKDAY(A119,2)),0),0)</f>
        <v>0.33333333333333331</v>
      </c>
      <c r="J119" s="9">
        <f t="shared" si="15"/>
        <v>0.33333333333333331</v>
      </c>
      <c r="K119" s="9">
        <f t="shared" si="16"/>
        <v>0.33333333333333331</v>
      </c>
      <c r="L119" s="9">
        <f t="shared" si="17"/>
        <v>0</v>
      </c>
      <c r="M119" s="9">
        <f>SUM($L$10:L119)</f>
        <v>0.125</v>
      </c>
      <c r="N119" s="12">
        <f>IF(OR(E119="Arbeit",E119="Homeoffice",E119="Dienstreise"),IF(J119*24&gt;9,Einstellungen!$B$17,IF(J119*24&gt;6,Einstellungen!$B$16,0)),0)</f>
        <v>30</v>
      </c>
      <c r="O119" s="6" t="str">
        <f>IF(OR(E119="Arbeit",E119="Homeoffice",E119="Dienstreise"),IF(OR(F119="",G119=""),"Zeit fehlt",IF(H119&lt;N119,"Pause prüfen",IF(J119*24&gt;Einstellungen!$B$15,"Arbeitszeit &gt; Limit",IF(OR(WEEKDAY(A119,2)&gt;5,D119&lt;&gt;""),"Ruhetag/Feiertag prüfen","OK")))),IF(OR(E119="",E119="Frei",E119="Urlaub",E119="Krank",E119="Feiertag"),"", "Art prüfen"))</f>
        <v>OK</v>
      </c>
      <c r="P119" s="2"/>
    </row>
    <row r="120" spans="1:16" ht="18" customHeight="1" x14ac:dyDescent="0.25">
      <c r="A120" s="7">
        <v>46133</v>
      </c>
      <c r="B120" s="6" t="str">
        <f t="shared" si="13"/>
        <v>Dienstag</v>
      </c>
      <c r="C120" s="6" t="str">
        <f t="shared" si="14"/>
        <v>April</v>
      </c>
      <c r="D120" s="6" t="str">
        <f>IFERROR(INDEX(Einstellungen!$C$22:$C$60,MATCH(A120,Einstellungen!$E$22:$E$60,0)),"")</f>
        <v/>
      </c>
      <c r="E120" s="2" t="s">
        <v>36</v>
      </c>
      <c r="F120" s="8">
        <v>0.33333333333333331</v>
      </c>
      <c r="G120" s="8">
        <v>0.6875</v>
      </c>
      <c r="H120" s="11">
        <v>30</v>
      </c>
      <c r="I120" s="9">
        <f>IF(OR(E120="Arbeit",E120="Homeoffice",E120="Dienstreise",E120="Urlaub",E120="Krank"),IF(AND(WEEKDAY(A120,2)&lt;=5,D120=""),INDEX(Einstellungen!$B$8:$B$14,WEEKDAY(A120,2)),0),0)</f>
        <v>0.33333333333333331</v>
      </c>
      <c r="J120" s="9">
        <f t="shared" si="15"/>
        <v>0.33333333333333331</v>
      </c>
      <c r="K120" s="9">
        <f t="shared" si="16"/>
        <v>0.33333333333333331</v>
      </c>
      <c r="L120" s="9">
        <f t="shared" si="17"/>
        <v>0</v>
      </c>
      <c r="M120" s="9">
        <f>SUM($L$10:L120)</f>
        <v>0.125</v>
      </c>
      <c r="N120" s="12">
        <f>IF(OR(E120="Arbeit",E120="Homeoffice",E120="Dienstreise"),IF(J120*24&gt;9,Einstellungen!$B$17,IF(J120*24&gt;6,Einstellungen!$B$16,0)),0)</f>
        <v>30</v>
      </c>
      <c r="O120" s="6" t="str">
        <f>IF(OR(E120="Arbeit",E120="Homeoffice",E120="Dienstreise"),IF(OR(F120="",G120=""),"Zeit fehlt",IF(H120&lt;N120,"Pause prüfen",IF(J120*24&gt;Einstellungen!$B$15,"Arbeitszeit &gt; Limit",IF(OR(WEEKDAY(A120,2)&gt;5,D120&lt;&gt;""),"Ruhetag/Feiertag prüfen","OK")))),IF(OR(E120="",E120="Frei",E120="Urlaub",E120="Krank",E120="Feiertag"),"", "Art prüfen"))</f>
        <v>OK</v>
      </c>
      <c r="P120" s="2"/>
    </row>
    <row r="121" spans="1:16" ht="18" customHeight="1" x14ac:dyDescent="0.25">
      <c r="A121" s="7">
        <v>46134</v>
      </c>
      <c r="B121" s="6" t="str">
        <f t="shared" si="13"/>
        <v>Mittwoch</v>
      </c>
      <c r="C121" s="6" t="str">
        <f t="shared" si="14"/>
        <v>April</v>
      </c>
      <c r="D121" s="6" t="str">
        <f>IFERROR(INDEX(Einstellungen!$C$22:$C$60,MATCH(A121,Einstellungen!$E$22:$E$60,0)),"")</f>
        <v/>
      </c>
      <c r="E121" s="2" t="s">
        <v>36</v>
      </c>
      <c r="F121" s="8">
        <v>0.35416666666666669</v>
      </c>
      <c r="G121" s="8">
        <v>0.71875</v>
      </c>
      <c r="H121" s="11">
        <v>45</v>
      </c>
      <c r="I121" s="9">
        <f>IF(OR(E121="Arbeit",E121="Homeoffice",E121="Dienstreise",E121="Urlaub",E121="Krank"),IF(AND(WEEKDAY(A121,2)&lt;=5,D121=""),INDEX(Einstellungen!$B$8:$B$14,WEEKDAY(A121,2)),0),0)</f>
        <v>0.33333333333333331</v>
      </c>
      <c r="J121" s="9">
        <f t="shared" si="15"/>
        <v>0.33333333333333331</v>
      </c>
      <c r="K121" s="9">
        <f t="shared" si="16"/>
        <v>0.33333333333333331</v>
      </c>
      <c r="L121" s="9">
        <f t="shared" si="17"/>
        <v>0</v>
      </c>
      <c r="M121" s="9">
        <f>SUM($L$10:L121)</f>
        <v>0.125</v>
      </c>
      <c r="N121" s="12">
        <f>IF(OR(E121="Arbeit",E121="Homeoffice",E121="Dienstreise"),IF(J121*24&gt;9,Einstellungen!$B$17,IF(J121*24&gt;6,Einstellungen!$B$16,0)),0)</f>
        <v>30</v>
      </c>
      <c r="O121" s="6" t="str">
        <f>IF(OR(E121="Arbeit",E121="Homeoffice",E121="Dienstreise"),IF(OR(F121="",G121=""),"Zeit fehlt",IF(H121&lt;N121,"Pause prüfen",IF(J121*24&gt;Einstellungen!$B$15,"Arbeitszeit &gt; Limit",IF(OR(WEEKDAY(A121,2)&gt;5,D121&lt;&gt;""),"Ruhetag/Feiertag prüfen","OK")))),IF(OR(E121="",E121="Frei",E121="Urlaub",E121="Krank",E121="Feiertag"),"", "Art prüfen"))</f>
        <v>OK</v>
      </c>
      <c r="P121" s="2"/>
    </row>
    <row r="122" spans="1:16" ht="18" customHeight="1" x14ac:dyDescent="0.25">
      <c r="A122" s="7">
        <v>46135</v>
      </c>
      <c r="B122" s="6" t="str">
        <f t="shared" si="13"/>
        <v>Donnerstag</v>
      </c>
      <c r="C122" s="6" t="str">
        <f t="shared" si="14"/>
        <v>April</v>
      </c>
      <c r="D122" s="6" t="str">
        <f>IFERROR(INDEX(Einstellungen!$C$22:$C$60,MATCH(A122,Einstellungen!$E$22:$E$60,0)),"")</f>
        <v/>
      </c>
      <c r="E122" s="2" t="s">
        <v>41</v>
      </c>
      <c r="F122" s="8">
        <v>0.33333333333333331</v>
      </c>
      <c r="G122" s="8">
        <v>0.6875</v>
      </c>
      <c r="H122" s="11">
        <v>30</v>
      </c>
      <c r="I122" s="9">
        <f>IF(OR(E122="Arbeit",E122="Homeoffice",E122="Dienstreise",E122="Urlaub",E122="Krank"),IF(AND(WEEKDAY(A122,2)&lt;=5,D122=""),INDEX(Einstellungen!$B$8:$B$14,WEEKDAY(A122,2)),0),0)</f>
        <v>0.33333333333333331</v>
      </c>
      <c r="J122" s="9">
        <f t="shared" si="15"/>
        <v>0.33333333333333331</v>
      </c>
      <c r="K122" s="9">
        <f t="shared" si="16"/>
        <v>0.33333333333333331</v>
      </c>
      <c r="L122" s="9">
        <f t="shared" si="17"/>
        <v>0</v>
      </c>
      <c r="M122" s="9">
        <f>SUM($L$10:L122)</f>
        <v>0.125</v>
      </c>
      <c r="N122" s="12">
        <f>IF(OR(E122="Arbeit",E122="Homeoffice",E122="Dienstreise"),IF(J122*24&gt;9,Einstellungen!$B$17,IF(J122*24&gt;6,Einstellungen!$B$16,0)),0)</f>
        <v>30</v>
      </c>
      <c r="O122" s="6" t="str">
        <f>IF(OR(E122="Arbeit",E122="Homeoffice",E122="Dienstreise"),IF(OR(F122="",G122=""),"Zeit fehlt",IF(H122&lt;N122,"Pause prüfen",IF(J122*24&gt;Einstellungen!$B$15,"Arbeitszeit &gt; Limit",IF(OR(WEEKDAY(A122,2)&gt;5,D122&lt;&gt;""),"Ruhetag/Feiertag prüfen","OK")))),IF(OR(E122="",E122="Frei",E122="Urlaub",E122="Krank",E122="Feiertag"),"", "Art prüfen"))</f>
        <v>OK</v>
      </c>
      <c r="P122" s="2"/>
    </row>
    <row r="123" spans="1:16" ht="18" customHeight="1" x14ac:dyDescent="0.25">
      <c r="A123" s="7">
        <v>46136</v>
      </c>
      <c r="B123" s="6" t="str">
        <f t="shared" si="13"/>
        <v>Freitag</v>
      </c>
      <c r="C123" s="6" t="str">
        <f t="shared" si="14"/>
        <v>April</v>
      </c>
      <c r="D123" s="6" t="str">
        <f>IFERROR(INDEX(Einstellungen!$C$22:$C$60,MATCH(A123,Einstellungen!$E$22:$E$60,0)),"")</f>
        <v/>
      </c>
      <c r="E123" s="2" t="s">
        <v>36</v>
      </c>
      <c r="F123" s="8">
        <v>0.34375</v>
      </c>
      <c r="G123" s="8">
        <v>0.69791666666666663</v>
      </c>
      <c r="H123" s="11">
        <v>30</v>
      </c>
      <c r="I123" s="9">
        <f>IF(OR(E123="Arbeit",E123="Homeoffice",E123="Dienstreise",E123="Urlaub",E123="Krank"),IF(AND(WEEKDAY(A123,2)&lt;=5,D123=""),INDEX(Einstellungen!$B$8:$B$14,WEEKDAY(A123,2)),0),0)</f>
        <v>0.33333333333333331</v>
      </c>
      <c r="J123" s="9">
        <f t="shared" si="15"/>
        <v>0.33333333333333331</v>
      </c>
      <c r="K123" s="9">
        <f t="shared" si="16"/>
        <v>0.33333333333333331</v>
      </c>
      <c r="L123" s="9">
        <f t="shared" si="17"/>
        <v>0</v>
      </c>
      <c r="M123" s="9">
        <f>SUM($L$10:L123)</f>
        <v>0.125</v>
      </c>
      <c r="N123" s="12">
        <f>IF(OR(E123="Arbeit",E123="Homeoffice",E123="Dienstreise"),IF(J123*24&gt;9,Einstellungen!$B$17,IF(J123*24&gt;6,Einstellungen!$B$16,0)),0)</f>
        <v>30</v>
      </c>
      <c r="O123" s="6" t="str">
        <f>IF(OR(E123="Arbeit",E123="Homeoffice",E123="Dienstreise"),IF(OR(F123="",G123=""),"Zeit fehlt",IF(H123&lt;N123,"Pause prüfen",IF(J123*24&gt;Einstellungen!$B$15,"Arbeitszeit &gt; Limit",IF(OR(WEEKDAY(A123,2)&gt;5,D123&lt;&gt;""),"Ruhetag/Feiertag prüfen","OK")))),IF(OR(E123="",E123="Frei",E123="Urlaub",E123="Krank",E123="Feiertag"),"", "Art prüfen"))</f>
        <v>OK</v>
      </c>
      <c r="P123" s="2"/>
    </row>
    <row r="124" spans="1:16" ht="18" customHeight="1" x14ac:dyDescent="0.25">
      <c r="A124" s="7">
        <v>46137</v>
      </c>
      <c r="B124" s="6" t="str">
        <f t="shared" si="13"/>
        <v>Samstag</v>
      </c>
      <c r="C124" s="6" t="str">
        <f t="shared" si="14"/>
        <v>April</v>
      </c>
      <c r="D124" s="6" t="str">
        <f>IFERROR(INDEX(Einstellungen!$C$22:$C$60,MATCH(A124,Einstellungen!$E$22:$E$60,0)),"")</f>
        <v/>
      </c>
      <c r="E124" s="2" t="s">
        <v>38</v>
      </c>
      <c r="F124" s="8"/>
      <c r="G124" s="8"/>
      <c r="H124" s="11"/>
      <c r="I124" s="9">
        <f>IF(OR(E124="Arbeit",E124="Homeoffice",E124="Dienstreise",E124="Urlaub",E124="Krank"),IF(AND(WEEKDAY(A124,2)&lt;=5,D124=""),INDEX(Einstellungen!$B$8:$B$14,WEEKDAY(A124,2)),0),0)</f>
        <v>0</v>
      </c>
      <c r="J124" s="9">
        <f t="shared" si="15"/>
        <v>0</v>
      </c>
      <c r="K124" s="9">
        <f t="shared" si="16"/>
        <v>0</v>
      </c>
      <c r="L124" s="9">
        <f t="shared" si="17"/>
        <v>0</v>
      </c>
      <c r="M124" s="9">
        <f>SUM($L$10:L124)</f>
        <v>0.125</v>
      </c>
      <c r="N124" s="12">
        <f>IF(OR(E124="Arbeit",E124="Homeoffice",E124="Dienstreise"),IF(J124*24&gt;9,Einstellungen!$B$17,IF(J124*24&gt;6,Einstellungen!$B$16,0)),0)</f>
        <v>0</v>
      </c>
      <c r="O124" s="6" t="str">
        <f>IF(OR(E124="Arbeit",E124="Homeoffice",E124="Dienstreise"),IF(OR(F124="",G124=""),"Zeit fehlt",IF(H124&lt;N124,"Pause prüfen",IF(J124*24&gt;Einstellungen!$B$15,"Arbeitszeit &gt; Limit",IF(OR(WEEKDAY(A124,2)&gt;5,D124&lt;&gt;""),"Ruhetag/Feiertag prüfen","OK")))),IF(OR(E124="",E124="Frei",E124="Urlaub",E124="Krank",E124="Feiertag"),"", "Art prüfen"))</f>
        <v/>
      </c>
      <c r="P124" s="2"/>
    </row>
    <row r="125" spans="1:16" ht="18" customHeight="1" x14ac:dyDescent="0.25">
      <c r="A125" s="7">
        <v>46138</v>
      </c>
      <c r="B125" s="6" t="str">
        <f t="shared" si="13"/>
        <v>Sonntag</v>
      </c>
      <c r="C125" s="6" t="str">
        <f t="shared" si="14"/>
        <v>April</v>
      </c>
      <c r="D125" s="6" t="str">
        <f>IFERROR(INDEX(Einstellungen!$C$22:$C$60,MATCH(A125,Einstellungen!$E$22:$E$60,0)),"")</f>
        <v/>
      </c>
      <c r="E125" s="2" t="s">
        <v>38</v>
      </c>
      <c r="F125" s="8"/>
      <c r="G125" s="8"/>
      <c r="H125" s="11"/>
      <c r="I125" s="9">
        <f>IF(OR(E125="Arbeit",E125="Homeoffice",E125="Dienstreise",E125="Urlaub",E125="Krank"),IF(AND(WEEKDAY(A125,2)&lt;=5,D125=""),INDEX(Einstellungen!$B$8:$B$14,WEEKDAY(A125,2)),0),0)</f>
        <v>0</v>
      </c>
      <c r="J125" s="9">
        <f t="shared" si="15"/>
        <v>0</v>
      </c>
      <c r="K125" s="9">
        <f t="shared" si="16"/>
        <v>0</v>
      </c>
      <c r="L125" s="9">
        <f t="shared" si="17"/>
        <v>0</v>
      </c>
      <c r="M125" s="9">
        <f>SUM($L$10:L125)</f>
        <v>0.125</v>
      </c>
      <c r="N125" s="12">
        <f>IF(OR(E125="Arbeit",E125="Homeoffice",E125="Dienstreise"),IF(J125*24&gt;9,Einstellungen!$B$17,IF(J125*24&gt;6,Einstellungen!$B$16,0)),0)</f>
        <v>0</v>
      </c>
      <c r="O125" s="6" t="str">
        <f>IF(OR(E125="Arbeit",E125="Homeoffice",E125="Dienstreise"),IF(OR(F125="",G125=""),"Zeit fehlt",IF(H125&lt;N125,"Pause prüfen",IF(J125*24&gt;Einstellungen!$B$15,"Arbeitszeit &gt; Limit",IF(OR(WEEKDAY(A125,2)&gt;5,D125&lt;&gt;""),"Ruhetag/Feiertag prüfen","OK")))),IF(OR(E125="",E125="Frei",E125="Urlaub",E125="Krank",E125="Feiertag"),"", "Art prüfen"))</f>
        <v/>
      </c>
      <c r="P125" s="2"/>
    </row>
    <row r="126" spans="1:16" ht="18" customHeight="1" x14ac:dyDescent="0.25">
      <c r="A126" s="7">
        <v>46139</v>
      </c>
      <c r="B126" s="6" t="str">
        <f t="shared" si="13"/>
        <v>Montag</v>
      </c>
      <c r="C126" s="6" t="str">
        <f t="shared" si="14"/>
        <v>April</v>
      </c>
      <c r="D126" s="6" t="str">
        <f>IFERROR(INDEX(Einstellungen!$C$22:$C$60,MATCH(A126,Einstellungen!$E$22:$E$60,0)),"")</f>
        <v/>
      </c>
      <c r="E126" s="2" t="s">
        <v>41</v>
      </c>
      <c r="F126" s="8">
        <v>0.33333333333333331</v>
      </c>
      <c r="G126" s="8">
        <v>0.6875</v>
      </c>
      <c r="H126" s="11">
        <v>30</v>
      </c>
      <c r="I126" s="9">
        <f>IF(OR(E126="Arbeit",E126="Homeoffice",E126="Dienstreise",E126="Urlaub",E126="Krank"),IF(AND(WEEKDAY(A126,2)&lt;=5,D126=""),INDEX(Einstellungen!$B$8:$B$14,WEEKDAY(A126,2)),0),0)</f>
        <v>0.33333333333333331</v>
      </c>
      <c r="J126" s="9">
        <f t="shared" si="15"/>
        <v>0.33333333333333331</v>
      </c>
      <c r="K126" s="9">
        <f t="shared" si="16"/>
        <v>0.33333333333333331</v>
      </c>
      <c r="L126" s="9">
        <f t="shared" si="17"/>
        <v>0</v>
      </c>
      <c r="M126" s="9">
        <f>SUM($L$10:L126)</f>
        <v>0.125</v>
      </c>
      <c r="N126" s="12">
        <f>IF(OR(E126="Arbeit",E126="Homeoffice",E126="Dienstreise"),IF(J126*24&gt;9,Einstellungen!$B$17,IF(J126*24&gt;6,Einstellungen!$B$16,0)),0)</f>
        <v>30</v>
      </c>
      <c r="O126" s="6" t="str">
        <f>IF(OR(E126="Arbeit",E126="Homeoffice",E126="Dienstreise"),IF(OR(F126="",G126=""),"Zeit fehlt",IF(H126&lt;N126,"Pause prüfen",IF(J126*24&gt;Einstellungen!$B$15,"Arbeitszeit &gt; Limit",IF(OR(WEEKDAY(A126,2)&gt;5,D126&lt;&gt;""),"Ruhetag/Feiertag prüfen","OK")))),IF(OR(E126="",E126="Frei",E126="Urlaub",E126="Krank",E126="Feiertag"),"", "Art prüfen"))</f>
        <v>OK</v>
      </c>
      <c r="P126" s="2"/>
    </row>
    <row r="127" spans="1:16" ht="18" customHeight="1" x14ac:dyDescent="0.25">
      <c r="A127" s="7">
        <v>46140</v>
      </c>
      <c r="B127" s="6" t="str">
        <f t="shared" si="13"/>
        <v>Dienstag</v>
      </c>
      <c r="C127" s="6" t="str">
        <f t="shared" si="14"/>
        <v>April</v>
      </c>
      <c r="D127" s="6" t="str">
        <f>IFERROR(INDEX(Einstellungen!$C$22:$C$60,MATCH(A127,Einstellungen!$E$22:$E$60,0)),"")</f>
        <v/>
      </c>
      <c r="E127" s="2" t="s">
        <v>36</v>
      </c>
      <c r="F127" s="8">
        <v>0.33333333333333331</v>
      </c>
      <c r="G127" s="8">
        <v>0.6875</v>
      </c>
      <c r="H127" s="11">
        <v>30</v>
      </c>
      <c r="I127" s="9">
        <f>IF(OR(E127="Arbeit",E127="Homeoffice",E127="Dienstreise",E127="Urlaub",E127="Krank"),IF(AND(WEEKDAY(A127,2)&lt;=5,D127=""),INDEX(Einstellungen!$B$8:$B$14,WEEKDAY(A127,2)),0),0)</f>
        <v>0.33333333333333331</v>
      </c>
      <c r="J127" s="9">
        <f t="shared" si="15"/>
        <v>0.33333333333333331</v>
      </c>
      <c r="K127" s="9">
        <f t="shared" si="16"/>
        <v>0.33333333333333331</v>
      </c>
      <c r="L127" s="9">
        <f t="shared" si="17"/>
        <v>0</v>
      </c>
      <c r="M127" s="9">
        <f>SUM($L$10:L127)</f>
        <v>0.125</v>
      </c>
      <c r="N127" s="12">
        <f>IF(OR(E127="Arbeit",E127="Homeoffice",E127="Dienstreise"),IF(J127*24&gt;9,Einstellungen!$B$17,IF(J127*24&gt;6,Einstellungen!$B$16,0)),0)</f>
        <v>30</v>
      </c>
      <c r="O127" s="6" t="str">
        <f>IF(OR(E127="Arbeit",E127="Homeoffice",E127="Dienstreise"),IF(OR(F127="",G127=""),"Zeit fehlt",IF(H127&lt;N127,"Pause prüfen",IF(J127*24&gt;Einstellungen!$B$15,"Arbeitszeit &gt; Limit",IF(OR(WEEKDAY(A127,2)&gt;5,D127&lt;&gt;""),"Ruhetag/Feiertag prüfen","OK")))),IF(OR(E127="",E127="Frei",E127="Urlaub",E127="Krank",E127="Feiertag"),"", "Art prüfen"))</f>
        <v>OK</v>
      </c>
      <c r="P127" s="2"/>
    </row>
    <row r="128" spans="1:16" ht="18" customHeight="1" x14ac:dyDescent="0.25">
      <c r="A128" s="7">
        <v>46141</v>
      </c>
      <c r="B128" s="6" t="str">
        <f t="shared" si="13"/>
        <v>Mittwoch</v>
      </c>
      <c r="C128" s="6" t="str">
        <f t="shared" si="14"/>
        <v>April</v>
      </c>
      <c r="D128" s="6" t="str">
        <f>IFERROR(INDEX(Einstellungen!$C$22:$C$60,MATCH(A128,Einstellungen!$E$22:$E$60,0)),"")</f>
        <v/>
      </c>
      <c r="E128" s="2" t="s">
        <v>36</v>
      </c>
      <c r="F128" s="8">
        <v>0.35416666666666669</v>
      </c>
      <c r="G128" s="8">
        <v>0.71875</v>
      </c>
      <c r="H128" s="11">
        <v>45</v>
      </c>
      <c r="I128" s="9">
        <f>IF(OR(E128="Arbeit",E128="Homeoffice",E128="Dienstreise",E128="Urlaub",E128="Krank"),IF(AND(WEEKDAY(A128,2)&lt;=5,D128=""),INDEX(Einstellungen!$B$8:$B$14,WEEKDAY(A128,2)),0),0)</f>
        <v>0.33333333333333331</v>
      </c>
      <c r="J128" s="9">
        <f t="shared" si="15"/>
        <v>0.33333333333333331</v>
      </c>
      <c r="K128" s="9">
        <f t="shared" si="16"/>
        <v>0.33333333333333331</v>
      </c>
      <c r="L128" s="9">
        <f t="shared" si="17"/>
        <v>0</v>
      </c>
      <c r="M128" s="9">
        <f>SUM($L$10:L128)</f>
        <v>0.125</v>
      </c>
      <c r="N128" s="12">
        <f>IF(OR(E128="Arbeit",E128="Homeoffice",E128="Dienstreise"),IF(J128*24&gt;9,Einstellungen!$B$17,IF(J128*24&gt;6,Einstellungen!$B$16,0)),0)</f>
        <v>30</v>
      </c>
      <c r="O128" s="6" t="str">
        <f>IF(OR(E128="Arbeit",E128="Homeoffice",E128="Dienstreise"),IF(OR(F128="",G128=""),"Zeit fehlt",IF(H128&lt;N128,"Pause prüfen",IF(J128*24&gt;Einstellungen!$B$15,"Arbeitszeit &gt; Limit",IF(OR(WEEKDAY(A128,2)&gt;5,D128&lt;&gt;""),"Ruhetag/Feiertag prüfen","OK")))),IF(OR(E128="",E128="Frei",E128="Urlaub",E128="Krank",E128="Feiertag"),"", "Art prüfen"))</f>
        <v>OK</v>
      </c>
      <c r="P128" s="2"/>
    </row>
    <row r="129" spans="1:16" ht="18" customHeight="1" x14ac:dyDescent="0.25">
      <c r="A129" s="7">
        <v>46142</v>
      </c>
      <c r="B129" s="6" t="str">
        <f t="shared" si="13"/>
        <v>Donnerstag</v>
      </c>
      <c r="C129" s="6" t="str">
        <f t="shared" si="14"/>
        <v>April</v>
      </c>
      <c r="D129" s="6" t="str">
        <f>IFERROR(INDEX(Einstellungen!$C$22:$C$60,MATCH(A129,Einstellungen!$E$22:$E$60,0)),"")</f>
        <v/>
      </c>
      <c r="E129" s="2" t="s">
        <v>41</v>
      </c>
      <c r="F129" s="8">
        <v>0.33333333333333331</v>
      </c>
      <c r="G129" s="8">
        <v>0.6875</v>
      </c>
      <c r="H129" s="11">
        <v>30</v>
      </c>
      <c r="I129" s="9">
        <f>IF(OR(E129="Arbeit",E129="Homeoffice",E129="Dienstreise",E129="Urlaub",E129="Krank"),IF(AND(WEEKDAY(A129,2)&lt;=5,D129=""),INDEX(Einstellungen!$B$8:$B$14,WEEKDAY(A129,2)),0),0)</f>
        <v>0.33333333333333331</v>
      </c>
      <c r="J129" s="9">
        <f t="shared" si="15"/>
        <v>0.33333333333333331</v>
      </c>
      <c r="K129" s="9">
        <f t="shared" si="16"/>
        <v>0.33333333333333331</v>
      </c>
      <c r="L129" s="9">
        <f t="shared" si="17"/>
        <v>0</v>
      </c>
      <c r="M129" s="9">
        <f>SUM($L$10:L129)</f>
        <v>0.125</v>
      </c>
      <c r="N129" s="12">
        <f>IF(OR(E129="Arbeit",E129="Homeoffice",E129="Dienstreise"),IF(J129*24&gt;9,Einstellungen!$B$17,IF(J129*24&gt;6,Einstellungen!$B$16,0)),0)</f>
        <v>30</v>
      </c>
      <c r="O129" s="6" t="str">
        <f>IF(OR(E129="Arbeit",E129="Homeoffice",E129="Dienstreise"),IF(OR(F129="",G129=""),"Zeit fehlt",IF(H129&lt;N129,"Pause prüfen",IF(J129*24&gt;Einstellungen!$B$15,"Arbeitszeit &gt; Limit",IF(OR(WEEKDAY(A129,2)&gt;5,D129&lt;&gt;""),"Ruhetag/Feiertag prüfen","OK")))),IF(OR(E129="",E129="Frei",E129="Urlaub",E129="Krank",E129="Feiertag"),"", "Art prüfen"))</f>
        <v>OK</v>
      </c>
      <c r="P129" s="2"/>
    </row>
    <row r="130" spans="1:16" ht="18" customHeight="1" x14ac:dyDescent="0.25">
      <c r="A130" s="7">
        <v>46143</v>
      </c>
      <c r="B130" s="6" t="str">
        <f t="shared" si="13"/>
        <v>Freitag</v>
      </c>
      <c r="C130" s="6" t="str">
        <f t="shared" si="14"/>
        <v>Mai</v>
      </c>
      <c r="D130" s="6" t="str">
        <f>IFERROR(INDEX(Einstellungen!$C$22:$C$60,MATCH(A130,Einstellungen!$E$22:$E$60,0)),"")</f>
        <v>Tag der Arbeit</v>
      </c>
      <c r="E130" s="2" t="s">
        <v>18</v>
      </c>
      <c r="F130" s="8"/>
      <c r="G130" s="8"/>
      <c r="H130" s="11"/>
      <c r="I130" s="9">
        <f>IF(OR(E130="Arbeit",E130="Homeoffice",E130="Dienstreise",E130="Urlaub",E130="Krank"),IF(AND(WEEKDAY(A130,2)&lt;=5,D130=""),INDEX(Einstellungen!$B$8:$B$14,WEEKDAY(A130,2)),0),0)</f>
        <v>0</v>
      </c>
      <c r="J130" s="9">
        <f t="shared" si="15"/>
        <v>0</v>
      </c>
      <c r="K130" s="9">
        <f t="shared" si="16"/>
        <v>0</v>
      </c>
      <c r="L130" s="9">
        <f t="shared" si="17"/>
        <v>0</v>
      </c>
      <c r="M130" s="9">
        <f>SUM($L$10:L130)</f>
        <v>0.125</v>
      </c>
      <c r="N130" s="12">
        <f>IF(OR(E130="Arbeit",E130="Homeoffice",E130="Dienstreise"),IF(J130*24&gt;9,Einstellungen!$B$17,IF(J130*24&gt;6,Einstellungen!$B$16,0)),0)</f>
        <v>0</v>
      </c>
      <c r="O130" s="6" t="str">
        <f>IF(OR(E130="Arbeit",E130="Homeoffice",E130="Dienstreise"),IF(OR(F130="",G130=""),"Zeit fehlt",IF(H130&lt;N130,"Pause prüfen",IF(J130*24&gt;Einstellungen!$B$15,"Arbeitszeit &gt; Limit",IF(OR(WEEKDAY(A130,2)&gt;5,D130&lt;&gt;""),"Ruhetag/Feiertag prüfen","OK")))),IF(OR(E130="",E130="Frei",E130="Urlaub",E130="Krank",E130="Feiertag"),"", "Art prüfen"))</f>
        <v/>
      </c>
      <c r="P130" s="2" t="s">
        <v>34</v>
      </c>
    </row>
    <row r="131" spans="1:16" ht="18" customHeight="1" x14ac:dyDescent="0.25">
      <c r="A131" s="7">
        <v>46144</v>
      </c>
      <c r="B131" s="6" t="str">
        <f t="shared" si="13"/>
        <v>Samstag</v>
      </c>
      <c r="C131" s="6" t="str">
        <f t="shared" si="14"/>
        <v>Mai</v>
      </c>
      <c r="D131" s="6" t="str">
        <f>IFERROR(INDEX(Einstellungen!$C$22:$C$60,MATCH(A131,Einstellungen!$E$22:$E$60,0)),"")</f>
        <v/>
      </c>
      <c r="E131" s="2" t="s">
        <v>38</v>
      </c>
      <c r="F131" s="8"/>
      <c r="G131" s="8"/>
      <c r="H131" s="11"/>
      <c r="I131" s="9">
        <f>IF(OR(E131="Arbeit",E131="Homeoffice",E131="Dienstreise",E131="Urlaub",E131="Krank"),IF(AND(WEEKDAY(A131,2)&lt;=5,D131=""),INDEX(Einstellungen!$B$8:$B$14,WEEKDAY(A131,2)),0),0)</f>
        <v>0</v>
      </c>
      <c r="J131" s="9">
        <f t="shared" si="15"/>
        <v>0</v>
      </c>
      <c r="K131" s="9">
        <f t="shared" si="16"/>
        <v>0</v>
      </c>
      <c r="L131" s="9">
        <f t="shared" si="17"/>
        <v>0</v>
      </c>
      <c r="M131" s="9">
        <f>SUM($L$10:L131)</f>
        <v>0.125</v>
      </c>
      <c r="N131" s="12">
        <f>IF(OR(E131="Arbeit",E131="Homeoffice",E131="Dienstreise"),IF(J131*24&gt;9,Einstellungen!$B$17,IF(J131*24&gt;6,Einstellungen!$B$16,0)),0)</f>
        <v>0</v>
      </c>
      <c r="O131" s="6" t="str">
        <f>IF(OR(E131="Arbeit",E131="Homeoffice",E131="Dienstreise"),IF(OR(F131="",G131=""),"Zeit fehlt",IF(H131&lt;N131,"Pause prüfen",IF(J131*24&gt;Einstellungen!$B$15,"Arbeitszeit &gt; Limit",IF(OR(WEEKDAY(A131,2)&gt;5,D131&lt;&gt;""),"Ruhetag/Feiertag prüfen","OK")))),IF(OR(E131="",E131="Frei",E131="Urlaub",E131="Krank",E131="Feiertag"),"", "Art prüfen"))</f>
        <v/>
      </c>
      <c r="P131" s="2"/>
    </row>
    <row r="132" spans="1:16" ht="18" customHeight="1" x14ac:dyDescent="0.25">
      <c r="A132" s="7">
        <v>46145</v>
      </c>
      <c r="B132" s="6" t="str">
        <f t="shared" si="13"/>
        <v>Sonntag</v>
      </c>
      <c r="C132" s="6" t="str">
        <f t="shared" si="14"/>
        <v>Mai</v>
      </c>
      <c r="D132" s="6" t="str">
        <f>IFERROR(INDEX(Einstellungen!$C$22:$C$60,MATCH(A132,Einstellungen!$E$22:$E$60,0)),"")</f>
        <v/>
      </c>
      <c r="E132" s="2" t="s">
        <v>38</v>
      </c>
      <c r="F132" s="8"/>
      <c r="G132" s="8"/>
      <c r="H132" s="11"/>
      <c r="I132" s="9">
        <f>IF(OR(E132="Arbeit",E132="Homeoffice",E132="Dienstreise",E132="Urlaub",E132="Krank"),IF(AND(WEEKDAY(A132,2)&lt;=5,D132=""),INDEX(Einstellungen!$B$8:$B$14,WEEKDAY(A132,2)),0),0)</f>
        <v>0</v>
      </c>
      <c r="J132" s="9">
        <f t="shared" si="15"/>
        <v>0</v>
      </c>
      <c r="K132" s="9">
        <f t="shared" si="16"/>
        <v>0</v>
      </c>
      <c r="L132" s="9">
        <f t="shared" si="17"/>
        <v>0</v>
      </c>
      <c r="M132" s="9">
        <f>SUM($L$10:L132)</f>
        <v>0.125</v>
      </c>
      <c r="N132" s="12">
        <f>IF(OR(E132="Arbeit",E132="Homeoffice",E132="Dienstreise"),IF(J132*24&gt;9,Einstellungen!$B$17,IF(J132*24&gt;6,Einstellungen!$B$16,0)),0)</f>
        <v>0</v>
      </c>
      <c r="O132" s="6" t="str">
        <f>IF(OR(E132="Arbeit",E132="Homeoffice",E132="Dienstreise"),IF(OR(F132="",G132=""),"Zeit fehlt",IF(H132&lt;N132,"Pause prüfen",IF(J132*24&gt;Einstellungen!$B$15,"Arbeitszeit &gt; Limit",IF(OR(WEEKDAY(A132,2)&gt;5,D132&lt;&gt;""),"Ruhetag/Feiertag prüfen","OK")))),IF(OR(E132="",E132="Frei",E132="Urlaub",E132="Krank",E132="Feiertag"),"", "Art prüfen"))</f>
        <v/>
      </c>
      <c r="P132" s="2"/>
    </row>
    <row r="133" spans="1:16" ht="18" customHeight="1" x14ac:dyDescent="0.25">
      <c r="A133" s="7">
        <v>46146</v>
      </c>
      <c r="B133" s="6" t="str">
        <f t="shared" si="13"/>
        <v>Montag</v>
      </c>
      <c r="C133" s="6" t="str">
        <f t="shared" si="14"/>
        <v>Mai</v>
      </c>
      <c r="D133" s="6" t="str">
        <f>IFERROR(INDEX(Einstellungen!$C$22:$C$60,MATCH(A133,Einstellungen!$E$22:$E$60,0)),"")</f>
        <v/>
      </c>
      <c r="E133" s="2" t="s">
        <v>52</v>
      </c>
      <c r="F133" s="8"/>
      <c r="G133" s="8"/>
      <c r="H133" s="11"/>
      <c r="I133" s="9">
        <f>IF(OR(E133="Arbeit",E133="Homeoffice",E133="Dienstreise",E133="Urlaub",E133="Krank"),IF(AND(WEEKDAY(A133,2)&lt;=5,D133=""),INDEX(Einstellungen!$B$8:$B$14,WEEKDAY(A133,2)),0),0)</f>
        <v>0.33333333333333331</v>
      </c>
      <c r="J133" s="9">
        <f t="shared" si="15"/>
        <v>0</v>
      </c>
      <c r="K133" s="9">
        <f t="shared" si="16"/>
        <v>0.33333333333333331</v>
      </c>
      <c r="L133" s="9">
        <f t="shared" si="17"/>
        <v>0</v>
      </c>
      <c r="M133" s="9">
        <f>SUM($L$10:L133)</f>
        <v>0.125</v>
      </c>
      <c r="N133" s="12">
        <f>IF(OR(E133="Arbeit",E133="Homeoffice",E133="Dienstreise"),IF(J133*24&gt;9,Einstellungen!$B$17,IF(J133*24&gt;6,Einstellungen!$B$16,0)),0)</f>
        <v>0</v>
      </c>
      <c r="O133" s="6" t="str">
        <f>IF(OR(E133="Arbeit",E133="Homeoffice",E133="Dienstreise"),IF(OR(F133="",G133=""),"Zeit fehlt",IF(H133&lt;N133,"Pause prüfen",IF(J133*24&gt;Einstellungen!$B$15,"Arbeitszeit &gt; Limit",IF(OR(WEEKDAY(A133,2)&gt;5,D133&lt;&gt;""),"Ruhetag/Feiertag prüfen","OK")))),IF(OR(E133="",E133="Frei",E133="Urlaub",E133="Krank",E133="Feiertag"),"", "Art prüfen"))</f>
        <v/>
      </c>
      <c r="P133" s="2" t="s">
        <v>53</v>
      </c>
    </row>
    <row r="134" spans="1:16" ht="18" customHeight="1" x14ac:dyDescent="0.25">
      <c r="A134" s="7">
        <v>46147</v>
      </c>
      <c r="B134" s="6" t="str">
        <f t="shared" si="13"/>
        <v>Dienstag</v>
      </c>
      <c r="C134" s="6" t="str">
        <f t="shared" si="14"/>
        <v>Mai</v>
      </c>
      <c r="D134" s="6" t="str">
        <f>IFERROR(INDEX(Einstellungen!$C$22:$C$60,MATCH(A134,Einstellungen!$E$22:$E$60,0)),"")</f>
        <v/>
      </c>
      <c r="E134" s="2" t="s">
        <v>36</v>
      </c>
      <c r="F134" s="8">
        <v>0.33333333333333331</v>
      </c>
      <c r="G134" s="8">
        <v>0.6875</v>
      </c>
      <c r="H134" s="11">
        <v>30</v>
      </c>
      <c r="I134" s="9">
        <f>IF(OR(E134="Arbeit",E134="Homeoffice",E134="Dienstreise",E134="Urlaub",E134="Krank"),IF(AND(WEEKDAY(A134,2)&lt;=5,D134=""),INDEX(Einstellungen!$B$8:$B$14,WEEKDAY(A134,2)),0),0)</f>
        <v>0.33333333333333331</v>
      </c>
      <c r="J134" s="9">
        <f t="shared" si="15"/>
        <v>0.33333333333333331</v>
      </c>
      <c r="K134" s="9">
        <f t="shared" si="16"/>
        <v>0.33333333333333331</v>
      </c>
      <c r="L134" s="9">
        <f t="shared" si="17"/>
        <v>0</v>
      </c>
      <c r="M134" s="9">
        <f>SUM($L$10:L134)</f>
        <v>0.125</v>
      </c>
      <c r="N134" s="12">
        <f>IF(OR(E134="Arbeit",E134="Homeoffice",E134="Dienstreise"),IF(J134*24&gt;9,Einstellungen!$B$17,IF(J134*24&gt;6,Einstellungen!$B$16,0)),0)</f>
        <v>30</v>
      </c>
      <c r="O134" s="6" t="str">
        <f>IF(OR(E134="Arbeit",E134="Homeoffice",E134="Dienstreise"),IF(OR(F134="",G134=""),"Zeit fehlt",IF(H134&lt;N134,"Pause prüfen",IF(J134*24&gt;Einstellungen!$B$15,"Arbeitszeit &gt; Limit",IF(OR(WEEKDAY(A134,2)&gt;5,D134&lt;&gt;""),"Ruhetag/Feiertag prüfen","OK")))),IF(OR(E134="",E134="Frei",E134="Urlaub",E134="Krank",E134="Feiertag"),"", "Art prüfen"))</f>
        <v>OK</v>
      </c>
      <c r="P134" s="2"/>
    </row>
    <row r="135" spans="1:16" ht="18" customHeight="1" x14ac:dyDescent="0.25">
      <c r="A135" s="7">
        <v>46148</v>
      </c>
      <c r="B135" s="6" t="str">
        <f t="shared" si="13"/>
        <v>Mittwoch</v>
      </c>
      <c r="C135" s="6" t="str">
        <f t="shared" si="14"/>
        <v>Mai</v>
      </c>
      <c r="D135" s="6" t="str">
        <f>IFERROR(INDEX(Einstellungen!$C$22:$C$60,MATCH(A135,Einstellungen!$E$22:$E$60,0)),"")</f>
        <v/>
      </c>
      <c r="E135" s="2" t="s">
        <v>36</v>
      </c>
      <c r="F135" s="8">
        <v>0.35416666666666669</v>
      </c>
      <c r="G135" s="8">
        <v>0.71875</v>
      </c>
      <c r="H135" s="11">
        <v>45</v>
      </c>
      <c r="I135" s="9">
        <f>IF(OR(E135="Arbeit",E135="Homeoffice",E135="Dienstreise",E135="Urlaub",E135="Krank"),IF(AND(WEEKDAY(A135,2)&lt;=5,D135=""),INDEX(Einstellungen!$B$8:$B$14,WEEKDAY(A135,2)),0),0)</f>
        <v>0.33333333333333331</v>
      </c>
      <c r="J135" s="9">
        <f t="shared" si="15"/>
        <v>0.33333333333333331</v>
      </c>
      <c r="K135" s="9">
        <f t="shared" si="16"/>
        <v>0.33333333333333331</v>
      </c>
      <c r="L135" s="9">
        <f t="shared" si="17"/>
        <v>0</v>
      </c>
      <c r="M135" s="9">
        <f>SUM($L$10:L135)</f>
        <v>0.125</v>
      </c>
      <c r="N135" s="12">
        <f>IF(OR(E135="Arbeit",E135="Homeoffice",E135="Dienstreise"),IF(J135*24&gt;9,Einstellungen!$B$17,IF(J135*24&gt;6,Einstellungen!$B$16,0)),0)</f>
        <v>30</v>
      </c>
      <c r="O135" s="6" t="str">
        <f>IF(OR(E135="Arbeit",E135="Homeoffice",E135="Dienstreise"),IF(OR(F135="",G135=""),"Zeit fehlt",IF(H135&lt;N135,"Pause prüfen",IF(J135*24&gt;Einstellungen!$B$15,"Arbeitszeit &gt; Limit",IF(OR(WEEKDAY(A135,2)&gt;5,D135&lt;&gt;""),"Ruhetag/Feiertag prüfen","OK")))),IF(OR(E135="",E135="Frei",E135="Urlaub",E135="Krank",E135="Feiertag"),"", "Art prüfen"))</f>
        <v>OK</v>
      </c>
      <c r="P135" s="2"/>
    </row>
    <row r="136" spans="1:16" ht="18" customHeight="1" x14ac:dyDescent="0.25">
      <c r="A136" s="7">
        <v>46149</v>
      </c>
      <c r="B136" s="6" t="str">
        <f t="shared" si="13"/>
        <v>Donnerstag</v>
      </c>
      <c r="C136" s="6" t="str">
        <f t="shared" si="14"/>
        <v>Mai</v>
      </c>
      <c r="D136" s="6" t="str">
        <f>IFERROR(INDEX(Einstellungen!$C$22:$C$60,MATCH(A136,Einstellungen!$E$22:$E$60,0)),"")</f>
        <v/>
      </c>
      <c r="E136" s="2" t="s">
        <v>41</v>
      </c>
      <c r="F136" s="8">
        <v>0.33333333333333331</v>
      </c>
      <c r="G136" s="8">
        <v>0.6875</v>
      </c>
      <c r="H136" s="11">
        <v>30</v>
      </c>
      <c r="I136" s="9">
        <f>IF(OR(E136="Arbeit",E136="Homeoffice",E136="Dienstreise",E136="Urlaub",E136="Krank"),IF(AND(WEEKDAY(A136,2)&lt;=5,D136=""),INDEX(Einstellungen!$B$8:$B$14,WEEKDAY(A136,2)),0),0)</f>
        <v>0.33333333333333331</v>
      </c>
      <c r="J136" s="9">
        <f t="shared" si="15"/>
        <v>0.33333333333333331</v>
      </c>
      <c r="K136" s="9">
        <f t="shared" si="16"/>
        <v>0.33333333333333331</v>
      </c>
      <c r="L136" s="9">
        <f t="shared" si="17"/>
        <v>0</v>
      </c>
      <c r="M136" s="9">
        <f>SUM($L$10:L136)</f>
        <v>0.125</v>
      </c>
      <c r="N136" s="12">
        <f>IF(OR(E136="Arbeit",E136="Homeoffice",E136="Dienstreise"),IF(J136*24&gt;9,Einstellungen!$B$17,IF(J136*24&gt;6,Einstellungen!$B$16,0)),0)</f>
        <v>30</v>
      </c>
      <c r="O136" s="6" t="str">
        <f>IF(OR(E136="Arbeit",E136="Homeoffice",E136="Dienstreise"),IF(OR(F136="",G136=""),"Zeit fehlt",IF(H136&lt;N136,"Pause prüfen",IF(J136*24&gt;Einstellungen!$B$15,"Arbeitszeit &gt; Limit",IF(OR(WEEKDAY(A136,2)&gt;5,D136&lt;&gt;""),"Ruhetag/Feiertag prüfen","OK")))),IF(OR(E136="",E136="Frei",E136="Urlaub",E136="Krank",E136="Feiertag"),"", "Art prüfen"))</f>
        <v>OK</v>
      </c>
      <c r="P136" s="2"/>
    </row>
    <row r="137" spans="1:16" ht="18" customHeight="1" x14ac:dyDescent="0.25">
      <c r="A137" s="7">
        <v>46150</v>
      </c>
      <c r="B137" s="6" t="str">
        <f t="shared" si="13"/>
        <v>Freitag</v>
      </c>
      <c r="C137" s="6" t="str">
        <f t="shared" si="14"/>
        <v>Mai</v>
      </c>
      <c r="D137" s="6" t="str">
        <f>IFERROR(INDEX(Einstellungen!$C$22:$C$60,MATCH(A137,Einstellungen!$E$22:$E$60,0)),"")</f>
        <v/>
      </c>
      <c r="E137" s="2" t="s">
        <v>36</v>
      </c>
      <c r="F137" s="8">
        <v>0.34375</v>
      </c>
      <c r="G137" s="8">
        <v>0.69791666666666663</v>
      </c>
      <c r="H137" s="11">
        <v>30</v>
      </c>
      <c r="I137" s="9">
        <f>IF(OR(E137="Arbeit",E137="Homeoffice",E137="Dienstreise",E137="Urlaub",E137="Krank"),IF(AND(WEEKDAY(A137,2)&lt;=5,D137=""),INDEX(Einstellungen!$B$8:$B$14,WEEKDAY(A137,2)),0),0)</f>
        <v>0.33333333333333331</v>
      </c>
      <c r="J137" s="9">
        <f t="shared" si="15"/>
        <v>0.33333333333333331</v>
      </c>
      <c r="K137" s="9">
        <f t="shared" si="16"/>
        <v>0.33333333333333331</v>
      </c>
      <c r="L137" s="9">
        <f t="shared" si="17"/>
        <v>0</v>
      </c>
      <c r="M137" s="9">
        <f>SUM($L$10:L137)</f>
        <v>0.125</v>
      </c>
      <c r="N137" s="12">
        <f>IF(OR(E137="Arbeit",E137="Homeoffice",E137="Dienstreise"),IF(J137*24&gt;9,Einstellungen!$B$17,IF(J137*24&gt;6,Einstellungen!$B$16,0)),0)</f>
        <v>30</v>
      </c>
      <c r="O137" s="6" t="str">
        <f>IF(OR(E137="Arbeit",E137="Homeoffice",E137="Dienstreise"),IF(OR(F137="",G137=""),"Zeit fehlt",IF(H137&lt;N137,"Pause prüfen",IF(J137*24&gt;Einstellungen!$B$15,"Arbeitszeit &gt; Limit",IF(OR(WEEKDAY(A137,2)&gt;5,D137&lt;&gt;""),"Ruhetag/Feiertag prüfen","OK")))),IF(OR(E137="",E137="Frei",E137="Urlaub",E137="Krank",E137="Feiertag"),"", "Art prüfen"))</f>
        <v>OK</v>
      </c>
      <c r="P137" s="2"/>
    </row>
    <row r="138" spans="1:16" ht="18" customHeight="1" x14ac:dyDescent="0.25">
      <c r="A138" s="7">
        <v>46151</v>
      </c>
      <c r="B138" s="6" t="str">
        <f t="shared" ref="B138:B201" si="18">CHOOSE(WEEKDAY(A138,2),"Montag","Dienstag","Mittwoch","Donnerstag","Freitag","Samstag","Sonntag")</f>
        <v>Samstag</v>
      </c>
      <c r="C138" s="6" t="str">
        <f t="shared" ref="C138:C201" si="19">CHOOSE(MONTH(A138),"Januar","Februar","März","April","Mai","Juni","Juli","August","September","Oktober","November","Dezember")</f>
        <v>Mai</v>
      </c>
      <c r="D138" s="6" t="str">
        <f>IFERROR(INDEX(Einstellungen!$C$22:$C$60,MATCH(A138,Einstellungen!$E$22:$E$60,0)),"")</f>
        <v/>
      </c>
      <c r="E138" s="2" t="s">
        <v>38</v>
      </c>
      <c r="F138" s="8"/>
      <c r="G138" s="8"/>
      <c r="H138" s="11"/>
      <c r="I138" s="9">
        <f>IF(OR(E138="Arbeit",E138="Homeoffice",E138="Dienstreise",E138="Urlaub",E138="Krank"),IF(AND(WEEKDAY(A138,2)&lt;=5,D138=""),INDEX(Einstellungen!$B$8:$B$14,WEEKDAY(A138,2)),0),0)</f>
        <v>0</v>
      </c>
      <c r="J138" s="9">
        <f t="shared" ref="J138:J201" si="20">IF(OR(E138="Arbeit",E138="Homeoffice",E138="Dienstreise"),IF(OR(F138="",G138=""),0,MAX(0,ROUND((G138-F138+(G138&lt;F138))*1440-H138,0)/1440)),0)</f>
        <v>0</v>
      </c>
      <c r="K138" s="9">
        <f t="shared" ref="K138:K201" si="21">IF(OR(E138="Urlaub",E138="Krank"),I138,J138)</f>
        <v>0</v>
      </c>
      <c r="L138" s="9">
        <f t="shared" ref="L138:L201" si="22">IF(E138="",0,ROUND((K138-I138)*1440,0)/1440)</f>
        <v>0</v>
      </c>
      <c r="M138" s="9">
        <f>SUM($L$10:L138)</f>
        <v>0.125</v>
      </c>
      <c r="N138" s="12">
        <f>IF(OR(E138="Arbeit",E138="Homeoffice",E138="Dienstreise"),IF(J138*24&gt;9,Einstellungen!$B$17,IF(J138*24&gt;6,Einstellungen!$B$16,0)),0)</f>
        <v>0</v>
      </c>
      <c r="O138" s="6" t="str">
        <f>IF(OR(E138="Arbeit",E138="Homeoffice",E138="Dienstreise"),IF(OR(F138="",G138=""),"Zeit fehlt",IF(H138&lt;N138,"Pause prüfen",IF(J138*24&gt;Einstellungen!$B$15,"Arbeitszeit &gt; Limit",IF(OR(WEEKDAY(A138,2)&gt;5,D138&lt;&gt;""),"Ruhetag/Feiertag prüfen","OK")))),IF(OR(E138="",E138="Frei",E138="Urlaub",E138="Krank",E138="Feiertag"),"", "Art prüfen"))</f>
        <v/>
      </c>
      <c r="P138" s="2"/>
    </row>
    <row r="139" spans="1:16" ht="18" customHeight="1" x14ac:dyDescent="0.25">
      <c r="A139" s="7">
        <v>46152</v>
      </c>
      <c r="B139" s="6" t="str">
        <f t="shared" si="18"/>
        <v>Sonntag</v>
      </c>
      <c r="C139" s="6" t="str">
        <f t="shared" si="19"/>
        <v>Mai</v>
      </c>
      <c r="D139" s="6" t="str">
        <f>IFERROR(INDEX(Einstellungen!$C$22:$C$60,MATCH(A139,Einstellungen!$E$22:$E$60,0)),"")</f>
        <v/>
      </c>
      <c r="E139" s="2" t="s">
        <v>38</v>
      </c>
      <c r="F139" s="8"/>
      <c r="G139" s="8"/>
      <c r="H139" s="11"/>
      <c r="I139" s="9">
        <f>IF(OR(E139="Arbeit",E139="Homeoffice",E139="Dienstreise",E139="Urlaub",E139="Krank"),IF(AND(WEEKDAY(A139,2)&lt;=5,D139=""),INDEX(Einstellungen!$B$8:$B$14,WEEKDAY(A139,2)),0),0)</f>
        <v>0</v>
      </c>
      <c r="J139" s="9">
        <f t="shared" si="20"/>
        <v>0</v>
      </c>
      <c r="K139" s="9">
        <f t="shared" si="21"/>
        <v>0</v>
      </c>
      <c r="L139" s="9">
        <f t="shared" si="22"/>
        <v>0</v>
      </c>
      <c r="M139" s="9">
        <f>SUM($L$10:L139)</f>
        <v>0.125</v>
      </c>
      <c r="N139" s="12">
        <f>IF(OR(E139="Arbeit",E139="Homeoffice",E139="Dienstreise"),IF(J139*24&gt;9,Einstellungen!$B$17,IF(J139*24&gt;6,Einstellungen!$B$16,0)),0)</f>
        <v>0</v>
      </c>
      <c r="O139" s="6" t="str">
        <f>IF(OR(E139="Arbeit",E139="Homeoffice",E139="Dienstreise"),IF(OR(F139="",G139=""),"Zeit fehlt",IF(H139&lt;N139,"Pause prüfen",IF(J139*24&gt;Einstellungen!$B$15,"Arbeitszeit &gt; Limit",IF(OR(WEEKDAY(A139,2)&gt;5,D139&lt;&gt;""),"Ruhetag/Feiertag prüfen","OK")))),IF(OR(E139="",E139="Frei",E139="Urlaub",E139="Krank",E139="Feiertag"),"", "Art prüfen"))</f>
        <v/>
      </c>
      <c r="P139" s="2"/>
    </row>
    <row r="140" spans="1:16" ht="18" customHeight="1" x14ac:dyDescent="0.25">
      <c r="A140" s="7">
        <v>46153</v>
      </c>
      <c r="B140" s="6" t="str">
        <f t="shared" si="18"/>
        <v>Montag</v>
      </c>
      <c r="C140" s="6" t="str">
        <f t="shared" si="19"/>
        <v>Mai</v>
      </c>
      <c r="D140" s="6" t="str">
        <f>IFERROR(INDEX(Einstellungen!$C$22:$C$60,MATCH(A140,Einstellungen!$E$22:$E$60,0)),"")</f>
        <v/>
      </c>
      <c r="E140" s="2" t="s">
        <v>41</v>
      </c>
      <c r="F140" s="8">
        <v>0.33333333333333331</v>
      </c>
      <c r="G140" s="8">
        <v>0.6875</v>
      </c>
      <c r="H140" s="11">
        <v>30</v>
      </c>
      <c r="I140" s="9">
        <f>IF(OR(E140="Arbeit",E140="Homeoffice",E140="Dienstreise",E140="Urlaub",E140="Krank"),IF(AND(WEEKDAY(A140,2)&lt;=5,D140=""),INDEX(Einstellungen!$B$8:$B$14,WEEKDAY(A140,2)),0),0)</f>
        <v>0.33333333333333331</v>
      </c>
      <c r="J140" s="9">
        <f t="shared" si="20"/>
        <v>0.33333333333333331</v>
      </c>
      <c r="K140" s="9">
        <f t="shared" si="21"/>
        <v>0.33333333333333331</v>
      </c>
      <c r="L140" s="9">
        <f t="shared" si="22"/>
        <v>0</v>
      </c>
      <c r="M140" s="9">
        <f>SUM($L$10:L140)</f>
        <v>0.125</v>
      </c>
      <c r="N140" s="12">
        <f>IF(OR(E140="Arbeit",E140="Homeoffice",E140="Dienstreise"),IF(J140*24&gt;9,Einstellungen!$B$17,IF(J140*24&gt;6,Einstellungen!$B$16,0)),0)</f>
        <v>30</v>
      </c>
      <c r="O140" s="6" t="str">
        <f>IF(OR(E140="Arbeit",E140="Homeoffice",E140="Dienstreise"),IF(OR(F140="",G140=""),"Zeit fehlt",IF(H140&lt;N140,"Pause prüfen",IF(J140*24&gt;Einstellungen!$B$15,"Arbeitszeit &gt; Limit",IF(OR(WEEKDAY(A140,2)&gt;5,D140&lt;&gt;""),"Ruhetag/Feiertag prüfen","OK")))),IF(OR(E140="",E140="Frei",E140="Urlaub",E140="Krank",E140="Feiertag"),"", "Art prüfen"))</f>
        <v>OK</v>
      </c>
      <c r="P140" s="2"/>
    </row>
    <row r="141" spans="1:16" ht="18" customHeight="1" x14ac:dyDescent="0.25">
      <c r="A141" s="7">
        <v>46154</v>
      </c>
      <c r="B141" s="6" t="str">
        <f t="shared" si="18"/>
        <v>Dienstag</v>
      </c>
      <c r="C141" s="6" t="str">
        <f t="shared" si="19"/>
        <v>Mai</v>
      </c>
      <c r="D141" s="6" t="str">
        <f>IFERROR(INDEX(Einstellungen!$C$22:$C$60,MATCH(A141,Einstellungen!$E$22:$E$60,0)),"")</f>
        <v/>
      </c>
      <c r="E141" s="2" t="s">
        <v>36</v>
      </c>
      <c r="F141" s="8">
        <v>0.33333333333333331</v>
      </c>
      <c r="G141" s="8">
        <v>0.6875</v>
      </c>
      <c r="H141" s="11">
        <v>30</v>
      </c>
      <c r="I141" s="9">
        <f>IF(OR(E141="Arbeit",E141="Homeoffice",E141="Dienstreise",E141="Urlaub",E141="Krank"),IF(AND(WEEKDAY(A141,2)&lt;=5,D141=""),INDEX(Einstellungen!$B$8:$B$14,WEEKDAY(A141,2)),0),0)</f>
        <v>0.33333333333333331</v>
      </c>
      <c r="J141" s="9">
        <f t="shared" si="20"/>
        <v>0.33333333333333331</v>
      </c>
      <c r="K141" s="9">
        <f t="shared" si="21"/>
        <v>0.33333333333333331</v>
      </c>
      <c r="L141" s="9">
        <f t="shared" si="22"/>
        <v>0</v>
      </c>
      <c r="M141" s="9">
        <f>SUM($L$10:L141)</f>
        <v>0.125</v>
      </c>
      <c r="N141" s="12">
        <f>IF(OR(E141="Arbeit",E141="Homeoffice",E141="Dienstreise"),IF(J141*24&gt;9,Einstellungen!$B$17,IF(J141*24&gt;6,Einstellungen!$B$16,0)),0)</f>
        <v>30</v>
      </c>
      <c r="O141" s="6" t="str">
        <f>IF(OR(E141="Arbeit",E141="Homeoffice",E141="Dienstreise"),IF(OR(F141="",G141=""),"Zeit fehlt",IF(H141&lt;N141,"Pause prüfen",IF(J141*24&gt;Einstellungen!$B$15,"Arbeitszeit &gt; Limit",IF(OR(WEEKDAY(A141,2)&gt;5,D141&lt;&gt;""),"Ruhetag/Feiertag prüfen","OK")))),IF(OR(E141="",E141="Frei",E141="Urlaub",E141="Krank",E141="Feiertag"),"", "Art prüfen"))</f>
        <v>OK</v>
      </c>
      <c r="P141" s="2"/>
    </row>
    <row r="142" spans="1:16" ht="18" customHeight="1" x14ac:dyDescent="0.25">
      <c r="A142" s="7">
        <v>46155</v>
      </c>
      <c r="B142" s="6" t="str">
        <f t="shared" si="18"/>
        <v>Mittwoch</v>
      </c>
      <c r="C142" s="6" t="str">
        <f t="shared" si="19"/>
        <v>Mai</v>
      </c>
      <c r="D142" s="6" t="str">
        <f>IFERROR(INDEX(Einstellungen!$C$22:$C$60,MATCH(A142,Einstellungen!$E$22:$E$60,0)),"")</f>
        <v/>
      </c>
      <c r="E142" s="2" t="s">
        <v>36</v>
      </c>
      <c r="F142" s="8">
        <v>0.35416666666666669</v>
      </c>
      <c r="G142" s="8">
        <v>0.71875</v>
      </c>
      <c r="H142" s="11">
        <v>45</v>
      </c>
      <c r="I142" s="9">
        <f>IF(OR(E142="Arbeit",E142="Homeoffice",E142="Dienstreise",E142="Urlaub",E142="Krank"),IF(AND(WEEKDAY(A142,2)&lt;=5,D142=""),INDEX(Einstellungen!$B$8:$B$14,WEEKDAY(A142,2)),0),0)</f>
        <v>0.33333333333333331</v>
      </c>
      <c r="J142" s="9">
        <f t="shared" si="20"/>
        <v>0.33333333333333331</v>
      </c>
      <c r="K142" s="9">
        <f t="shared" si="21"/>
        <v>0.33333333333333331</v>
      </c>
      <c r="L142" s="9">
        <f t="shared" si="22"/>
        <v>0</v>
      </c>
      <c r="M142" s="9">
        <f>SUM($L$10:L142)</f>
        <v>0.125</v>
      </c>
      <c r="N142" s="12">
        <f>IF(OR(E142="Arbeit",E142="Homeoffice",E142="Dienstreise"),IF(J142*24&gt;9,Einstellungen!$B$17,IF(J142*24&gt;6,Einstellungen!$B$16,0)),0)</f>
        <v>30</v>
      </c>
      <c r="O142" s="6" t="str">
        <f>IF(OR(E142="Arbeit",E142="Homeoffice",E142="Dienstreise"),IF(OR(F142="",G142=""),"Zeit fehlt",IF(H142&lt;N142,"Pause prüfen",IF(J142*24&gt;Einstellungen!$B$15,"Arbeitszeit &gt; Limit",IF(OR(WEEKDAY(A142,2)&gt;5,D142&lt;&gt;""),"Ruhetag/Feiertag prüfen","OK")))),IF(OR(E142="",E142="Frei",E142="Urlaub",E142="Krank",E142="Feiertag"),"", "Art prüfen"))</f>
        <v>OK</v>
      </c>
      <c r="P142" s="2"/>
    </row>
    <row r="143" spans="1:16" ht="18" customHeight="1" x14ac:dyDescent="0.25">
      <c r="A143" s="7">
        <v>46156</v>
      </c>
      <c r="B143" s="6" t="str">
        <f t="shared" si="18"/>
        <v>Donnerstag</v>
      </c>
      <c r="C143" s="6" t="str">
        <f t="shared" si="19"/>
        <v>Mai</v>
      </c>
      <c r="D143" s="6" t="str">
        <f>IFERROR(INDEX(Einstellungen!$C$22:$C$60,MATCH(A143,Einstellungen!$E$22:$E$60,0)),"")</f>
        <v>Christi Himmelfahrt</v>
      </c>
      <c r="E143" s="2" t="s">
        <v>18</v>
      </c>
      <c r="F143" s="8"/>
      <c r="G143" s="8"/>
      <c r="H143" s="11"/>
      <c r="I143" s="9">
        <f>IF(OR(E143="Arbeit",E143="Homeoffice",E143="Dienstreise",E143="Urlaub",E143="Krank"),IF(AND(WEEKDAY(A143,2)&lt;=5,D143=""),INDEX(Einstellungen!$B$8:$B$14,WEEKDAY(A143,2)),0),0)</f>
        <v>0</v>
      </c>
      <c r="J143" s="9">
        <f t="shared" si="20"/>
        <v>0</v>
      </c>
      <c r="K143" s="9">
        <f t="shared" si="21"/>
        <v>0</v>
      </c>
      <c r="L143" s="9">
        <f t="shared" si="22"/>
        <v>0</v>
      </c>
      <c r="M143" s="9">
        <f>SUM($L$10:L143)</f>
        <v>0.125</v>
      </c>
      <c r="N143" s="12">
        <f>IF(OR(E143="Arbeit",E143="Homeoffice",E143="Dienstreise"),IF(J143*24&gt;9,Einstellungen!$B$17,IF(J143*24&gt;6,Einstellungen!$B$16,0)),0)</f>
        <v>0</v>
      </c>
      <c r="O143" s="6" t="str">
        <f>IF(OR(E143="Arbeit",E143="Homeoffice",E143="Dienstreise"),IF(OR(F143="",G143=""),"Zeit fehlt",IF(H143&lt;N143,"Pause prüfen",IF(J143*24&gt;Einstellungen!$B$15,"Arbeitszeit &gt; Limit",IF(OR(WEEKDAY(A143,2)&gt;5,D143&lt;&gt;""),"Ruhetag/Feiertag prüfen","OK")))),IF(OR(E143="",E143="Frei",E143="Urlaub",E143="Krank",E143="Feiertag"),"", "Art prüfen"))</f>
        <v/>
      </c>
      <c r="P143" s="2" t="s">
        <v>34</v>
      </c>
    </row>
    <row r="144" spans="1:16" ht="18" customHeight="1" x14ac:dyDescent="0.25">
      <c r="A144" s="7">
        <v>46157</v>
      </c>
      <c r="B144" s="6" t="str">
        <f t="shared" si="18"/>
        <v>Freitag</v>
      </c>
      <c r="C144" s="6" t="str">
        <f t="shared" si="19"/>
        <v>Mai</v>
      </c>
      <c r="D144" s="6" t="str">
        <f>IFERROR(INDEX(Einstellungen!$C$22:$C$60,MATCH(A144,Einstellungen!$E$22:$E$60,0)),"")</f>
        <v/>
      </c>
      <c r="E144" s="2" t="s">
        <v>36</v>
      </c>
      <c r="F144" s="8">
        <v>0.34375</v>
      </c>
      <c r="G144" s="8">
        <v>0.69791666666666663</v>
      </c>
      <c r="H144" s="11">
        <v>30</v>
      </c>
      <c r="I144" s="9">
        <f>IF(OR(E144="Arbeit",E144="Homeoffice",E144="Dienstreise",E144="Urlaub",E144="Krank"),IF(AND(WEEKDAY(A144,2)&lt;=5,D144=""),INDEX(Einstellungen!$B$8:$B$14,WEEKDAY(A144,2)),0),0)</f>
        <v>0.33333333333333331</v>
      </c>
      <c r="J144" s="9">
        <f t="shared" si="20"/>
        <v>0.33333333333333331</v>
      </c>
      <c r="K144" s="9">
        <f t="shared" si="21"/>
        <v>0.33333333333333331</v>
      </c>
      <c r="L144" s="9">
        <f t="shared" si="22"/>
        <v>0</v>
      </c>
      <c r="M144" s="9">
        <f>SUM($L$10:L144)</f>
        <v>0.125</v>
      </c>
      <c r="N144" s="12">
        <f>IF(OR(E144="Arbeit",E144="Homeoffice",E144="Dienstreise"),IF(J144*24&gt;9,Einstellungen!$B$17,IF(J144*24&gt;6,Einstellungen!$B$16,0)),0)</f>
        <v>30</v>
      </c>
      <c r="O144" s="6" t="str">
        <f>IF(OR(E144="Arbeit",E144="Homeoffice",E144="Dienstreise"),IF(OR(F144="",G144=""),"Zeit fehlt",IF(H144&lt;N144,"Pause prüfen",IF(J144*24&gt;Einstellungen!$B$15,"Arbeitszeit &gt; Limit",IF(OR(WEEKDAY(A144,2)&gt;5,D144&lt;&gt;""),"Ruhetag/Feiertag prüfen","OK")))),IF(OR(E144="",E144="Frei",E144="Urlaub",E144="Krank",E144="Feiertag"),"", "Art prüfen"))</f>
        <v>OK</v>
      </c>
      <c r="P144" s="2"/>
    </row>
    <row r="145" spans="1:16" ht="18" customHeight="1" x14ac:dyDescent="0.25">
      <c r="A145" s="7">
        <v>46158</v>
      </c>
      <c r="B145" s="6" t="str">
        <f t="shared" si="18"/>
        <v>Samstag</v>
      </c>
      <c r="C145" s="6" t="str">
        <f t="shared" si="19"/>
        <v>Mai</v>
      </c>
      <c r="D145" s="6" t="str">
        <f>IFERROR(INDEX(Einstellungen!$C$22:$C$60,MATCH(A145,Einstellungen!$E$22:$E$60,0)),"")</f>
        <v/>
      </c>
      <c r="E145" s="2" t="s">
        <v>38</v>
      </c>
      <c r="F145" s="8"/>
      <c r="G145" s="8"/>
      <c r="H145" s="11"/>
      <c r="I145" s="9">
        <f>IF(OR(E145="Arbeit",E145="Homeoffice",E145="Dienstreise",E145="Urlaub",E145="Krank"),IF(AND(WEEKDAY(A145,2)&lt;=5,D145=""),INDEX(Einstellungen!$B$8:$B$14,WEEKDAY(A145,2)),0),0)</f>
        <v>0</v>
      </c>
      <c r="J145" s="9">
        <f t="shared" si="20"/>
        <v>0</v>
      </c>
      <c r="K145" s="9">
        <f t="shared" si="21"/>
        <v>0</v>
      </c>
      <c r="L145" s="9">
        <f t="shared" si="22"/>
        <v>0</v>
      </c>
      <c r="M145" s="9">
        <f>SUM($L$10:L145)</f>
        <v>0.125</v>
      </c>
      <c r="N145" s="12">
        <f>IF(OR(E145="Arbeit",E145="Homeoffice",E145="Dienstreise"),IF(J145*24&gt;9,Einstellungen!$B$17,IF(J145*24&gt;6,Einstellungen!$B$16,0)),0)</f>
        <v>0</v>
      </c>
      <c r="O145" s="6" t="str">
        <f>IF(OR(E145="Arbeit",E145="Homeoffice",E145="Dienstreise"),IF(OR(F145="",G145=""),"Zeit fehlt",IF(H145&lt;N145,"Pause prüfen",IF(J145*24&gt;Einstellungen!$B$15,"Arbeitszeit &gt; Limit",IF(OR(WEEKDAY(A145,2)&gt;5,D145&lt;&gt;""),"Ruhetag/Feiertag prüfen","OK")))),IF(OR(E145="",E145="Frei",E145="Urlaub",E145="Krank",E145="Feiertag"),"", "Art prüfen"))</f>
        <v/>
      </c>
      <c r="P145" s="2"/>
    </row>
    <row r="146" spans="1:16" ht="18" customHeight="1" x14ac:dyDescent="0.25">
      <c r="A146" s="7">
        <v>46159</v>
      </c>
      <c r="B146" s="6" t="str">
        <f t="shared" si="18"/>
        <v>Sonntag</v>
      </c>
      <c r="C146" s="6" t="str">
        <f t="shared" si="19"/>
        <v>Mai</v>
      </c>
      <c r="D146" s="6" t="str">
        <f>IFERROR(INDEX(Einstellungen!$C$22:$C$60,MATCH(A146,Einstellungen!$E$22:$E$60,0)),"")</f>
        <v/>
      </c>
      <c r="E146" s="2" t="s">
        <v>38</v>
      </c>
      <c r="F146" s="8"/>
      <c r="G146" s="8"/>
      <c r="H146" s="11"/>
      <c r="I146" s="9">
        <f>IF(OR(E146="Arbeit",E146="Homeoffice",E146="Dienstreise",E146="Urlaub",E146="Krank"),IF(AND(WEEKDAY(A146,2)&lt;=5,D146=""),INDEX(Einstellungen!$B$8:$B$14,WEEKDAY(A146,2)),0),0)</f>
        <v>0</v>
      </c>
      <c r="J146" s="9">
        <f t="shared" si="20"/>
        <v>0</v>
      </c>
      <c r="K146" s="9">
        <f t="shared" si="21"/>
        <v>0</v>
      </c>
      <c r="L146" s="9">
        <f t="shared" si="22"/>
        <v>0</v>
      </c>
      <c r="M146" s="9">
        <f>SUM($L$10:L146)</f>
        <v>0.125</v>
      </c>
      <c r="N146" s="12">
        <f>IF(OR(E146="Arbeit",E146="Homeoffice",E146="Dienstreise"),IF(J146*24&gt;9,Einstellungen!$B$17,IF(J146*24&gt;6,Einstellungen!$B$16,0)),0)</f>
        <v>0</v>
      </c>
      <c r="O146" s="6" t="str">
        <f>IF(OR(E146="Arbeit",E146="Homeoffice",E146="Dienstreise"),IF(OR(F146="",G146=""),"Zeit fehlt",IF(H146&lt;N146,"Pause prüfen",IF(J146*24&gt;Einstellungen!$B$15,"Arbeitszeit &gt; Limit",IF(OR(WEEKDAY(A146,2)&gt;5,D146&lt;&gt;""),"Ruhetag/Feiertag prüfen","OK")))),IF(OR(E146="",E146="Frei",E146="Urlaub",E146="Krank",E146="Feiertag"),"", "Art prüfen"))</f>
        <v/>
      </c>
      <c r="P146" s="2"/>
    </row>
    <row r="147" spans="1:16" ht="18" customHeight="1" x14ac:dyDescent="0.25">
      <c r="A147" s="7">
        <v>46160</v>
      </c>
      <c r="B147" s="6" t="str">
        <f t="shared" si="18"/>
        <v>Montag</v>
      </c>
      <c r="C147" s="6" t="str">
        <f t="shared" si="19"/>
        <v>Mai</v>
      </c>
      <c r="D147" s="6" t="str">
        <f>IFERROR(INDEX(Einstellungen!$C$22:$C$60,MATCH(A147,Einstellungen!$E$22:$E$60,0)),"")</f>
        <v/>
      </c>
      <c r="E147" s="2" t="s">
        <v>41</v>
      </c>
      <c r="F147" s="8">
        <v>0.33333333333333331</v>
      </c>
      <c r="G147" s="8">
        <v>0.6875</v>
      </c>
      <c r="H147" s="11">
        <v>30</v>
      </c>
      <c r="I147" s="9">
        <f>IF(OR(E147="Arbeit",E147="Homeoffice",E147="Dienstreise",E147="Urlaub",E147="Krank"),IF(AND(WEEKDAY(A147,2)&lt;=5,D147=""),INDEX(Einstellungen!$B$8:$B$14,WEEKDAY(A147,2)),0),0)</f>
        <v>0.33333333333333331</v>
      </c>
      <c r="J147" s="9">
        <f t="shared" si="20"/>
        <v>0.33333333333333331</v>
      </c>
      <c r="K147" s="9">
        <f t="shared" si="21"/>
        <v>0.33333333333333331</v>
      </c>
      <c r="L147" s="9">
        <f t="shared" si="22"/>
        <v>0</v>
      </c>
      <c r="M147" s="9">
        <f>SUM($L$10:L147)</f>
        <v>0.125</v>
      </c>
      <c r="N147" s="12">
        <f>IF(OR(E147="Arbeit",E147="Homeoffice",E147="Dienstreise"),IF(J147*24&gt;9,Einstellungen!$B$17,IF(J147*24&gt;6,Einstellungen!$B$16,0)),0)</f>
        <v>30</v>
      </c>
      <c r="O147" s="6" t="str">
        <f>IF(OR(E147="Arbeit",E147="Homeoffice",E147="Dienstreise"),IF(OR(F147="",G147=""),"Zeit fehlt",IF(H147&lt;N147,"Pause prüfen",IF(J147*24&gt;Einstellungen!$B$15,"Arbeitszeit &gt; Limit",IF(OR(WEEKDAY(A147,2)&gt;5,D147&lt;&gt;""),"Ruhetag/Feiertag prüfen","OK")))),IF(OR(E147="",E147="Frei",E147="Urlaub",E147="Krank",E147="Feiertag"),"", "Art prüfen"))</f>
        <v>OK</v>
      </c>
      <c r="P147" s="2"/>
    </row>
    <row r="148" spans="1:16" ht="18" customHeight="1" x14ac:dyDescent="0.25">
      <c r="A148" s="7">
        <v>46161</v>
      </c>
      <c r="B148" s="6" t="str">
        <f t="shared" si="18"/>
        <v>Dienstag</v>
      </c>
      <c r="C148" s="6" t="str">
        <f t="shared" si="19"/>
        <v>Mai</v>
      </c>
      <c r="D148" s="6" t="str">
        <f>IFERROR(INDEX(Einstellungen!$C$22:$C$60,MATCH(A148,Einstellungen!$E$22:$E$60,0)),"")</f>
        <v/>
      </c>
      <c r="E148" s="2" t="s">
        <v>36</v>
      </c>
      <c r="F148" s="8">
        <v>0.33333333333333331</v>
      </c>
      <c r="G148" s="8">
        <v>0.6875</v>
      </c>
      <c r="H148" s="11">
        <v>30</v>
      </c>
      <c r="I148" s="9">
        <f>IF(OR(E148="Arbeit",E148="Homeoffice",E148="Dienstreise",E148="Urlaub",E148="Krank"),IF(AND(WEEKDAY(A148,2)&lt;=5,D148=""),INDEX(Einstellungen!$B$8:$B$14,WEEKDAY(A148,2)),0),0)</f>
        <v>0.33333333333333331</v>
      </c>
      <c r="J148" s="9">
        <f t="shared" si="20"/>
        <v>0.33333333333333331</v>
      </c>
      <c r="K148" s="9">
        <f t="shared" si="21"/>
        <v>0.33333333333333331</v>
      </c>
      <c r="L148" s="9">
        <f t="shared" si="22"/>
        <v>0</v>
      </c>
      <c r="M148" s="9">
        <f>SUM($L$10:L148)</f>
        <v>0.125</v>
      </c>
      <c r="N148" s="12">
        <f>IF(OR(E148="Arbeit",E148="Homeoffice",E148="Dienstreise"),IF(J148*24&gt;9,Einstellungen!$B$17,IF(J148*24&gt;6,Einstellungen!$B$16,0)),0)</f>
        <v>30</v>
      </c>
      <c r="O148" s="6" t="str">
        <f>IF(OR(E148="Arbeit",E148="Homeoffice",E148="Dienstreise"),IF(OR(F148="",G148=""),"Zeit fehlt",IF(H148&lt;N148,"Pause prüfen",IF(J148*24&gt;Einstellungen!$B$15,"Arbeitszeit &gt; Limit",IF(OR(WEEKDAY(A148,2)&gt;5,D148&lt;&gt;""),"Ruhetag/Feiertag prüfen","OK")))),IF(OR(E148="",E148="Frei",E148="Urlaub",E148="Krank",E148="Feiertag"),"", "Art prüfen"))</f>
        <v>OK</v>
      </c>
      <c r="P148" s="2"/>
    </row>
    <row r="149" spans="1:16" ht="18" customHeight="1" x14ac:dyDescent="0.25">
      <c r="A149" s="7">
        <v>46162</v>
      </c>
      <c r="B149" s="6" t="str">
        <f t="shared" si="18"/>
        <v>Mittwoch</v>
      </c>
      <c r="C149" s="6" t="str">
        <f t="shared" si="19"/>
        <v>Mai</v>
      </c>
      <c r="D149" s="6" t="str">
        <f>IFERROR(INDEX(Einstellungen!$C$22:$C$60,MATCH(A149,Einstellungen!$E$22:$E$60,0)),"")</f>
        <v/>
      </c>
      <c r="E149" s="2" t="s">
        <v>36</v>
      </c>
      <c r="F149" s="8">
        <v>0.35416666666666669</v>
      </c>
      <c r="G149" s="8">
        <v>0.71875</v>
      </c>
      <c r="H149" s="11">
        <v>45</v>
      </c>
      <c r="I149" s="9">
        <f>IF(OR(E149="Arbeit",E149="Homeoffice",E149="Dienstreise",E149="Urlaub",E149="Krank"),IF(AND(WEEKDAY(A149,2)&lt;=5,D149=""),INDEX(Einstellungen!$B$8:$B$14,WEEKDAY(A149,2)),0),0)</f>
        <v>0.33333333333333331</v>
      </c>
      <c r="J149" s="9">
        <f t="shared" si="20"/>
        <v>0.33333333333333331</v>
      </c>
      <c r="K149" s="9">
        <f t="shared" si="21"/>
        <v>0.33333333333333331</v>
      </c>
      <c r="L149" s="9">
        <f t="shared" si="22"/>
        <v>0</v>
      </c>
      <c r="M149" s="9">
        <f>SUM($L$10:L149)</f>
        <v>0.125</v>
      </c>
      <c r="N149" s="12">
        <f>IF(OR(E149="Arbeit",E149="Homeoffice",E149="Dienstreise"),IF(J149*24&gt;9,Einstellungen!$B$17,IF(J149*24&gt;6,Einstellungen!$B$16,0)),0)</f>
        <v>30</v>
      </c>
      <c r="O149" s="6" t="str">
        <f>IF(OR(E149="Arbeit",E149="Homeoffice",E149="Dienstreise"),IF(OR(F149="",G149=""),"Zeit fehlt",IF(H149&lt;N149,"Pause prüfen",IF(J149*24&gt;Einstellungen!$B$15,"Arbeitszeit &gt; Limit",IF(OR(WEEKDAY(A149,2)&gt;5,D149&lt;&gt;""),"Ruhetag/Feiertag prüfen","OK")))),IF(OR(E149="",E149="Frei",E149="Urlaub",E149="Krank",E149="Feiertag"),"", "Art prüfen"))</f>
        <v>OK</v>
      </c>
      <c r="P149" s="2"/>
    </row>
    <row r="150" spans="1:16" ht="18" customHeight="1" x14ac:dyDescent="0.25">
      <c r="A150" s="7">
        <v>46163</v>
      </c>
      <c r="B150" s="6" t="str">
        <f t="shared" si="18"/>
        <v>Donnerstag</v>
      </c>
      <c r="C150" s="6" t="str">
        <f t="shared" si="19"/>
        <v>Mai</v>
      </c>
      <c r="D150" s="6" t="str">
        <f>IFERROR(INDEX(Einstellungen!$C$22:$C$60,MATCH(A150,Einstellungen!$E$22:$E$60,0)),"")</f>
        <v/>
      </c>
      <c r="E150" s="2" t="s">
        <v>41</v>
      </c>
      <c r="F150" s="8">
        <v>0.33333333333333331</v>
      </c>
      <c r="G150" s="8">
        <v>0.6875</v>
      </c>
      <c r="H150" s="11">
        <v>30</v>
      </c>
      <c r="I150" s="9">
        <f>IF(OR(E150="Arbeit",E150="Homeoffice",E150="Dienstreise",E150="Urlaub",E150="Krank"),IF(AND(WEEKDAY(A150,2)&lt;=5,D150=""),INDEX(Einstellungen!$B$8:$B$14,WEEKDAY(A150,2)),0),0)</f>
        <v>0.33333333333333331</v>
      </c>
      <c r="J150" s="9">
        <f t="shared" si="20"/>
        <v>0.33333333333333331</v>
      </c>
      <c r="K150" s="9">
        <f t="shared" si="21"/>
        <v>0.33333333333333331</v>
      </c>
      <c r="L150" s="9">
        <f t="shared" si="22"/>
        <v>0</v>
      </c>
      <c r="M150" s="9">
        <f>SUM($L$10:L150)</f>
        <v>0.125</v>
      </c>
      <c r="N150" s="12">
        <f>IF(OR(E150="Arbeit",E150="Homeoffice",E150="Dienstreise"),IF(J150*24&gt;9,Einstellungen!$B$17,IF(J150*24&gt;6,Einstellungen!$B$16,0)),0)</f>
        <v>30</v>
      </c>
      <c r="O150" s="6" t="str">
        <f>IF(OR(E150="Arbeit",E150="Homeoffice",E150="Dienstreise"),IF(OR(F150="",G150=""),"Zeit fehlt",IF(H150&lt;N150,"Pause prüfen",IF(J150*24&gt;Einstellungen!$B$15,"Arbeitszeit &gt; Limit",IF(OR(WEEKDAY(A150,2)&gt;5,D150&lt;&gt;""),"Ruhetag/Feiertag prüfen","OK")))),IF(OR(E150="",E150="Frei",E150="Urlaub",E150="Krank",E150="Feiertag"),"", "Art prüfen"))</f>
        <v>OK</v>
      </c>
      <c r="P150" s="2"/>
    </row>
    <row r="151" spans="1:16" ht="18" customHeight="1" x14ac:dyDescent="0.25">
      <c r="A151" s="7">
        <v>46164</v>
      </c>
      <c r="B151" s="6" t="str">
        <f t="shared" si="18"/>
        <v>Freitag</v>
      </c>
      <c r="C151" s="6" t="str">
        <f t="shared" si="19"/>
        <v>Mai</v>
      </c>
      <c r="D151" s="6" t="str">
        <f>IFERROR(INDEX(Einstellungen!$C$22:$C$60,MATCH(A151,Einstellungen!$E$22:$E$60,0)),"")</f>
        <v/>
      </c>
      <c r="E151" s="2" t="s">
        <v>36</v>
      </c>
      <c r="F151" s="8">
        <v>0.34375</v>
      </c>
      <c r="G151" s="8">
        <v>0.69791666666666663</v>
      </c>
      <c r="H151" s="11">
        <v>30</v>
      </c>
      <c r="I151" s="9">
        <f>IF(OR(E151="Arbeit",E151="Homeoffice",E151="Dienstreise",E151="Urlaub",E151="Krank"),IF(AND(WEEKDAY(A151,2)&lt;=5,D151=""),INDEX(Einstellungen!$B$8:$B$14,WEEKDAY(A151,2)),0),0)</f>
        <v>0.33333333333333331</v>
      </c>
      <c r="J151" s="9">
        <f t="shared" si="20"/>
        <v>0.33333333333333331</v>
      </c>
      <c r="K151" s="9">
        <f t="shared" si="21"/>
        <v>0.33333333333333331</v>
      </c>
      <c r="L151" s="9">
        <f t="shared" si="22"/>
        <v>0</v>
      </c>
      <c r="M151" s="9">
        <f>SUM($L$10:L151)</f>
        <v>0.125</v>
      </c>
      <c r="N151" s="12">
        <f>IF(OR(E151="Arbeit",E151="Homeoffice",E151="Dienstreise"),IF(J151*24&gt;9,Einstellungen!$B$17,IF(J151*24&gt;6,Einstellungen!$B$16,0)),0)</f>
        <v>30</v>
      </c>
      <c r="O151" s="6" t="str">
        <f>IF(OR(E151="Arbeit",E151="Homeoffice",E151="Dienstreise"),IF(OR(F151="",G151=""),"Zeit fehlt",IF(H151&lt;N151,"Pause prüfen",IF(J151*24&gt;Einstellungen!$B$15,"Arbeitszeit &gt; Limit",IF(OR(WEEKDAY(A151,2)&gt;5,D151&lt;&gt;""),"Ruhetag/Feiertag prüfen","OK")))),IF(OR(E151="",E151="Frei",E151="Urlaub",E151="Krank",E151="Feiertag"),"", "Art prüfen"))</f>
        <v>OK</v>
      </c>
      <c r="P151" s="2"/>
    </row>
    <row r="152" spans="1:16" ht="18" customHeight="1" x14ac:dyDescent="0.25">
      <c r="A152" s="7">
        <v>46165</v>
      </c>
      <c r="B152" s="6" t="str">
        <f t="shared" si="18"/>
        <v>Samstag</v>
      </c>
      <c r="C152" s="6" t="str">
        <f t="shared" si="19"/>
        <v>Mai</v>
      </c>
      <c r="D152" s="6" t="str">
        <f>IFERROR(INDEX(Einstellungen!$C$22:$C$60,MATCH(A152,Einstellungen!$E$22:$E$60,0)),"")</f>
        <v/>
      </c>
      <c r="E152" s="2" t="s">
        <v>38</v>
      </c>
      <c r="F152" s="8"/>
      <c r="G152" s="8"/>
      <c r="H152" s="11"/>
      <c r="I152" s="9">
        <f>IF(OR(E152="Arbeit",E152="Homeoffice",E152="Dienstreise",E152="Urlaub",E152="Krank"),IF(AND(WEEKDAY(A152,2)&lt;=5,D152=""),INDEX(Einstellungen!$B$8:$B$14,WEEKDAY(A152,2)),0),0)</f>
        <v>0</v>
      </c>
      <c r="J152" s="9">
        <f t="shared" si="20"/>
        <v>0</v>
      </c>
      <c r="K152" s="9">
        <f t="shared" si="21"/>
        <v>0</v>
      </c>
      <c r="L152" s="9">
        <f t="shared" si="22"/>
        <v>0</v>
      </c>
      <c r="M152" s="9">
        <f>SUM($L$10:L152)</f>
        <v>0.125</v>
      </c>
      <c r="N152" s="12">
        <f>IF(OR(E152="Arbeit",E152="Homeoffice",E152="Dienstreise"),IF(J152*24&gt;9,Einstellungen!$B$17,IF(J152*24&gt;6,Einstellungen!$B$16,0)),0)</f>
        <v>0</v>
      </c>
      <c r="O152" s="6" t="str">
        <f>IF(OR(E152="Arbeit",E152="Homeoffice",E152="Dienstreise"),IF(OR(F152="",G152=""),"Zeit fehlt",IF(H152&lt;N152,"Pause prüfen",IF(J152*24&gt;Einstellungen!$B$15,"Arbeitszeit &gt; Limit",IF(OR(WEEKDAY(A152,2)&gt;5,D152&lt;&gt;""),"Ruhetag/Feiertag prüfen","OK")))),IF(OR(E152="",E152="Frei",E152="Urlaub",E152="Krank",E152="Feiertag"),"", "Art prüfen"))</f>
        <v/>
      </c>
      <c r="P152" s="2"/>
    </row>
    <row r="153" spans="1:16" ht="18" customHeight="1" x14ac:dyDescent="0.25">
      <c r="A153" s="7">
        <v>46166</v>
      </c>
      <c r="B153" s="6" t="str">
        <f t="shared" si="18"/>
        <v>Sonntag</v>
      </c>
      <c r="C153" s="6" t="str">
        <f t="shared" si="19"/>
        <v>Mai</v>
      </c>
      <c r="D153" s="6" t="str">
        <f>IFERROR(INDEX(Einstellungen!$C$22:$C$60,MATCH(A153,Einstellungen!$E$22:$E$60,0)),"")</f>
        <v/>
      </c>
      <c r="E153" s="2" t="s">
        <v>38</v>
      </c>
      <c r="F153" s="8"/>
      <c r="G153" s="8"/>
      <c r="H153" s="11"/>
      <c r="I153" s="9">
        <f>IF(OR(E153="Arbeit",E153="Homeoffice",E153="Dienstreise",E153="Urlaub",E153="Krank"),IF(AND(WEEKDAY(A153,2)&lt;=5,D153=""),INDEX(Einstellungen!$B$8:$B$14,WEEKDAY(A153,2)),0),0)</f>
        <v>0</v>
      </c>
      <c r="J153" s="9">
        <f t="shared" si="20"/>
        <v>0</v>
      </c>
      <c r="K153" s="9">
        <f t="shared" si="21"/>
        <v>0</v>
      </c>
      <c r="L153" s="9">
        <f t="shared" si="22"/>
        <v>0</v>
      </c>
      <c r="M153" s="9">
        <f>SUM($L$10:L153)</f>
        <v>0.125</v>
      </c>
      <c r="N153" s="12">
        <f>IF(OR(E153="Arbeit",E153="Homeoffice",E153="Dienstreise"),IF(J153*24&gt;9,Einstellungen!$B$17,IF(J153*24&gt;6,Einstellungen!$B$16,0)),0)</f>
        <v>0</v>
      </c>
      <c r="O153" s="6" t="str">
        <f>IF(OR(E153="Arbeit",E153="Homeoffice",E153="Dienstreise"),IF(OR(F153="",G153=""),"Zeit fehlt",IF(H153&lt;N153,"Pause prüfen",IF(J153*24&gt;Einstellungen!$B$15,"Arbeitszeit &gt; Limit",IF(OR(WEEKDAY(A153,2)&gt;5,D153&lt;&gt;""),"Ruhetag/Feiertag prüfen","OK")))),IF(OR(E153="",E153="Frei",E153="Urlaub",E153="Krank",E153="Feiertag"),"", "Art prüfen"))</f>
        <v/>
      </c>
      <c r="P153" s="2"/>
    </row>
    <row r="154" spans="1:16" ht="18" customHeight="1" x14ac:dyDescent="0.25">
      <c r="A154" s="7">
        <v>46167</v>
      </c>
      <c r="B154" s="6" t="str">
        <f t="shared" si="18"/>
        <v>Montag</v>
      </c>
      <c r="C154" s="6" t="str">
        <f t="shared" si="19"/>
        <v>Mai</v>
      </c>
      <c r="D154" s="6" t="str">
        <f>IFERROR(INDEX(Einstellungen!$C$22:$C$60,MATCH(A154,Einstellungen!$E$22:$E$60,0)),"")</f>
        <v>Pfingstmontag</v>
      </c>
      <c r="E154" s="2" t="s">
        <v>18</v>
      </c>
      <c r="F154" s="8"/>
      <c r="G154" s="8"/>
      <c r="H154" s="11"/>
      <c r="I154" s="9">
        <f>IF(OR(E154="Arbeit",E154="Homeoffice",E154="Dienstreise",E154="Urlaub",E154="Krank"),IF(AND(WEEKDAY(A154,2)&lt;=5,D154=""),INDEX(Einstellungen!$B$8:$B$14,WEEKDAY(A154,2)),0),0)</f>
        <v>0</v>
      </c>
      <c r="J154" s="9">
        <f t="shared" si="20"/>
        <v>0</v>
      </c>
      <c r="K154" s="9">
        <f t="shared" si="21"/>
        <v>0</v>
      </c>
      <c r="L154" s="9">
        <f t="shared" si="22"/>
        <v>0</v>
      </c>
      <c r="M154" s="9">
        <f>SUM($L$10:L154)</f>
        <v>0.125</v>
      </c>
      <c r="N154" s="12">
        <f>IF(OR(E154="Arbeit",E154="Homeoffice",E154="Dienstreise"),IF(J154*24&gt;9,Einstellungen!$B$17,IF(J154*24&gt;6,Einstellungen!$B$16,0)),0)</f>
        <v>0</v>
      </c>
      <c r="O154" s="6" t="str">
        <f>IF(OR(E154="Arbeit",E154="Homeoffice",E154="Dienstreise"),IF(OR(F154="",G154=""),"Zeit fehlt",IF(H154&lt;N154,"Pause prüfen",IF(J154*24&gt;Einstellungen!$B$15,"Arbeitszeit &gt; Limit",IF(OR(WEEKDAY(A154,2)&gt;5,D154&lt;&gt;""),"Ruhetag/Feiertag prüfen","OK")))),IF(OR(E154="",E154="Frei",E154="Urlaub",E154="Krank",E154="Feiertag"),"", "Art prüfen"))</f>
        <v/>
      </c>
      <c r="P154" s="2" t="s">
        <v>34</v>
      </c>
    </row>
    <row r="155" spans="1:16" ht="18" customHeight="1" x14ac:dyDescent="0.25">
      <c r="A155" s="7">
        <v>46168</v>
      </c>
      <c r="B155" s="6" t="str">
        <f t="shared" si="18"/>
        <v>Dienstag</v>
      </c>
      <c r="C155" s="6" t="str">
        <f t="shared" si="19"/>
        <v>Mai</v>
      </c>
      <c r="D155" s="6" t="str">
        <f>IFERROR(INDEX(Einstellungen!$C$22:$C$60,MATCH(A155,Einstellungen!$E$22:$E$60,0)),"")</f>
        <v/>
      </c>
      <c r="E155" s="2" t="s">
        <v>36</v>
      </c>
      <c r="F155" s="8">
        <v>0.33333333333333331</v>
      </c>
      <c r="G155" s="8">
        <v>0.6875</v>
      </c>
      <c r="H155" s="11">
        <v>30</v>
      </c>
      <c r="I155" s="9">
        <f>IF(OR(E155="Arbeit",E155="Homeoffice",E155="Dienstreise",E155="Urlaub",E155="Krank"),IF(AND(WEEKDAY(A155,2)&lt;=5,D155=""),INDEX(Einstellungen!$B$8:$B$14,WEEKDAY(A155,2)),0),0)</f>
        <v>0.33333333333333331</v>
      </c>
      <c r="J155" s="9">
        <f t="shared" si="20"/>
        <v>0.33333333333333331</v>
      </c>
      <c r="K155" s="9">
        <f t="shared" si="21"/>
        <v>0.33333333333333331</v>
      </c>
      <c r="L155" s="9">
        <f t="shared" si="22"/>
        <v>0</v>
      </c>
      <c r="M155" s="9">
        <f>SUM($L$10:L155)</f>
        <v>0.125</v>
      </c>
      <c r="N155" s="12">
        <f>IF(OR(E155="Arbeit",E155="Homeoffice",E155="Dienstreise"),IF(J155*24&gt;9,Einstellungen!$B$17,IF(J155*24&gt;6,Einstellungen!$B$16,0)),0)</f>
        <v>30</v>
      </c>
      <c r="O155" s="6" t="str">
        <f>IF(OR(E155="Arbeit",E155="Homeoffice",E155="Dienstreise"),IF(OR(F155="",G155=""),"Zeit fehlt",IF(H155&lt;N155,"Pause prüfen",IF(J155*24&gt;Einstellungen!$B$15,"Arbeitszeit &gt; Limit",IF(OR(WEEKDAY(A155,2)&gt;5,D155&lt;&gt;""),"Ruhetag/Feiertag prüfen","OK")))),IF(OR(E155="",E155="Frei",E155="Urlaub",E155="Krank",E155="Feiertag"),"", "Art prüfen"))</f>
        <v>OK</v>
      </c>
      <c r="P155" s="2"/>
    </row>
    <row r="156" spans="1:16" ht="18" customHeight="1" x14ac:dyDescent="0.25">
      <c r="A156" s="7">
        <v>46169</v>
      </c>
      <c r="B156" s="6" t="str">
        <f t="shared" si="18"/>
        <v>Mittwoch</v>
      </c>
      <c r="C156" s="6" t="str">
        <f t="shared" si="19"/>
        <v>Mai</v>
      </c>
      <c r="D156" s="6" t="str">
        <f>IFERROR(INDEX(Einstellungen!$C$22:$C$60,MATCH(A156,Einstellungen!$E$22:$E$60,0)),"")</f>
        <v/>
      </c>
      <c r="E156" s="2" t="s">
        <v>36</v>
      </c>
      <c r="F156" s="8">
        <v>0.35416666666666669</v>
      </c>
      <c r="G156" s="8">
        <v>0.71875</v>
      </c>
      <c r="H156" s="11">
        <v>45</v>
      </c>
      <c r="I156" s="9">
        <f>IF(OR(E156="Arbeit",E156="Homeoffice",E156="Dienstreise",E156="Urlaub",E156="Krank"),IF(AND(WEEKDAY(A156,2)&lt;=5,D156=""),INDEX(Einstellungen!$B$8:$B$14,WEEKDAY(A156,2)),0),0)</f>
        <v>0.33333333333333331</v>
      </c>
      <c r="J156" s="9">
        <f t="shared" si="20"/>
        <v>0.33333333333333331</v>
      </c>
      <c r="K156" s="9">
        <f t="shared" si="21"/>
        <v>0.33333333333333331</v>
      </c>
      <c r="L156" s="9">
        <f t="shared" si="22"/>
        <v>0</v>
      </c>
      <c r="M156" s="9">
        <f>SUM($L$10:L156)</f>
        <v>0.125</v>
      </c>
      <c r="N156" s="12">
        <f>IF(OR(E156="Arbeit",E156="Homeoffice",E156="Dienstreise"),IF(J156*24&gt;9,Einstellungen!$B$17,IF(J156*24&gt;6,Einstellungen!$B$16,0)),0)</f>
        <v>30</v>
      </c>
      <c r="O156" s="6" t="str">
        <f>IF(OR(E156="Arbeit",E156="Homeoffice",E156="Dienstreise"),IF(OR(F156="",G156=""),"Zeit fehlt",IF(H156&lt;N156,"Pause prüfen",IF(J156*24&gt;Einstellungen!$B$15,"Arbeitszeit &gt; Limit",IF(OR(WEEKDAY(A156,2)&gt;5,D156&lt;&gt;""),"Ruhetag/Feiertag prüfen","OK")))),IF(OR(E156="",E156="Frei",E156="Urlaub",E156="Krank",E156="Feiertag"),"", "Art prüfen"))</f>
        <v>OK</v>
      </c>
      <c r="P156" s="2"/>
    </row>
    <row r="157" spans="1:16" ht="18" customHeight="1" x14ac:dyDescent="0.25">
      <c r="A157" s="7">
        <v>46170</v>
      </c>
      <c r="B157" s="6" t="str">
        <f t="shared" si="18"/>
        <v>Donnerstag</v>
      </c>
      <c r="C157" s="6" t="str">
        <f t="shared" si="19"/>
        <v>Mai</v>
      </c>
      <c r="D157" s="6" t="str">
        <f>IFERROR(INDEX(Einstellungen!$C$22:$C$60,MATCH(A157,Einstellungen!$E$22:$E$60,0)),"")</f>
        <v/>
      </c>
      <c r="E157" s="2" t="s">
        <v>41</v>
      </c>
      <c r="F157" s="8">
        <v>0.33333333333333331</v>
      </c>
      <c r="G157" s="8">
        <v>0.6875</v>
      </c>
      <c r="H157" s="11">
        <v>30</v>
      </c>
      <c r="I157" s="9">
        <f>IF(OR(E157="Arbeit",E157="Homeoffice",E157="Dienstreise",E157="Urlaub",E157="Krank"),IF(AND(WEEKDAY(A157,2)&lt;=5,D157=""),INDEX(Einstellungen!$B$8:$B$14,WEEKDAY(A157,2)),0),0)</f>
        <v>0.33333333333333331</v>
      </c>
      <c r="J157" s="9">
        <f t="shared" si="20"/>
        <v>0.33333333333333331</v>
      </c>
      <c r="K157" s="9">
        <f t="shared" si="21"/>
        <v>0.33333333333333331</v>
      </c>
      <c r="L157" s="9">
        <f t="shared" si="22"/>
        <v>0</v>
      </c>
      <c r="M157" s="9">
        <f>SUM($L$10:L157)</f>
        <v>0.125</v>
      </c>
      <c r="N157" s="12">
        <f>IF(OR(E157="Arbeit",E157="Homeoffice",E157="Dienstreise"),IF(J157*24&gt;9,Einstellungen!$B$17,IF(J157*24&gt;6,Einstellungen!$B$16,0)),0)</f>
        <v>30</v>
      </c>
      <c r="O157" s="6" t="str">
        <f>IF(OR(E157="Arbeit",E157="Homeoffice",E157="Dienstreise"),IF(OR(F157="",G157=""),"Zeit fehlt",IF(H157&lt;N157,"Pause prüfen",IF(J157*24&gt;Einstellungen!$B$15,"Arbeitszeit &gt; Limit",IF(OR(WEEKDAY(A157,2)&gt;5,D157&lt;&gt;""),"Ruhetag/Feiertag prüfen","OK")))),IF(OR(E157="",E157="Frei",E157="Urlaub",E157="Krank",E157="Feiertag"),"", "Art prüfen"))</f>
        <v>OK</v>
      </c>
      <c r="P157" s="2"/>
    </row>
    <row r="158" spans="1:16" ht="18" customHeight="1" x14ac:dyDescent="0.25">
      <c r="A158" s="7">
        <v>46171</v>
      </c>
      <c r="B158" s="6" t="str">
        <f t="shared" si="18"/>
        <v>Freitag</v>
      </c>
      <c r="C158" s="6" t="str">
        <f t="shared" si="19"/>
        <v>Mai</v>
      </c>
      <c r="D158" s="6" t="str">
        <f>IFERROR(INDEX(Einstellungen!$C$22:$C$60,MATCH(A158,Einstellungen!$E$22:$E$60,0)),"")</f>
        <v/>
      </c>
      <c r="E158" s="2" t="s">
        <v>36</v>
      </c>
      <c r="F158" s="8">
        <v>0.34375</v>
      </c>
      <c r="G158" s="8">
        <v>0.69791666666666663</v>
      </c>
      <c r="H158" s="11">
        <v>30</v>
      </c>
      <c r="I158" s="9">
        <f>IF(OR(E158="Arbeit",E158="Homeoffice",E158="Dienstreise",E158="Urlaub",E158="Krank"),IF(AND(WEEKDAY(A158,2)&lt;=5,D158=""),INDEX(Einstellungen!$B$8:$B$14,WEEKDAY(A158,2)),0),0)</f>
        <v>0.33333333333333331</v>
      </c>
      <c r="J158" s="9">
        <f t="shared" si="20"/>
        <v>0.33333333333333331</v>
      </c>
      <c r="K158" s="9">
        <f t="shared" si="21"/>
        <v>0.33333333333333331</v>
      </c>
      <c r="L158" s="9">
        <f t="shared" si="22"/>
        <v>0</v>
      </c>
      <c r="M158" s="9">
        <f>SUM($L$10:L158)</f>
        <v>0.125</v>
      </c>
      <c r="N158" s="12">
        <f>IF(OR(E158="Arbeit",E158="Homeoffice",E158="Dienstreise"),IF(J158*24&gt;9,Einstellungen!$B$17,IF(J158*24&gt;6,Einstellungen!$B$16,0)),0)</f>
        <v>30</v>
      </c>
      <c r="O158" s="6" t="str">
        <f>IF(OR(E158="Arbeit",E158="Homeoffice",E158="Dienstreise"),IF(OR(F158="",G158=""),"Zeit fehlt",IF(H158&lt;N158,"Pause prüfen",IF(J158*24&gt;Einstellungen!$B$15,"Arbeitszeit &gt; Limit",IF(OR(WEEKDAY(A158,2)&gt;5,D158&lt;&gt;""),"Ruhetag/Feiertag prüfen","OK")))),IF(OR(E158="",E158="Frei",E158="Urlaub",E158="Krank",E158="Feiertag"),"", "Art prüfen"))</f>
        <v>OK</v>
      </c>
      <c r="P158" s="2"/>
    </row>
    <row r="159" spans="1:16" ht="18" customHeight="1" x14ac:dyDescent="0.25">
      <c r="A159" s="7">
        <v>46172</v>
      </c>
      <c r="B159" s="6" t="str">
        <f t="shared" si="18"/>
        <v>Samstag</v>
      </c>
      <c r="C159" s="6" t="str">
        <f t="shared" si="19"/>
        <v>Mai</v>
      </c>
      <c r="D159" s="6" t="str">
        <f>IFERROR(INDEX(Einstellungen!$C$22:$C$60,MATCH(A159,Einstellungen!$E$22:$E$60,0)),"")</f>
        <v/>
      </c>
      <c r="E159" s="2" t="s">
        <v>38</v>
      </c>
      <c r="F159" s="8"/>
      <c r="G159" s="8"/>
      <c r="H159" s="11"/>
      <c r="I159" s="9">
        <f>IF(OR(E159="Arbeit",E159="Homeoffice",E159="Dienstreise",E159="Urlaub",E159="Krank"),IF(AND(WEEKDAY(A159,2)&lt;=5,D159=""),INDEX(Einstellungen!$B$8:$B$14,WEEKDAY(A159,2)),0),0)</f>
        <v>0</v>
      </c>
      <c r="J159" s="9">
        <f t="shared" si="20"/>
        <v>0</v>
      </c>
      <c r="K159" s="9">
        <f t="shared" si="21"/>
        <v>0</v>
      </c>
      <c r="L159" s="9">
        <f t="shared" si="22"/>
        <v>0</v>
      </c>
      <c r="M159" s="9">
        <f>SUM($L$10:L159)</f>
        <v>0.125</v>
      </c>
      <c r="N159" s="12">
        <f>IF(OR(E159="Arbeit",E159="Homeoffice",E159="Dienstreise"),IF(J159*24&gt;9,Einstellungen!$B$17,IF(J159*24&gt;6,Einstellungen!$B$16,0)),0)</f>
        <v>0</v>
      </c>
      <c r="O159" s="6" t="str">
        <f>IF(OR(E159="Arbeit",E159="Homeoffice",E159="Dienstreise"),IF(OR(F159="",G159=""),"Zeit fehlt",IF(H159&lt;N159,"Pause prüfen",IF(J159*24&gt;Einstellungen!$B$15,"Arbeitszeit &gt; Limit",IF(OR(WEEKDAY(A159,2)&gt;5,D159&lt;&gt;""),"Ruhetag/Feiertag prüfen","OK")))),IF(OR(E159="",E159="Frei",E159="Urlaub",E159="Krank",E159="Feiertag"),"", "Art prüfen"))</f>
        <v/>
      </c>
      <c r="P159" s="2"/>
    </row>
    <row r="160" spans="1:16" ht="18" customHeight="1" x14ac:dyDescent="0.25">
      <c r="A160" s="7">
        <v>46173</v>
      </c>
      <c r="B160" s="6" t="str">
        <f t="shared" si="18"/>
        <v>Sonntag</v>
      </c>
      <c r="C160" s="6" t="str">
        <f t="shared" si="19"/>
        <v>Mai</v>
      </c>
      <c r="D160" s="6" t="str">
        <f>IFERROR(INDEX(Einstellungen!$C$22:$C$60,MATCH(A160,Einstellungen!$E$22:$E$60,0)),"")</f>
        <v/>
      </c>
      <c r="E160" s="2" t="s">
        <v>38</v>
      </c>
      <c r="F160" s="8"/>
      <c r="G160" s="8"/>
      <c r="H160" s="11"/>
      <c r="I160" s="9">
        <f>IF(OR(E160="Arbeit",E160="Homeoffice",E160="Dienstreise",E160="Urlaub",E160="Krank"),IF(AND(WEEKDAY(A160,2)&lt;=5,D160=""),INDEX(Einstellungen!$B$8:$B$14,WEEKDAY(A160,2)),0),0)</f>
        <v>0</v>
      </c>
      <c r="J160" s="9">
        <f t="shared" si="20"/>
        <v>0</v>
      </c>
      <c r="K160" s="9">
        <f t="shared" si="21"/>
        <v>0</v>
      </c>
      <c r="L160" s="9">
        <f t="shared" si="22"/>
        <v>0</v>
      </c>
      <c r="M160" s="9">
        <f>SUM($L$10:L160)</f>
        <v>0.125</v>
      </c>
      <c r="N160" s="12">
        <f>IF(OR(E160="Arbeit",E160="Homeoffice",E160="Dienstreise"),IF(J160*24&gt;9,Einstellungen!$B$17,IF(J160*24&gt;6,Einstellungen!$B$16,0)),0)</f>
        <v>0</v>
      </c>
      <c r="O160" s="6" t="str">
        <f>IF(OR(E160="Arbeit",E160="Homeoffice",E160="Dienstreise"),IF(OR(F160="",G160=""),"Zeit fehlt",IF(H160&lt;N160,"Pause prüfen",IF(J160*24&gt;Einstellungen!$B$15,"Arbeitszeit &gt; Limit",IF(OR(WEEKDAY(A160,2)&gt;5,D160&lt;&gt;""),"Ruhetag/Feiertag prüfen","OK")))),IF(OR(E160="",E160="Frei",E160="Urlaub",E160="Krank",E160="Feiertag"),"", "Art prüfen"))</f>
        <v/>
      </c>
      <c r="P160" s="2"/>
    </row>
    <row r="161" spans="1:16" ht="18" customHeight="1" x14ac:dyDescent="0.25">
      <c r="A161" s="7">
        <v>46174</v>
      </c>
      <c r="B161" s="6" t="str">
        <f t="shared" si="18"/>
        <v>Montag</v>
      </c>
      <c r="C161" s="6" t="str">
        <f t="shared" si="19"/>
        <v>Juni</v>
      </c>
      <c r="D161" s="6" t="str">
        <f>IFERROR(INDEX(Einstellungen!$C$22:$C$60,MATCH(A161,Einstellungen!$E$22:$E$60,0)),"")</f>
        <v/>
      </c>
      <c r="E161" s="2" t="s">
        <v>41</v>
      </c>
      <c r="F161" s="8">
        <v>0.33333333333333331</v>
      </c>
      <c r="G161" s="8">
        <v>0.6875</v>
      </c>
      <c r="H161" s="11">
        <v>30</v>
      </c>
      <c r="I161" s="9">
        <f>IF(OR(E161="Arbeit",E161="Homeoffice",E161="Dienstreise",E161="Urlaub",E161="Krank"),IF(AND(WEEKDAY(A161,2)&lt;=5,D161=""),INDEX(Einstellungen!$B$8:$B$14,WEEKDAY(A161,2)),0),0)</f>
        <v>0.33333333333333331</v>
      </c>
      <c r="J161" s="9">
        <f t="shared" si="20"/>
        <v>0.33333333333333331</v>
      </c>
      <c r="K161" s="9">
        <f t="shared" si="21"/>
        <v>0.33333333333333331</v>
      </c>
      <c r="L161" s="9">
        <f t="shared" si="22"/>
        <v>0</v>
      </c>
      <c r="M161" s="9">
        <f>SUM($L$10:L161)</f>
        <v>0.125</v>
      </c>
      <c r="N161" s="12">
        <f>IF(OR(E161="Arbeit",E161="Homeoffice",E161="Dienstreise"),IF(J161*24&gt;9,Einstellungen!$B$17,IF(J161*24&gt;6,Einstellungen!$B$16,0)),0)</f>
        <v>30</v>
      </c>
      <c r="O161" s="6" t="str">
        <f>IF(OR(E161="Arbeit",E161="Homeoffice",E161="Dienstreise"),IF(OR(F161="",G161=""),"Zeit fehlt",IF(H161&lt;N161,"Pause prüfen",IF(J161*24&gt;Einstellungen!$B$15,"Arbeitszeit &gt; Limit",IF(OR(WEEKDAY(A161,2)&gt;5,D161&lt;&gt;""),"Ruhetag/Feiertag prüfen","OK")))),IF(OR(E161="",E161="Frei",E161="Urlaub",E161="Krank",E161="Feiertag"),"", "Art prüfen"))</f>
        <v>OK</v>
      </c>
      <c r="P161" s="2"/>
    </row>
    <row r="162" spans="1:16" ht="18" customHeight="1" x14ac:dyDescent="0.25">
      <c r="A162" s="7">
        <v>46175</v>
      </c>
      <c r="B162" s="6" t="str">
        <f t="shared" si="18"/>
        <v>Dienstag</v>
      </c>
      <c r="C162" s="6" t="str">
        <f t="shared" si="19"/>
        <v>Juni</v>
      </c>
      <c r="D162" s="6" t="str">
        <f>IFERROR(INDEX(Einstellungen!$C$22:$C$60,MATCH(A162,Einstellungen!$E$22:$E$60,0)),"")</f>
        <v/>
      </c>
      <c r="E162" s="2" t="s">
        <v>36</v>
      </c>
      <c r="F162" s="8">
        <v>0.33333333333333331</v>
      </c>
      <c r="G162" s="8">
        <v>0.6875</v>
      </c>
      <c r="H162" s="11">
        <v>30</v>
      </c>
      <c r="I162" s="9">
        <f>IF(OR(E162="Arbeit",E162="Homeoffice",E162="Dienstreise",E162="Urlaub",E162="Krank"),IF(AND(WEEKDAY(A162,2)&lt;=5,D162=""),INDEX(Einstellungen!$B$8:$B$14,WEEKDAY(A162,2)),0),0)</f>
        <v>0.33333333333333331</v>
      </c>
      <c r="J162" s="9">
        <f t="shared" si="20"/>
        <v>0.33333333333333331</v>
      </c>
      <c r="K162" s="9">
        <f t="shared" si="21"/>
        <v>0.33333333333333331</v>
      </c>
      <c r="L162" s="9">
        <f t="shared" si="22"/>
        <v>0</v>
      </c>
      <c r="M162" s="9">
        <f>SUM($L$10:L162)</f>
        <v>0.125</v>
      </c>
      <c r="N162" s="12">
        <f>IF(OR(E162="Arbeit",E162="Homeoffice",E162="Dienstreise"),IF(J162*24&gt;9,Einstellungen!$B$17,IF(J162*24&gt;6,Einstellungen!$B$16,0)),0)</f>
        <v>30</v>
      </c>
      <c r="O162" s="6" t="str">
        <f>IF(OR(E162="Arbeit",E162="Homeoffice",E162="Dienstreise"),IF(OR(F162="",G162=""),"Zeit fehlt",IF(H162&lt;N162,"Pause prüfen",IF(J162*24&gt;Einstellungen!$B$15,"Arbeitszeit &gt; Limit",IF(OR(WEEKDAY(A162,2)&gt;5,D162&lt;&gt;""),"Ruhetag/Feiertag prüfen","OK")))),IF(OR(E162="",E162="Frei",E162="Urlaub",E162="Krank",E162="Feiertag"),"", "Art prüfen"))</f>
        <v>OK</v>
      </c>
      <c r="P162" s="2"/>
    </row>
    <row r="163" spans="1:16" ht="18" customHeight="1" x14ac:dyDescent="0.25">
      <c r="A163" s="7">
        <v>46176</v>
      </c>
      <c r="B163" s="6" t="str">
        <f t="shared" si="18"/>
        <v>Mittwoch</v>
      </c>
      <c r="C163" s="6" t="str">
        <f t="shared" si="19"/>
        <v>Juni</v>
      </c>
      <c r="D163" s="6" t="str">
        <f>IFERROR(INDEX(Einstellungen!$C$22:$C$60,MATCH(A163,Einstellungen!$E$22:$E$60,0)),"")</f>
        <v/>
      </c>
      <c r="E163" s="2" t="s">
        <v>36</v>
      </c>
      <c r="F163" s="8">
        <v>0.35416666666666669</v>
      </c>
      <c r="G163" s="8">
        <v>0.71875</v>
      </c>
      <c r="H163" s="11">
        <v>45</v>
      </c>
      <c r="I163" s="9">
        <f>IF(OR(E163="Arbeit",E163="Homeoffice",E163="Dienstreise",E163="Urlaub",E163="Krank"),IF(AND(WEEKDAY(A163,2)&lt;=5,D163=""),INDEX(Einstellungen!$B$8:$B$14,WEEKDAY(A163,2)),0),0)</f>
        <v>0.33333333333333331</v>
      </c>
      <c r="J163" s="9">
        <f t="shared" si="20"/>
        <v>0.33333333333333331</v>
      </c>
      <c r="K163" s="9">
        <f t="shared" si="21"/>
        <v>0.33333333333333331</v>
      </c>
      <c r="L163" s="9">
        <f t="shared" si="22"/>
        <v>0</v>
      </c>
      <c r="M163" s="9">
        <f>SUM($L$10:L163)</f>
        <v>0.125</v>
      </c>
      <c r="N163" s="12">
        <f>IF(OR(E163="Arbeit",E163="Homeoffice",E163="Dienstreise"),IF(J163*24&gt;9,Einstellungen!$B$17,IF(J163*24&gt;6,Einstellungen!$B$16,0)),0)</f>
        <v>30</v>
      </c>
      <c r="O163" s="6" t="str">
        <f>IF(OR(E163="Arbeit",E163="Homeoffice",E163="Dienstreise"),IF(OR(F163="",G163=""),"Zeit fehlt",IF(H163&lt;N163,"Pause prüfen",IF(J163*24&gt;Einstellungen!$B$15,"Arbeitszeit &gt; Limit",IF(OR(WEEKDAY(A163,2)&gt;5,D163&lt;&gt;""),"Ruhetag/Feiertag prüfen","OK")))),IF(OR(E163="",E163="Frei",E163="Urlaub",E163="Krank",E163="Feiertag"),"", "Art prüfen"))</f>
        <v>OK</v>
      </c>
      <c r="P163" s="2"/>
    </row>
    <row r="164" spans="1:16" ht="18" customHeight="1" x14ac:dyDescent="0.25">
      <c r="A164" s="7">
        <v>46177</v>
      </c>
      <c r="B164" s="6" t="str">
        <f t="shared" si="18"/>
        <v>Donnerstag</v>
      </c>
      <c r="C164" s="6" t="str">
        <f t="shared" si="19"/>
        <v>Juni</v>
      </c>
      <c r="D164" s="6" t="str">
        <f>IFERROR(INDEX(Einstellungen!$C$22:$C$60,MATCH(A164,Einstellungen!$E$22:$E$60,0)),"")</f>
        <v/>
      </c>
      <c r="E164" s="2" t="s">
        <v>41</v>
      </c>
      <c r="F164" s="8">
        <v>0.33333333333333331</v>
      </c>
      <c r="G164" s="8">
        <v>0.6875</v>
      </c>
      <c r="H164" s="11">
        <v>30</v>
      </c>
      <c r="I164" s="9">
        <f>IF(OR(E164="Arbeit",E164="Homeoffice",E164="Dienstreise",E164="Urlaub",E164="Krank"),IF(AND(WEEKDAY(A164,2)&lt;=5,D164=""),INDEX(Einstellungen!$B$8:$B$14,WEEKDAY(A164,2)),0),0)</f>
        <v>0.33333333333333331</v>
      </c>
      <c r="J164" s="9">
        <f t="shared" si="20"/>
        <v>0.33333333333333331</v>
      </c>
      <c r="K164" s="9">
        <f t="shared" si="21"/>
        <v>0.33333333333333331</v>
      </c>
      <c r="L164" s="9">
        <f t="shared" si="22"/>
        <v>0</v>
      </c>
      <c r="M164" s="9">
        <f>SUM($L$10:L164)</f>
        <v>0.125</v>
      </c>
      <c r="N164" s="12">
        <f>IF(OR(E164="Arbeit",E164="Homeoffice",E164="Dienstreise"),IF(J164*24&gt;9,Einstellungen!$B$17,IF(J164*24&gt;6,Einstellungen!$B$16,0)),0)</f>
        <v>30</v>
      </c>
      <c r="O164" s="6" t="str">
        <f>IF(OR(E164="Arbeit",E164="Homeoffice",E164="Dienstreise"),IF(OR(F164="",G164=""),"Zeit fehlt",IF(H164&lt;N164,"Pause prüfen",IF(J164*24&gt;Einstellungen!$B$15,"Arbeitszeit &gt; Limit",IF(OR(WEEKDAY(A164,2)&gt;5,D164&lt;&gt;""),"Ruhetag/Feiertag prüfen","OK")))),IF(OR(E164="",E164="Frei",E164="Urlaub",E164="Krank",E164="Feiertag"),"", "Art prüfen"))</f>
        <v>OK</v>
      </c>
      <c r="P164" s="2"/>
    </row>
    <row r="165" spans="1:16" ht="18" customHeight="1" x14ac:dyDescent="0.25">
      <c r="A165" s="7">
        <v>46178</v>
      </c>
      <c r="B165" s="6" t="str">
        <f t="shared" si="18"/>
        <v>Freitag</v>
      </c>
      <c r="C165" s="6" t="str">
        <f t="shared" si="19"/>
        <v>Juni</v>
      </c>
      <c r="D165" s="6" t="str">
        <f>IFERROR(INDEX(Einstellungen!$C$22:$C$60,MATCH(A165,Einstellungen!$E$22:$E$60,0)),"")</f>
        <v/>
      </c>
      <c r="E165" s="2" t="s">
        <v>36</v>
      </c>
      <c r="F165" s="8">
        <v>0.34375</v>
      </c>
      <c r="G165" s="8">
        <v>0.69791666666666663</v>
      </c>
      <c r="H165" s="11">
        <v>30</v>
      </c>
      <c r="I165" s="9">
        <f>IF(OR(E165="Arbeit",E165="Homeoffice",E165="Dienstreise",E165="Urlaub",E165="Krank"),IF(AND(WEEKDAY(A165,2)&lt;=5,D165=""),INDEX(Einstellungen!$B$8:$B$14,WEEKDAY(A165,2)),0),0)</f>
        <v>0.33333333333333331</v>
      </c>
      <c r="J165" s="9">
        <f t="shared" si="20"/>
        <v>0.33333333333333331</v>
      </c>
      <c r="K165" s="9">
        <f t="shared" si="21"/>
        <v>0.33333333333333331</v>
      </c>
      <c r="L165" s="9">
        <f t="shared" si="22"/>
        <v>0</v>
      </c>
      <c r="M165" s="9">
        <f>SUM($L$10:L165)</f>
        <v>0.125</v>
      </c>
      <c r="N165" s="12">
        <f>IF(OR(E165="Arbeit",E165="Homeoffice",E165="Dienstreise"),IF(J165*24&gt;9,Einstellungen!$B$17,IF(J165*24&gt;6,Einstellungen!$B$16,0)),0)</f>
        <v>30</v>
      </c>
      <c r="O165" s="6" t="str">
        <f>IF(OR(E165="Arbeit",E165="Homeoffice",E165="Dienstreise"),IF(OR(F165="",G165=""),"Zeit fehlt",IF(H165&lt;N165,"Pause prüfen",IF(J165*24&gt;Einstellungen!$B$15,"Arbeitszeit &gt; Limit",IF(OR(WEEKDAY(A165,2)&gt;5,D165&lt;&gt;""),"Ruhetag/Feiertag prüfen","OK")))),IF(OR(E165="",E165="Frei",E165="Urlaub",E165="Krank",E165="Feiertag"),"", "Art prüfen"))</f>
        <v>OK</v>
      </c>
      <c r="P165" s="2"/>
    </row>
    <row r="166" spans="1:16" ht="18" customHeight="1" x14ac:dyDescent="0.25">
      <c r="A166" s="7">
        <v>46179</v>
      </c>
      <c r="B166" s="6" t="str">
        <f t="shared" si="18"/>
        <v>Samstag</v>
      </c>
      <c r="C166" s="6" t="str">
        <f t="shared" si="19"/>
        <v>Juni</v>
      </c>
      <c r="D166" s="6" t="str">
        <f>IFERROR(INDEX(Einstellungen!$C$22:$C$60,MATCH(A166,Einstellungen!$E$22:$E$60,0)),"")</f>
        <v/>
      </c>
      <c r="E166" s="2" t="s">
        <v>38</v>
      </c>
      <c r="F166" s="8"/>
      <c r="G166" s="8"/>
      <c r="H166" s="11"/>
      <c r="I166" s="9">
        <f>IF(OR(E166="Arbeit",E166="Homeoffice",E166="Dienstreise",E166="Urlaub",E166="Krank"),IF(AND(WEEKDAY(A166,2)&lt;=5,D166=""),INDEX(Einstellungen!$B$8:$B$14,WEEKDAY(A166,2)),0),0)</f>
        <v>0</v>
      </c>
      <c r="J166" s="9">
        <f t="shared" si="20"/>
        <v>0</v>
      </c>
      <c r="K166" s="9">
        <f t="shared" si="21"/>
        <v>0</v>
      </c>
      <c r="L166" s="9">
        <f t="shared" si="22"/>
        <v>0</v>
      </c>
      <c r="M166" s="9">
        <f>SUM($L$10:L166)</f>
        <v>0.125</v>
      </c>
      <c r="N166" s="12">
        <f>IF(OR(E166="Arbeit",E166="Homeoffice",E166="Dienstreise"),IF(J166*24&gt;9,Einstellungen!$B$17,IF(J166*24&gt;6,Einstellungen!$B$16,0)),0)</f>
        <v>0</v>
      </c>
      <c r="O166" s="6" t="str">
        <f>IF(OR(E166="Arbeit",E166="Homeoffice",E166="Dienstreise"),IF(OR(F166="",G166=""),"Zeit fehlt",IF(H166&lt;N166,"Pause prüfen",IF(J166*24&gt;Einstellungen!$B$15,"Arbeitszeit &gt; Limit",IF(OR(WEEKDAY(A166,2)&gt;5,D166&lt;&gt;""),"Ruhetag/Feiertag prüfen","OK")))),IF(OR(E166="",E166="Frei",E166="Urlaub",E166="Krank",E166="Feiertag"),"", "Art prüfen"))</f>
        <v/>
      </c>
      <c r="P166" s="2"/>
    </row>
    <row r="167" spans="1:16" ht="18" customHeight="1" x14ac:dyDescent="0.25">
      <c r="A167" s="7">
        <v>46180</v>
      </c>
      <c r="B167" s="6" t="str">
        <f t="shared" si="18"/>
        <v>Sonntag</v>
      </c>
      <c r="C167" s="6" t="str">
        <f t="shared" si="19"/>
        <v>Juni</v>
      </c>
      <c r="D167" s="6" t="str">
        <f>IFERROR(INDEX(Einstellungen!$C$22:$C$60,MATCH(A167,Einstellungen!$E$22:$E$60,0)),"")</f>
        <v/>
      </c>
      <c r="E167" s="2" t="s">
        <v>38</v>
      </c>
      <c r="F167" s="8"/>
      <c r="G167" s="8"/>
      <c r="H167" s="11"/>
      <c r="I167" s="9">
        <f>IF(OR(E167="Arbeit",E167="Homeoffice",E167="Dienstreise",E167="Urlaub",E167="Krank"),IF(AND(WEEKDAY(A167,2)&lt;=5,D167=""),INDEX(Einstellungen!$B$8:$B$14,WEEKDAY(A167,2)),0),0)</f>
        <v>0</v>
      </c>
      <c r="J167" s="9">
        <f t="shared" si="20"/>
        <v>0</v>
      </c>
      <c r="K167" s="9">
        <f t="shared" si="21"/>
        <v>0</v>
      </c>
      <c r="L167" s="9">
        <f t="shared" si="22"/>
        <v>0</v>
      </c>
      <c r="M167" s="9">
        <f>SUM($L$10:L167)</f>
        <v>0.125</v>
      </c>
      <c r="N167" s="12">
        <f>IF(OR(E167="Arbeit",E167="Homeoffice",E167="Dienstreise"),IF(J167*24&gt;9,Einstellungen!$B$17,IF(J167*24&gt;6,Einstellungen!$B$16,0)),0)</f>
        <v>0</v>
      </c>
      <c r="O167" s="6" t="str">
        <f>IF(OR(E167="Arbeit",E167="Homeoffice",E167="Dienstreise"),IF(OR(F167="",G167=""),"Zeit fehlt",IF(H167&lt;N167,"Pause prüfen",IF(J167*24&gt;Einstellungen!$B$15,"Arbeitszeit &gt; Limit",IF(OR(WEEKDAY(A167,2)&gt;5,D167&lt;&gt;""),"Ruhetag/Feiertag prüfen","OK")))),IF(OR(E167="",E167="Frei",E167="Urlaub",E167="Krank",E167="Feiertag"),"", "Art prüfen"))</f>
        <v/>
      </c>
      <c r="P167" s="2"/>
    </row>
    <row r="168" spans="1:16" ht="18" customHeight="1" x14ac:dyDescent="0.25">
      <c r="A168" s="7">
        <v>46181</v>
      </c>
      <c r="B168" s="6" t="str">
        <f t="shared" si="18"/>
        <v>Montag</v>
      </c>
      <c r="C168" s="6" t="str">
        <f t="shared" si="19"/>
        <v>Juni</v>
      </c>
      <c r="D168" s="6" t="str">
        <f>IFERROR(INDEX(Einstellungen!$C$22:$C$60,MATCH(A168,Einstellungen!$E$22:$E$60,0)),"")</f>
        <v/>
      </c>
      <c r="E168" s="2" t="s">
        <v>41</v>
      </c>
      <c r="F168" s="8">
        <v>0.33333333333333331</v>
      </c>
      <c r="G168" s="8">
        <v>0.6875</v>
      </c>
      <c r="H168" s="11">
        <v>30</v>
      </c>
      <c r="I168" s="9">
        <f>IF(OR(E168="Arbeit",E168="Homeoffice",E168="Dienstreise",E168="Urlaub",E168="Krank"),IF(AND(WEEKDAY(A168,2)&lt;=5,D168=""),INDEX(Einstellungen!$B$8:$B$14,WEEKDAY(A168,2)),0),0)</f>
        <v>0.33333333333333331</v>
      </c>
      <c r="J168" s="9">
        <f t="shared" si="20"/>
        <v>0.33333333333333331</v>
      </c>
      <c r="K168" s="9">
        <f t="shared" si="21"/>
        <v>0.33333333333333331</v>
      </c>
      <c r="L168" s="9">
        <f t="shared" si="22"/>
        <v>0</v>
      </c>
      <c r="M168" s="9">
        <f>SUM($L$10:L168)</f>
        <v>0.125</v>
      </c>
      <c r="N168" s="12">
        <f>IF(OR(E168="Arbeit",E168="Homeoffice",E168="Dienstreise"),IF(J168*24&gt;9,Einstellungen!$B$17,IF(J168*24&gt;6,Einstellungen!$B$16,0)),0)</f>
        <v>30</v>
      </c>
      <c r="O168" s="6" t="str">
        <f>IF(OR(E168="Arbeit",E168="Homeoffice",E168="Dienstreise"),IF(OR(F168="",G168=""),"Zeit fehlt",IF(H168&lt;N168,"Pause prüfen",IF(J168*24&gt;Einstellungen!$B$15,"Arbeitszeit &gt; Limit",IF(OR(WEEKDAY(A168,2)&gt;5,D168&lt;&gt;""),"Ruhetag/Feiertag prüfen","OK")))),IF(OR(E168="",E168="Frei",E168="Urlaub",E168="Krank",E168="Feiertag"),"", "Art prüfen"))</f>
        <v>OK</v>
      </c>
      <c r="P168" s="2"/>
    </row>
    <row r="169" spans="1:16" ht="18" customHeight="1" x14ac:dyDescent="0.25">
      <c r="A169" s="7">
        <v>46182</v>
      </c>
      <c r="B169" s="6" t="str">
        <f t="shared" si="18"/>
        <v>Dienstag</v>
      </c>
      <c r="C169" s="6" t="str">
        <f t="shared" si="19"/>
        <v>Juni</v>
      </c>
      <c r="D169" s="6" t="str">
        <f>IFERROR(INDEX(Einstellungen!$C$22:$C$60,MATCH(A169,Einstellungen!$E$22:$E$60,0)),"")</f>
        <v/>
      </c>
      <c r="E169" s="2" t="s">
        <v>36</v>
      </c>
      <c r="F169" s="8">
        <v>0.33333333333333331</v>
      </c>
      <c r="G169" s="8">
        <v>0.6875</v>
      </c>
      <c r="H169" s="11">
        <v>30</v>
      </c>
      <c r="I169" s="9">
        <f>IF(OR(E169="Arbeit",E169="Homeoffice",E169="Dienstreise",E169="Urlaub",E169="Krank"),IF(AND(WEEKDAY(A169,2)&lt;=5,D169=""),INDEX(Einstellungen!$B$8:$B$14,WEEKDAY(A169,2)),0),0)</f>
        <v>0.33333333333333331</v>
      </c>
      <c r="J169" s="9">
        <f t="shared" si="20"/>
        <v>0.33333333333333331</v>
      </c>
      <c r="K169" s="9">
        <f t="shared" si="21"/>
        <v>0.33333333333333331</v>
      </c>
      <c r="L169" s="9">
        <f t="shared" si="22"/>
        <v>0</v>
      </c>
      <c r="M169" s="9">
        <f>SUM($L$10:L169)</f>
        <v>0.125</v>
      </c>
      <c r="N169" s="12">
        <f>IF(OR(E169="Arbeit",E169="Homeoffice",E169="Dienstreise"),IF(J169*24&gt;9,Einstellungen!$B$17,IF(J169*24&gt;6,Einstellungen!$B$16,0)),0)</f>
        <v>30</v>
      </c>
      <c r="O169" s="6" t="str">
        <f>IF(OR(E169="Arbeit",E169="Homeoffice",E169="Dienstreise"),IF(OR(F169="",G169=""),"Zeit fehlt",IF(H169&lt;N169,"Pause prüfen",IF(J169*24&gt;Einstellungen!$B$15,"Arbeitszeit &gt; Limit",IF(OR(WEEKDAY(A169,2)&gt;5,D169&lt;&gt;""),"Ruhetag/Feiertag prüfen","OK")))),IF(OR(E169="",E169="Frei",E169="Urlaub",E169="Krank",E169="Feiertag"),"", "Art prüfen"))</f>
        <v>OK</v>
      </c>
      <c r="P169" s="2"/>
    </row>
    <row r="170" spans="1:16" ht="18" customHeight="1" x14ac:dyDescent="0.25">
      <c r="A170" s="7">
        <v>46183</v>
      </c>
      <c r="B170" s="6" t="str">
        <f t="shared" si="18"/>
        <v>Mittwoch</v>
      </c>
      <c r="C170" s="6" t="str">
        <f t="shared" si="19"/>
        <v>Juni</v>
      </c>
      <c r="D170" s="6" t="str">
        <f>IFERROR(INDEX(Einstellungen!$C$22:$C$60,MATCH(A170,Einstellungen!$E$22:$E$60,0)),"")</f>
        <v/>
      </c>
      <c r="E170" s="2" t="s">
        <v>57</v>
      </c>
      <c r="F170" s="8">
        <v>0.32291666666666669</v>
      </c>
      <c r="G170" s="8">
        <v>0.71875</v>
      </c>
      <c r="H170" s="11">
        <v>45</v>
      </c>
      <c r="I170" s="9">
        <f>IF(OR(E170="Arbeit",E170="Homeoffice",E170="Dienstreise",E170="Urlaub",E170="Krank"),IF(AND(WEEKDAY(A170,2)&lt;=5,D170=""),INDEX(Einstellungen!$B$8:$B$14,WEEKDAY(A170,2)),0),0)</f>
        <v>0.33333333333333331</v>
      </c>
      <c r="J170" s="9">
        <f t="shared" si="20"/>
        <v>0.36458333333333331</v>
      </c>
      <c r="K170" s="9">
        <f t="shared" si="21"/>
        <v>0.36458333333333331</v>
      </c>
      <c r="L170" s="9">
        <f t="shared" si="22"/>
        <v>3.125E-2</v>
      </c>
      <c r="M170" s="9">
        <f>SUM($L$10:L170)</f>
        <v>0.15625</v>
      </c>
      <c r="N170" s="12">
        <f>IF(OR(E170="Arbeit",E170="Homeoffice",E170="Dienstreise"),IF(J170*24&gt;9,Einstellungen!$B$17,IF(J170*24&gt;6,Einstellungen!$B$16,0)),0)</f>
        <v>30</v>
      </c>
      <c r="O170" s="6" t="str">
        <f>IF(OR(E170="Arbeit",E170="Homeoffice",E170="Dienstreise"),IF(OR(F170="",G170=""),"Zeit fehlt",IF(H170&lt;N170,"Pause prüfen",IF(J170*24&gt;Einstellungen!$B$15,"Arbeitszeit &gt; Limit",IF(OR(WEEKDAY(A170,2)&gt;5,D170&lt;&gt;""),"Ruhetag/Feiertag prüfen","OK")))),IF(OR(E170="",E170="Frei",E170="Urlaub",E170="Krank",E170="Feiertag"),"", "Art prüfen"))</f>
        <v>OK</v>
      </c>
      <c r="P170" s="2" t="s">
        <v>58</v>
      </c>
    </row>
    <row r="171" spans="1:16" ht="18" customHeight="1" x14ac:dyDescent="0.25">
      <c r="A171" s="7">
        <v>46184</v>
      </c>
      <c r="B171" s="6" t="str">
        <f t="shared" si="18"/>
        <v>Donnerstag</v>
      </c>
      <c r="C171" s="6" t="str">
        <f t="shared" si="19"/>
        <v>Juni</v>
      </c>
      <c r="D171" s="6" t="str">
        <f>IFERROR(INDEX(Einstellungen!$C$22:$C$60,MATCH(A171,Einstellungen!$E$22:$E$60,0)),"")</f>
        <v/>
      </c>
      <c r="E171" s="2" t="s">
        <v>57</v>
      </c>
      <c r="F171" s="8">
        <v>0.32291666666666669</v>
      </c>
      <c r="G171" s="8">
        <v>0.71875</v>
      </c>
      <c r="H171" s="11">
        <v>45</v>
      </c>
      <c r="I171" s="9">
        <f>IF(OR(E171="Arbeit",E171="Homeoffice",E171="Dienstreise",E171="Urlaub",E171="Krank"),IF(AND(WEEKDAY(A171,2)&lt;=5,D171=""),INDEX(Einstellungen!$B$8:$B$14,WEEKDAY(A171,2)),0),0)</f>
        <v>0.33333333333333331</v>
      </c>
      <c r="J171" s="9">
        <f t="shared" si="20"/>
        <v>0.36458333333333331</v>
      </c>
      <c r="K171" s="9">
        <f t="shared" si="21"/>
        <v>0.36458333333333331</v>
      </c>
      <c r="L171" s="9">
        <f t="shared" si="22"/>
        <v>3.125E-2</v>
      </c>
      <c r="M171" s="9">
        <f>SUM($L$10:L171)</f>
        <v>0.1875</v>
      </c>
      <c r="N171" s="12">
        <f>IF(OR(E171="Arbeit",E171="Homeoffice",E171="Dienstreise"),IF(J171*24&gt;9,Einstellungen!$B$17,IF(J171*24&gt;6,Einstellungen!$B$16,0)),0)</f>
        <v>30</v>
      </c>
      <c r="O171" s="6" t="str">
        <f>IF(OR(E171="Arbeit",E171="Homeoffice",E171="Dienstreise"),IF(OR(F171="",G171=""),"Zeit fehlt",IF(H171&lt;N171,"Pause prüfen",IF(J171*24&gt;Einstellungen!$B$15,"Arbeitszeit &gt; Limit",IF(OR(WEEKDAY(A171,2)&gt;5,D171&lt;&gt;""),"Ruhetag/Feiertag prüfen","OK")))),IF(OR(E171="",E171="Frei",E171="Urlaub",E171="Krank",E171="Feiertag"),"", "Art prüfen"))</f>
        <v>OK</v>
      </c>
      <c r="P171" s="2" t="s">
        <v>58</v>
      </c>
    </row>
    <row r="172" spans="1:16" ht="18" customHeight="1" x14ac:dyDescent="0.25">
      <c r="A172" s="7">
        <v>46185</v>
      </c>
      <c r="B172" s="6" t="str">
        <f t="shared" si="18"/>
        <v>Freitag</v>
      </c>
      <c r="C172" s="6" t="str">
        <f t="shared" si="19"/>
        <v>Juni</v>
      </c>
      <c r="D172" s="6" t="str">
        <f>IFERROR(INDEX(Einstellungen!$C$22:$C$60,MATCH(A172,Einstellungen!$E$22:$E$60,0)),"")</f>
        <v/>
      </c>
      <c r="E172" s="2" t="s">
        <v>36</v>
      </c>
      <c r="F172" s="8">
        <v>0.34375</v>
      </c>
      <c r="G172" s="8">
        <v>0.69791666666666663</v>
      </c>
      <c r="H172" s="11">
        <v>30</v>
      </c>
      <c r="I172" s="9">
        <f>IF(OR(E172="Arbeit",E172="Homeoffice",E172="Dienstreise",E172="Urlaub",E172="Krank"),IF(AND(WEEKDAY(A172,2)&lt;=5,D172=""),INDEX(Einstellungen!$B$8:$B$14,WEEKDAY(A172,2)),0),0)</f>
        <v>0.33333333333333331</v>
      </c>
      <c r="J172" s="9">
        <f t="shared" si="20"/>
        <v>0.33333333333333331</v>
      </c>
      <c r="K172" s="9">
        <f t="shared" si="21"/>
        <v>0.33333333333333331</v>
      </c>
      <c r="L172" s="9">
        <f t="shared" si="22"/>
        <v>0</v>
      </c>
      <c r="M172" s="9">
        <f>SUM($L$10:L172)</f>
        <v>0.1875</v>
      </c>
      <c r="N172" s="12">
        <f>IF(OR(E172="Arbeit",E172="Homeoffice",E172="Dienstreise"),IF(J172*24&gt;9,Einstellungen!$B$17,IF(J172*24&gt;6,Einstellungen!$B$16,0)),0)</f>
        <v>30</v>
      </c>
      <c r="O172" s="6" t="str">
        <f>IF(OR(E172="Arbeit",E172="Homeoffice",E172="Dienstreise"),IF(OR(F172="",G172=""),"Zeit fehlt",IF(H172&lt;N172,"Pause prüfen",IF(J172*24&gt;Einstellungen!$B$15,"Arbeitszeit &gt; Limit",IF(OR(WEEKDAY(A172,2)&gt;5,D172&lt;&gt;""),"Ruhetag/Feiertag prüfen","OK")))),IF(OR(E172="",E172="Frei",E172="Urlaub",E172="Krank",E172="Feiertag"),"", "Art prüfen"))</f>
        <v>OK</v>
      </c>
      <c r="P172" s="2"/>
    </row>
    <row r="173" spans="1:16" ht="18" customHeight="1" x14ac:dyDescent="0.25">
      <c r="A173" s="7">
        <v>46186</v>
      </c>
      <c r="B173" s="6" t="str">
        <f t="shared" si="18"/>
        <v>Samstag</v>
      </c>
      <c r="C173" s="6" t="str">
        <f t="shared" si="19"/>
        <v>Juni</v>
      </c>
      <c r="D173" s="6" t="str">
        <f>IFERROR(INDEX(Einstellungen!$C$22:$C$60,MATCH(A173,Einstellungen!$E$22:$E$60,0)),"")</f>
        <v/>
      </c>
      <c r="E173" s="2" t="s">
        <v>38</v>
      </c>
      <c r="F173" s="8"/>
      <c r="G173" s="8"/>
      <c r="H173" s="11"/>
      <c r="I173" s="9">
        <f>IF(OR(E173="Arbeit",E173="Homeoffice",E173="Dienstreise",E173="Urlaub",E173="Krank"),IF(AND(WEEKDAY(A173,2)&lt;=5,D173=""),INDEX(Einstellungen!$B$8:$B$14,WEEKDAY(A173,2)),0),0)</f>
        <v>0</v>
      </c>
      <c r="J173" s="9">
        <f t="shared" si="20"/>
        <v>0</v>
      </c>
      <c r="K173" s="9">
        <f t="shared" si="21"/>
        <v>0</v>
      </c>
      <c r="L173" s="9">
        <f t="shared" si="22"/>
        <v>0</v>
      </c>
      <c r="M173" s="9">
        <f>SUM($L$10:L173)</f>
        <v>0.1875</v>
      </c>
      <c r="N173" s="12">
        <f>IF(OR(E173="Arbeit",E173="Homeoffice",E173="Dienstreise"),IF(J173*24&gt;9,Einstellungen!$B$17,IF(J173*24&gt;6,Einstellungen!$B$16,0)),0)</f>
        <v>0</v>
      </c>
      <c r="O173" s="6" t="str">
        <f>IF(OR(E173="Arbeit",E173="Homeoffice",E173="Dienstreise"),IF(OR(F173="",G173=""),"Zeit fehlt",IF(H173&lt;N173,"Pause prüfen",IF(J173*24&gt;Einstellungen!$B$15,"Arbeitszeit &gt; Limit",IF(OR(WEEKDAY(A173,2)&gt;5,D173&lt;&gt;""),"Ruhetag/Feiertag prüfen","OK")))),IF(OR(E173="",E173="Frei",E173="Urlaub",E173="Krank",E173="Feiertag"),"", "Art prüfen"))</f>
        <v/>
      </c>
      <c r="P173" s="2"/>
    </row>
    <row r="174" spans="1:16" ht="18" customHeight="1" x14ac:dyDescent="0.25">
      <c r="A174" s="7">
        <v>46187</v>
      </c>
      <c r="B174" s="6" t="str">
        <f t="shared" si="18"/>
        <v>Sonntag</v>
      </c>
      <c r="C174" s="6" t="str">
        <f t="shared" si="19"/>
        <v>Juni</v>
      </c>
      <c r="D174" s="6" t="str">
        <f>IFERROR(INDEX(Einstellungen!$C$22:$C$60,MATCH(A174,Einstellungen!$E$22:$E$60,0)),"")</f>
        <v/>
      </c>
      <c r="E174" s="2" t="s">
        <v>38</v>
      </c>
      <c r="F174" s="8"/>
      <c r="G174" s="8"/>
      <c r="H174" s="11"/>
      <c r="I174" s="9">
        <f>IF(OR(E174="Arbeit",E174="Homeoffice",E174="Dienstreise",E174="Urlaub",E174="Krank"),IF(AND(WEEKDAY(A174,2)&lt;=5,D174=""),INDEX(Einstellungen!$B$8:$B$14,WEEKDAY(A174,2)),0),0)</f>
        <v>0</v>
      </c>
      <c r="J174" s="9">
        <f t="shared" si="20"/>
        <v>0</v>
      </c>
      <c r="K174" s="9">
        <f t="shared" si="21"/>
        <v>0</v>
      </c>
      <c r="L174" s="9">
        <f t="shared" si="22"/>
        <v>0</v>
      </c>
      <c r="M174" s="9">
        <f>SUM($L$10:L174)</f>
        <v>0.1875</v>
      </c>
      <c r="N174" s="12">
        <f>IF(OR(E174="Arbeit",E174="Homeoffice",E174="Dienstreise"),IF(J174*24&gt;9,Einstellungen!$B$17,IF(J174*24&gt;6,Einstellungen!$B$16,0)),0)</f>
        <v>0</v>
      </c>
      <c r="O174" s="6" t="str">
        <f>IF(OR(E174="Arbeit",E174="Homeoffice",E174="Dienstreise"),IF(OR(F174="",G174=""),"Zeit fehlt",IF(H174&lt;N174,"Pause prüfen",IF(J174*24&gt;Einstellungen!$B$15,"Arbeitszeit &gt; Limit",IF(OR(WEEKDAY(A174,2)&gt;5,D174&lt;&gt;""),"Ruhetag/Feiertag prüfen","OK")))),IF(OR(E174="",E174="Frei",E174="Urlaub",E174="Krank",E174="Feiertag"),"", "Art prüfen"))</f>
        <v/>
      </c>
      <c r="P174" s="2"/>
    </row>
    <row r="175" spans="1:16" ht="18" customHeight="1" x14ac:dyDescent="0.25">
      <c r="A175" s="7">
        <v>46188</v>
      </c>
      <c r="B175" s="6" t="str">
        <f t="shared" si="18"/>
        <v>Montag</v>
      </c>
      <c r="C175" s="6" t="str">
        <f t="shared" si="19"/>
        <v>Juni</v>
      </c>
      <c r="D175" s="6" t="str">
        <f>IFERROR(INDEX(Einstellungen!$C$22:$C$60,MATCH(A175,Einstellungen!$E$22:$E$60,0)),"")</f>
        <v/>
      </c>
      <c r="E175" s="2" t="s">
        <v>41</v>
      </c>
      <c r="F175" s="8">
        <v>0.33333333333333331</v>
      </c>
      <c r="G175" s="8">
        <v>0.6875</v>
      </c>
      <c r="H175" s="11">
        <v>30</v>
      </c>
      <c r="I175" s="9">
        <f>IF(OR(E175="Arbeit",E175="Homeoffice",E175="Dienstreise",E175="Urlaub",E175="Krank"),IF(AND(WEEKDAY(A175,2)&lt;=5,D175=""),INDEX(Einstellungen!$B$8:$B$14,WEEKDAY(A175,2)),0),0)</f>
        <v>0.33333333333333331</v>
      </c>
      <c r="J175" s="9">
        <f t="shared" si="20"/>
        <v>0.33333333333333331</v>
      </c>
      <c r="K175" s="9">
        <f t="shared" si="21"/>
        <v>0.33333333333333331</v>
      </c>
      <c r="L175" s="9">
        <f t="shared" si="22"/>
        <v>0</v>
      </c>
      <c r="M175" s="9">
        <f>SUM($L$10:L175)</f>
        <v>0.1875</v>
      </c>
      <c r="N175" s="12">
        <f>IF(OR(E175="Arbeit",E175="Homeoffice",E175="Dienstreise"),IF(J175*24&gt;9,Einstellungen!$B$17,IF(J175*24&gt;6,Einstellungen!$B$16,0)),0)</f>
        <v>30</v>
      </c>
      <c r="O175" s="6" t="str">
        <f>IF(OR(E175="Arbeit",E175="Homeoffice",E175="Dienstreise"),IF(OR(F175="",G175=""),"Zeit fehlt",IF(H175&lt;N175,"Pause prüfen",IF(J175*24&gt;Einstellungen!$B$15,"Arbeitszeit &gt; Limit",IF(OR(WEEKDAY(A175,2)&gt;5,D175&lt;&gt;""),"Ruhetag/Feiertag prüfen","OK")))),IF(OR(E175="",E175="Frei",E175="Urlaub",E175="Krank",E175="Feiertag"),"", "Art prüfen"))</f>
        <v>OK</v>
      </c>
      <c r="P175" s="2"/>
    </row>
    <row r="176" spans="1:16" ht="18" customHeight="1" x14ac:dyDescent="0.25">
      <c r="A176" s="7">
        <v>46189</v>
      </c>
      <c r="B176" s="6" t="str">
        <f t="shared" si="18"/>
        <v>Dienstag</v>
      </c>
      <c r="C176" s="6" t="str">
        <f t="shared" si="19"/>
        <v>Juni</v>
      </c>
      <c r="D176" s="6" t="str">
        <f>IFERROR(INDEX(Einstellungen!$C$22:$C$60,MATCH(A176,Einstellungen!$E$22:$E$60,0)),"")</f>
        <v/>
      </c>
      <c r="E176" s="2" t="s">
        <v>36</v>
      </c>
      <c r="F176" s="8">
        <v>0.33333333333333331</v>
      </c>
      <c r="G176" s="8">
        <v>0.6875</v>
      </c>
      <c r="H176" s="11">
        <v>30</v>
      </c>
      <c r="I176" s="9">
        <f>IF(OR(E176="Arbeit",E176="Homeoffice",E176="Dienstreise",E176="Urlaub",E176="Krank"),IF(AND(WEEKDAY(A176,2)&lt;=5,D176=""),INDEX(Einstellungen!$B$8:$B$14,WEEKDAY(A176,2)),0),0)</f>
        <v>0.33333333333333331</v>
      </c>
      <c r="J176" s="9">
        <f t="shared" si="20"/>
        <v>0.33333333333333331</v>
      </c>
      <c r="K176" s="9">
        <f t="shared" si="21"/>
        <v>0.33333333333333331</v>
      </c>
      <c r="L176" s="9">
        <f t="shared" si="22"/>
        <v>0</v>
      </c>
      <c r="M176" s="9">
        <f>SUM($L$10:L176)</f>
        <v>0.1875</v>
      </c>
      <c r="N176" s="12">
        <f>IF(OR(E176="Arbeit",E176="Homeoffice",E176="Dienstreise"),IF(J176*24&gt;9,Einstellungen!$B$17,IF(J176*24&gt;6,Einstellungen!$B$16,0)),0)</f>
        <v>30</v>
      </c>
      <c r="O176" s="6" t="str">
        <f>IF(OR(E176="Arbeit",E176="Homeoffice",E176="Dienstreise"),IF(OR(F176="",G176=""),"Zeit fehlt",IF(H176&lt;N176,"Pause prüfen",IF(J176*24&gt;Einstellungen!$B$15,"Arbeitszeit &gt; Limit",IF(OR(WEEKDAY(A176,2)&gt;5,D176&lt;&gt;""),"Ruhetag/Feiertag prüfen","OK")))),IF(OR(E176="",E176="Frei",E176="Urlaub",E176="Krank",E176="Feiertag"),"", "Art prüfen"))</f>
        <v>OK</v>
      </c>
      <c r="P176" s="2"/>
    </row>
    <row r="177" spans="1:16" ht="18" customHeight="1" x14ac:dyDescent="0.25">
      <c r="A177" s="7">
        <v>46190</v>
      </c>
      <c r="B177" s="6" t="str">
        <f t="shared" si="18"/>
        <v>Mittwoch</v>
      </c>
      <c r="C177" s="6" t="str">
        <f t="shared" si="19"/>
        <v>Juni</v>
      </c>
      <c r="D177" s="6" t="str">
        <f>IFERROR(INDEX(Einstellungen!$C$22:$C$60,MATCH(A177,Einstellungen!$E$22:$E$60,0)),"")</f>
        <v/>
      </c>
      <c r="E177" s="2" t="s">
        <v>36</v>
      </c>
      <c r="F177" s="8">
        <v>0.35416666666666669</v>
      </c>
      <c r="G177" s="8">
        <v>0.71875</v>
      </c>
      <c r="H177" s="11">
        <v>45</v>
      </c>
      <c r="I177" s="9">
        <f>IF(OR(E177="Arbeit",E177="Homeoffice",E177="Dienstreise",E177="Urlaub",E177="Krank"),IF(AND(WEEKDAY(A177,2)&lt;=5,D177=""),INDEX(Einstellungen!$B$8:$B$14,WEEKDAY(A177,2)),0),0)</f>
        <v>0.33333333333333331</v>
      </c>
      <c r="J177" s="9">
        <f t="shared" si="20"/>
        <v>0.33333333333333331</v>
      </c>
      <c r="K177" s="9">
        <f t="shared" si="21"/>
        <v>0.33333333333333331</v>
      </c>
      <c r="L177" s="9">
        <f t="shared" si="22"/>
        <v>0</v>
      </c>
      <c r="M177" s="9">
        <f>SUM($L$10:L177)</f>
        <v>0.1875</v>
      </c>
      <c r="N177" s="12">
        <f>IF(OR(E177="Arbeit",E177="Homeoffice",E177="Dienstreise"),IF(J177*24&gt;9,Einstellungen!$B$17,IF(J177*24&gt;6,Einstellungen!$B$16,0)),0)</f>
        <v>30</v>
      </c>
      <c r="O177" s="6" t="str">
        <f>IF(OR(E177="Arbeit",E177="Homeoffice",E177="Dienstreise"),IF(OR(F177="",G177=""),"Zeit fehlt",IF(H177&lt;N177,"Pause prüfen",IF(J177*24&gt;Einstellungen!$B$15,"Arbeitszeit &gt; Limit",IF(OR(WEEKDAY(A177,2)&gt;5,D177&lt;&gt;""),"Ruhetag/Feiertag prüfen","OK")))),IF(OR(E177="",E177="Frei",E177="Urlaub",E177="Krank",E177="Feiertag"),"", "Art prüfen"))</f>
        <v>OK</v>
      </c>
      <c r="P177" s="2"/>
    </row>
    <row r="178" spans="1:16" ht="18" customHeight="1" x14ac:dyDescent="0.25">
      <c r="A178" s="7">
        <v>46191</v>
      </c>
      <c r="B178" s="6" t="str">
        <f t="shared" si="18"/>
        <v>Donnerstag</v>
      </c>
      <c r="C178" s="6" t="str">
        <f t="shared" si="19"/>
        <v>Juni</v>
      </c>
      <c r="D178" s="6" t="str">
        <f>IFERROR(INDEX(Einstellungen!$C$22:$C$60,MATCH(A178,Einstellungen!$E$22:$E$60,0)),"")</f>
        <v/>
      </c>
      <c r="E178" s="2" t="s">
        <v>41</v>
      </c>
      <c r="F178" s="8">
        <v>0.33333333333333331</v>
      </c>
      <c r="G178" s="8">
        <v>0.6875</v>
      </c>
      <c r="H178" s="11">
        <v>30</v>
      </c>
      <c r="I178" s="9">
        <f>IF(OR(E178="Arbeit",E178="Homeoffice",E178="Dienstreise",E178="Urlaub",E178="Krank"),IF(AND(WEEKDAY(A178,2)&lt;=5,D178=""),INDEX(Einstellungen!$B$8:$B$14,WEEKDAY(A178,2)),0),0)</f>
        <v>0.33333333333333331</v>
      </c>
      <c r="J178" s="9">
        <f t="shared" si="20"/>
        <v>0.33333333333333331</v>
      </c>
      <c r="K178" s="9">
        <f t="shared" si="21"/>
        <v>0.33333333333333331</v>
      </c>
      <c r="L178" s="9">
        <f t="shared" si="22"/>
        <v>0</v>
      </c>
      <c r="M178" s="9">
        <f>SUM($L$10:L178)</f>
        <v>0.1875</v>
      </c>
      <c r="N178" s="12">
        <f>IF(OR(E178="Arbeit",E178="Homeoffice",E178="Dienstreise"),IF(J178*24&gt;9,Einstellungen!$B$17,IF(J178*24&gt;6,Einstellungen!$B$16,0)),0)</f>
        <v>30</v>
      </c>
      <c r="O178" s="6" t="str">
        <f>IF(OR(E178="Arbeit",E178="Homeoffice",E178="Dienstreise"),IF(OR(F178="",G178=""),"Zeit fehlt",IF(H178&lt;N178,"Pause prüfen",IF(J178*24&gt;Einstellungen!$B$15,"Arbeitszeit &gt; Limit",IF(OR(WEEKDAY(A178,2)&gt;5,D178&lt;&gt;""),"Ruhetag/Feiertag prüfen","OK")))),IF(OR(E178="",E178="Frei",E178="Urlaub",E178="Krank",E178="Feiertag"),"", "Art prüfen"))</f>
        <v>OK</v>
      </c>
      <c r="P178" s="2"/>
    </row>
    <row r="179" spans="1:16" ht="18" customHeight="1" x14ac:dyDescent="0.25">
      <c r="A179" s="7">
        <v>46192</v>
      </c>
      <c r="B179" s="6" t="str">
        <f t="shared" si="18"/>
        <v>Freitag</v>
      </c>
      <c r="C179" s="6" t="str">
        <f t="shared" si="19"/>
        <v>Juni</v>
      </c>
      <c r="D179" s="6" t="str">
        <f>IFERROR(INDEX(Einstellungen!$C$22:$C$60,MATCH(A179,Einstellungen!$E$22:$E$60,0)),"")</f>
        <v/>
      </c>
      <c r="E179" s="2" t="s">
        <v>36</v>
      </c>
      <c r="F179" s="8">
        <v>0.34375</v>
      </c>
      <c r="G179" s="8">
        <v>0.69791666666666663</v>
      </c>
      <c r="H179" s="11">
        <v>30</v>
      </c>
      <c r="I179" s="9">
        <f>IF(OR(E179="Arbeit",E179="Homeoffice",E179="Dienstreise",E179="Urlaub",E179="Krank"),IF(AND(WEEKDAY(A179,2)&lt;=5,D179=""),INDEX(Einstellungen!$B$8:$B$14,WEEKDAY(A179,2)),0),0)</f>
        <v>0.33333333333333331</v>
      </c>
      <c r="J179" s="9">
        <f t="shared" si="20"/>
        <v>0.33333333333333331</v>
      </c>
      <c r="K179" s="9">
        <f t="shared" si="21"/>
        <v>0.33333333333333331</v>
      </c>
      <c r="L179" s="9">
        <f t="shared" si="22"/>
        <v>0</v>
      </c>
      <c r="M179" s="9">
        <f>SUM($L$10:L179)</f>
        <v>0.1875</v>
      </c>
      <c r="N179" s="12">
        <f>IF(OR(E179="Arbeit",E179="Homeoffice",E179="Dienstreise"),IF(J179*24&gt;9,Einstellungen!$B$17,IF(J179*24&gt;6,Einstellungen!$B$16,0)),0)</f>
        <v>30</v>
      </c>
      <c r="O179" s="6" t="str">
        <f>IF(OR(E179="Arbeit",E179="Homeoffice",E179="Dienstreise"),IF(OR(F179="",G179=""),"Zeit fehlt",IF(H179&lt;N179,"Pause prüfen",IF(J179*24&gt;Einstellungen!$B$15,"Arbeitszeit &gt; Limit",IF(OR(WEEKDAY(A179,2)&gt;5,D179&lt;&gt;""),"Ruhetag/Feiertag prüfen","OK")))),IF(OR(E179="",E179="Frei",E179="Urlaub",E179="Krank",E179="Feiertag"),"", "Art prüfen"))</f>
        <v>OK</v>
      </c>
      <c r="P179" s="2"/>
    </row>
    <row r="180" spans="1:16" ht="18" customHeight="1" x14ac:dyDescent="0.25">
      <c r="A180" s="7">
        <v>46193</v>
      </c>
      <c r="B180" s="6" t="str">
        <f t="shared" si="18"/>
        <v>Samstag</v>
      </c>
      <c r="C180" s="6" t="str">
        <f t="shared" si="19"/>
        <v>Juni</v>
      </c>
      <c r="D180" s="6" t="str">
        <f>IFERROR(INDEX(Einstellungen!$C$22:$C$60,MATCH(A180,Einstellungen!$E$22:$E$60,0)),"")</f>
        <v/>
      </c>
      <c r="E180" s="2" t="s">
        <v>38</v>
      </c>
      <c r="F180" s="8"/>
      <c r="G180" s="8"/>
      <c r="H180" s="11"/>
      <c r="I180" s="9">
        <f>IF(OR(E180="Arbeit",E180="Homeoffice",E180="Dienstreise",E180="Urlaub",E180="Krank"),IF(AND(WEEKDAY(A180,2)&lt;=5,D180=""),INDEX(Einstellungen!$B$8:$B$14,WEEKDAY(A180,2)),0),0)</f>
        <v>0</v>
      </c>
      <c r="J180" s="9">
        <f t="shared" si="20"/>
        <v>0</v>
      </c>
      <c r="K180" s="9">
        <f t="shared" si="21"/>
        <v>0</v>
      </c>
      <c r="L180" s="9">
        <f t="shared" si="22"/>
        <v>0</v>
      </c>
      <c r="M180" s="9">
        <f>SUM($L$10:L180)</f>
        <v>0.1875</v>
      </c>
      <c r="N180" s="12">
        <f>IF(OR(E180="Arbeit",E180="Homeoffice",E180="Dienstreise"),IF(J180*24&gt;9,Einstellungen!$B$17,IF(J180*24&gt;6,Einstellungen!$B$16,0)),0)</f>
        <v>0</v>
      </c>
      <c r="O180" s="6" t="str">
        <f>IF(OR(E180="Arbeit",E180="Homeoffice",E180="Dienstreise"),IF(OR(F180="",G180=""),"Zeit fehlt",IF(H180&lt;N180,"Pause prüfen",IF(J180*24&gt;Einstellungen!$B$15,"Arbeitszeit &gt; Limit",IF(OR(WEEKDAY(A180,2)&gt;5,D180&lt;&gt;""),"Ruhetag/Feiertag prüfen","OK")))),IF(OR(E180="",E180="Frei",E180="Urlaub",E180="Krank",E180="Feiertag"),"", "Art prüfen"))</f>
        <v/>
      </c>
      <c r="P180" s="2"/>
    </row>
    <row r="181" spans="1:16" ht="18" customHeight="1" x14ac:dyDescent="0.25">
      <c r="A181" s="7">
        <v>46194</v>
      </c>
      <c r="B181" s="6" t="str">
        <f t="shared" si="18"/>
        <v>Sonntag</v>
      </c>
      <c r="C181" s="6" t="str">
        <f t="shared" si="19"/>
        <v>Juni</v>
      </c>
      <c r="D181" s="6" t="str">
        <f>IFERROR(INDEX(Einstellungen!$C$22:$C$60,MATCH(A181,Einstellungen!$E$22:$E$60,0)),"")</f>
        <v/>
      </c>
      <c r="E181" s="2" t="s">
        <v>38</v>
      </c>
      <c r="F181" s="8"/>
      <c r="G181" s="8"/>
      <c r="H181" s="11"/>
      <c r="I181" s="9">
        <f>IF(OR(E181="Arbeit",E181="Homeoffice",E181="Dienstreise",E181="Urlaub",E181="Krank"),IF(AND(WEEKDAY(A181,2)&lt;=5,D181=""),INDEX(Einstellungen!$B$8:$B$14,WEEKDAY(A181,2)),0),0)</f>
        <v>0</v>
      </c>
      <c r="J181" s="9">
        <f t="shared" si="20"/>
        <v>0</v>
      </c>
      <c r="K181" s="9">
        <f t="shared" si="21"/>
        <v>0</v>
      </c>
      <c r="L181" s="9">
        <f t="shared" si="22"/>
        <v>0</v>
      </c>
      <c r="M181" s="9">
        <f>SUM($L$10:L181)</f>
        <v>0.1875</v>
      </c>
      <c r="N181" s="12">
        <f>IF(OR(E181="Arbeit",E181="Homeoffice",E181="Dienstreise"),IF(J181*24&gt;9,Einstellungen!$B$17,IF(J181*24&gt;6,Einstellungen!$B$16,0)),0)</f>
        <v>0</v>
      </c>
      <c r="O181" s="6" t="str">
        <f>IF(OR(E181="Arbeit",E181="Homeoffice",E181="Dienstreise"),IF(OR(F181="",G181=""),"Zeit fehlt",IF(H181&lt;N181,"Pause prüfen",IF(J181*24&gt;Einstellungen!$B$15,"Arbeitszeit &gt; Limit",IF(OR(WEEKDAY(A181,2)&gt;5,D181&lt;&gt;""),"Ruhetag/Feiertag prüfen","OK")))),IF(OR(E181="",E181="Frei",E181="Urlaub",E181="Krank",E181="Feiertag"),"", "Art prüfen"))</f>
        <v/>
      </c>
      <c r="P181" s="2"/>
    </row>
    <row r="182" spans="1:16" ht="18" customHeight="1" x14ac:dyDescent="0.25">
      <c r="A182" s="7">
        <v>46195</v>
      </c>
      <c r="B182" s="6" t="str">
        <f t="shared" si="18"/>
        <v>Montag</v>
      </c>
      <c r="C182" s="6" t="str">
        <f t="shared" si="19"/>
        <v>Juni</v>
      </c>
      <c r="D182" s="6" t="str">
        <f>IFERROR(INDEX(Einstellungen!$C$22:$C$60,MATCH(A182,Einstellungen!$E$22:$E$60,0)),"")</f>
        <v/>
      </c>
      <c r="E182" s="2" t="s">
        <v>41</v>
      </c>
      <c r="F182" s="8">
        <v>0.33333333333333331</v>
      </c>
      <c r="G182" s="8">
        <v>0.6875</v>
      </c>
      <c r="H182" s="11">
        <v>30</v>
      </c>
      <c r="I182" s="9">
        <f>IF(OR(E182="Arbeit",E182="Homeoffice",E182="Dienstreise",E182="Urlaub",E182="Krank"),IF(AND(WEEKDAY(A182,2)&lt;=5,D182=""),INDEX(Einstellungen!$B$8:$B$14,WEEKDAY(A182,2)),0),0)</f>
        <v>0.33333333333333331</v>
      </c>
      <c r="J182" s="9">
        <f t="shared" si="20"/>
        <v>0.33333333333333331</v>
      </c>
      <c r="K182" s="9">
        <f t="shared" si="21"/>
        <v>0.33333333333333331</v>
      </c>
      <c r="L182" s="9">
        <f t="shared" si="22"/>
        <v>0</v>
      </c>
      <c r="M182" s="9">
        <f>SUM($L$10:L182)</f>
        <v>0.1875</v>
      </c>
      <c r="N182" s="12">
        <f>IF(OR(E182="Arbeit",E182="Homeoffice",E182="Dienstreise"),IF(J182*24&gt;9,Einstellungen!$B$17,IF(J182*24&gt;6,Einstellungen!$B$16,0)),0)</f>
        <v>30</v>
      </c>
      <c r="O182" s="6" t="str">
        <f>IF(OR(E182="Arbeit",E182="Homeoffice",E182="Dienstreise"),IF(OR(F182="",G182=""),"Zeit fehlt",IF(H182&lt;N182,"Pause prüfen",IF(J182*24&gt;Einstellungen!$B$15,"Arbeitszeit &gt; Limit",IF(OR(WEEKDAY(A182,2)&gt;5,D182&lt;&gt;""),"Ruhetag/Feiertag prüfen","OK")))),IF(OR(E182="",E182="Frei",E182="Urlaub",E182="Krank",E182="Feiertag"),"", "Art prüfen"))</f>
        <v>OK</v>
      </c>
      <c r="P182" s="2"/>
    </row>
    <row r="183" spans="1:16" ht="18" customHeight="1" x14ac:dyDescent="0.25">
      <c r="A183" s="7">
        <v>46196</v>
      </c>
      <c r="B183" s="6" t="str">
        <f t="shared" si="18"/>
        <v>Dienstag</v>
      </c>
      <c r="C183" s="6" t="str">
        <f t="shared" si="19"/>
        <v>Juni</v>
      </c>
      <c r="D183" s="6" t="str">
        <f>IFERROR(INDEX(Einstellungen!$C$22:$C$60,MATCH(A183,Einstellungen!$E$22:$E$60,0)),"")</f>
        <v/>
      </c>
      <c r="E183" s="2" t="s">
        <v>36</v>
      </c>
      <c r="F183" s="8">
        <v>0.33333333333333331</v>
      </c>
      <c r="G183" s="8">
        <v>0.6875</v>
      </c>
      <c r="H183" s="11">
        <v>30</v>
      </c>
      <c r="I183" s="9">
        <f>IF(OR(E183="Arbeit",E183="Homeoffice",E183="Dienstreise",E183="Urlaub",E183="Krank"),IF(AND(WEEKDAY(A183,2)&lt;=5,D183=""),INDEX(Einstellungen!$B$8:$B$14,WEEKDAY(A183,2)),0),0)</f>
        <v>0.33333333333333331</v>
      </c>
      <c r="J183" s="9">
        <f t="shared" si="20"/>
        <v>0.33333333333333331</v>
      </c>
      <c r="K183" s="9">
        <f t="shared" si="21"/>
        <v>0.33333333333333331</v>
      </c>
      <c r="L183" s="9">
        <f t="shared" si="22"/>
        <v>0</v>
      </c>
      <c r="M183" s="9">
        <f>SUM($L$10:L183)</f>
        <v>0.1875</v>
      </c>
      <c r="N183" s="12">
        <f>IF(OR(E183="Arbeit",E183="Homeoffice",E183="Dienstreise"),IF(J183*24&gt;9,Einstellungen!$B$17,IF(J183*24&gt;6,Einstellungen!$B$16,0)),0)</f>
        <v>30</v>
      </c>
      <c r="O183" s="6" t="str">
        <f>IF(OR(E183="Arbeit",E183="Homeoffice",E183="Dienstreise"),IF(OR(F183="",G183=""),"Zeit fehlt",IF(H183&lt;N183,"Pause prüfen",IF(J183*24&gt;Einstellungen!$B$15,"Arbeitszeit &gt; Limit",IF(OR(WEEKDAY(A183,2)&gt;5,D183&lt;&gt;""),"Ruhetag/Feiertag prüfen","OK")))),IF(OR(E183="",E183="Frei",E183="Urlaub",E183="Krank",E183="Feiertag"),"", "Art prüfen"))</f>
        <v>OK</v>
      </c>
      <c r="P183" s="2"/>
    </row>
    <row r="184" spans="1:16" ht="18" customHeight="1" x14ac:dyDescent="0.25">
      <c r="A184" s="7">
        <v>46197</v>
      </c>
      <c r="B184" s="6" t="str">
        <f t="shared" si="18"/>
        <v>Mittwoch</v>
      </c>
      <c r="C184" s="6" t="str">
        <f t="shared" si="19"/>
        <v>Juni</v>
      </c>
      <c r="D184" s="6" t="str">
        <f>IFERROR(INDEX(Einstellungen!$C$22:$C$60,MATCH(A184,Einstellungen!$E$22:$E$60,0)),"")</f>
        <v/>
      </c>
      <c r="E184" s="2" t="s">
        <v>36</v>
      </c>
      <c r="F184" s="8">
        <v>0.35416666666666669</v>
      </c>
      <c r="G184" s="8">
        <v>0.71875</v>
      </c>
      <c r="H184" s="11">
        <v>45</v>
      </c>
      <c r="I184" s="9">
        <f>IF(OR(E184="Arbeit",E184="Homeoffice",E184="Dienstreise",E184="Urlaub",E184="Krank"),IF(AND(WEEKDAY(A184,2)&lt;=5,D184=""),INDEX(Einstellungen!$B$8:$B$14,WEEKDAY(A184,2)),0),0)</f>
        <v>0.33333333333333331</v>
      </c>
      <c r="J184" s="9">
        <f t="shared" si="20"/>
        <v>0.33333333333333331</v>
      </c>
      <c r="K184" s="9">
        <f t="shared" si="21"/>
        <v>0.33333333333333331</v>
      </c>
      <c r="L184" s="9">
        <f t="shared" si="22"/>
        <v>0</v>
      </c>
      <c r="M184" s="9">
        <f>SUM($L$10:L184)</f>
        <v>0.1875</v>
      </c>
      <c r="N184" s="12">
        <f>IF(OR(E184="Arbeit",E184="Homeoffice",E184="Dienstreise"),IF(J184*24&gt;9,Einstellungen!$B$17,IF(J184*24&gt;6,Einstellungen!$B$16,0)),0)</f>
        <v>30</v>
      </c>
      <c r="O184" s="6" t="str">
        <f>IF(OR(E184="Arbeit",E184="Homeoffice",E184="Dienstreise"),IF(OR(F184="",G184=""),"Zeit fehlt",IF(H184&lt;N184,"Pause prüfen",IF(J184*24&gt;Einstellungen!$B$15,"Arbeitszeit &gt; Limit",IF(OR(WEEKDAY(A184,2)&gt;5,D184&lt;&gt;""),"Ruhetag/Feiertag prüfen","OK")))),IF(OR(E184="",E184="Frei",E184="Urlaub",E184="Krank",E184="Feiertag"),"", "Art prüfen"))</f>
        <v>OK</v>
      </c>
      <c r="P184" s="2"/>
    </row>
    <row r="185" spans="1:16" ht="18" customHeight="1" x14ac:dyDescent="0.25">
      <c r="A185" s="7">
        <v>46198</v>
      </c>
      <c r="B185" s="6" t="str">
        <f t="shared" si="18"/>
        <v>Donnerstag</v>
      </c>
      <c r="C185" s="6" t="str">
        <f t="shared" si="19"/>
        <v>Juni</v>
      </c>
      <c r="D185" s="6" t="str">
        <f>IFERROR(INDEX(Einstellungen!$C$22:$C$60,MATCH(A185,Einstellungen!$E$22:$E$60,0)),"")</f>
        <v/>
      </c>
      <c r="E185" s="2" t="s">
        <v>41</v>
      </c>
      <c r="F185" s="8">
        <v>0.33333333333333331</v>
      </c>
      <c r="G185" s="8">
        <v>0.6875</v>
      </c>
      <c r="H185" s="11">
        <v>30</v>
      </c>
      <c r="I185" s="9">
        <f>IF(OR(E185="Arbeit",E185="Homeoffice",E185="Dienstreise",E185="Urlaub",E185="Krank"),IF(AND(WEEKDAY(A185,2)&lt;=5,D185=""),INDEX(Einstellungen!$B$8:$B$14,WEEKDAY(A185,2)),0),0)</f>
        <v>0.33333333333333331</v>
      </c>
      <c r="J185" s="9">
        <f t="shared" si="20"/>
        <v>0.33333333333333331</v>
      </c>
      <c r="K185" s="9">
        <f t="shared" si="21"/>
        <v>0.33333333333333331</v>
      </c>
      <c r="L185" s="9">
        <f t="shared" si="22"/>
        <v>0</v>
      </c>
      <c r="M185" s="9">
        <f>SUM($L$10:L185)</f>
        <v>0.1875</v>
      </c>
      <c r="N185" s="12">
        <f>IF(OR(E185="Arbeit",E185="Homeoffice",E185="Dienstreise"),IF(J185*24&gt;9,Einstellungen!$B$17,IF(J185*24&gt;6,Einstellungen!$B$16,0)),0)</f>
        <v>30</v>
      </c>
      <c r="O185" s="6" t="str">
        <f>IF(OR(E185="Arbeit",E185="Homeoffice",E185="Dienstreise"),IF(OR(F185="",G185=""),"Zeit fehlt",IF(H185&lt;N185,"Pause prüfen",IF(J185*24&gt;Einstellungen!$B$15,"Arbeitszeit &gt; Limit",IF(OR(WEEKDAY(A185,2)&gt;5,D185&lt;&gt;""),"Ruhetag/Feiertag prüfen","OK")))),IF(OR(E185="",E185="Frei",E185="Urlaub",E185="Krank",E185="Feiertag"),"", "Art prüfen"))</f>
        <v>OK</v>
      </c>
      <c r="P185" s="2"/>
    </row>
    <row r="186" spans="1:16" ht="18" customHeight="1" x14ac:dyDescent="0.25">
      <c r="A186" s="7">
        <v>46199</v>
      </c>
      <c r="B186" s="6" t="str">
        <f t="shared" si="18"/>
        <v>Freitag</v>
      </c>
      <c r="C186" s="6" t="str">
        <f t="shared" si="19"/>
        <v>Juni</v>
      </c>
      <c r="D186" s="6" t="str">
        <f>IFERROR(INDEX(Einstellungen!$C$22:$C$60,MATCH(A186,Einstellungen!$E$22:$E$60,0)),"")</f>
        <v/>
      </c>
      <c r="E186" s="2" t="s">
        <v>36</v>
      </c>
      <c r="F186" s="8">
        <v>0.34375</v>
      </c>
      <c r="G186" s="8">
        <v>0.69791666666666663</v>
      </c>
      <c r="H186" s="11">
        <v>30</v>
      </c>
      <c r="I186" s="9">
        <f>IF(OR(E186="Arbeit",E186="Homeoffice",E186="Dienstreise",E186="Urlaub",E186="Krank"),IF(AND(WEEKDAY(A186,2)&lt;=5,D186=""),INDEX(Einstellungen!$B$8:$B$14,WEEKDAY(A186,2)),0),0)</f>
        <v>0.33333333333333331</v>
      </c>
      <c r="J186" s="9">
        <f t="shared" si="20"/>
        <v>0.33333333333333331</v>
      </c>
      <c r="K186" s="9">
        <f t="shared" si="21"/>
        <v>0.33333333333333331</v>
      </c>
      <c r="L186" s="9">
        <f t="shared" si="22"/>
        <v>0</v>
      </c>
      <c r="M186" s="9">
        <f>SUM($L$10:L186)</f>
        <v>0.1875</v>
      </c>
      <c r="N186" s="12">
        <f>IF(OR(E186="Arbeit",E186="Homeoffice",E186="Dienstreise"),IF(J186*24&gt;9,Einstellungen!$B$17,IF(J186*24&gt;6,Einstellungen!$B$16,0)),0)</f>
        <v>30</v>
      </c>
      <c r="O186" s="6" t="str">
        <f>IF(OR(E186="Arbeit",E186="Homeoffice",E186="Dienstreise"),IF(OR(F186="",G186=""),"Zeit fehlt",IF(H186&lt;N186,"Pause prüfen",IF(J186*24&gt;Einstellungen!$B$15,"Arbeitszeit &gt; Limit",IF(OR(WEEKDAY(A186,2)&gt;5,D186&lt;&gt;""),"Ruhetag/Feiertag prüfen","OK")))),IF(OR(E186="",E186="Frei",E186="Urlaub",E186="Krank",E186="Feiertag"),"", "Art prüfen"))</f>
        <v>OK</v>
      </c>
      <c r="P186" s="2"/>
    </row>
    <row r="187" spans="1:16" ht="18" customHeight="1" x14ac:dyDescent="0.25">
      <c r="A187" s="7">
        <v>46200</v>
      </c>
      <c r="B187" s="6" t="str">
        <f t="shared" si="18"/>
        <v>Samstag</v>
      </c>
      <c r="C187" s="6" t="str">
        <f t="shared" si="19"/>
        <v>Juni</v>
      </c>
      <c r="D187" s="6" t="str">
        <f>IFERROR(INDEX(Einstellungen!$C$22:$C$60,MATCH(A187,Einstellungen!$E$22:$E$60,0)),"")</f>
        <v/>
      </c>
      <c r="E187" s="2" t="s">
        <v>38</v>
      </c>
      <c r="F187" s="8"/>
      <c r="G187" s="8"/>
      <c r="H187" s="11"/>
      <c r="I187" s="9">
        <f>IF(OR(E187="Arbeit",E187="Homeoffice",E187="Dienstreise",E187="Urlaub",E187="Krank"),IF(AND(WEEKDAY(A187,2)&lt;=5,D187=""),INDEX(Einstellungen!$B$8:$B$14,WEEKDAY(A187,2)),0),0)</f>
        <v>0</v>
      </c>
      <c r="J187" s="9">
        <f t="shared" si="20"/>
        <v>0</v>
      </c>
      <c r="K187" s="9">
        <f t="shared" si="21"/>
        <v>0</v>
      </c>
      <c r="L187" s="9">
        <f t="shared" si="22"/>
        <v>0</v>
      </c>
      <c r="M187" s="9">
        <f>SUM($L$10:L187)</f>
        <v>0.1875</v>
      </c>
      <c r="N187" s="12">
        <f>IF(OR(E187="Arbeit",E187="Homeoffice",E187="Dienstreise"),IF(J187*24&gt;9,Einstellungen!$B$17,IF(J187*24&gt;6,Einstellungen!$B$16,0)),0)</f>
        <v>0</v>
      </c>
      <c r="O187" s="6" t="str">
        <f>IF(OR(E187="Arbeit",E187="Homeoffice",E187="Dienstreise"),IF(OR(F187="",G187=""),"Zeit fehlt",IF(H187&lt;N187,"Pause prüfen",IF(J187*24&gt;Einstellungen!$B$15,"Arbeitszeit &gt; Limit",IF(OR(WEEKDAY(A187,2)&gt;5,D187&lt;&gt;""),"Ruhetag/Feiertag prüfen","OK")))),IF(OR(E187="",E187="Frei",E187="Urlaub",E187="Krank",E187="Feiertag"),"", "Art prüfen"))</f>
        <v/>
      </c>
      <c r="P187" s="2"/>
    </row>
    <row r="188" spans="1:16" ht="18" customHeight="1" x14ac:dyDescent="0.25">
      <c r="A188" s="7">
        <v>46201</v>
      </c>
      <c r="B188" s="6" t="str">
        <f t="shared" si="18"/>
        <v>Sonntag</v>
      </c>
      <c r="C188" s="6" t="str">
        <f t="shared" si="19"/>
        <v>Juni</v>
      </c>
      <c r="D188" s="6" t="str">
        <f>IFERROR(INDEX(Einstellungen!$C$22:$C$60,MATCH(A188,Einstellungen!$E$22:$E$60,0)),"")</f>
        <v/>
      </c>
      <c r="E188" s="2" t="s">
        <v>38</v>
      </c>
      <c r="F188" s="8"/>
      <c r="G188" s="8"/>
      <c r="H188" s="11"/>
      <c r="I188" s="9">
        <f>IF(OR(E188="Arbeit",E188="Homeoffice",E188="Dienstreise",E188="Urlaub",E188="Krank"),IF(AND(WEEKDAY(A188,2)&lt;=5,D188=""),INDEX(Einstellungen!$B$8:$B$14,WEEKDAY(A188,2)),0),0)</f>
        <v>0</v>
      </c>
      <c r="J188" s="9">
        <f t="shared" si="20"/>
        <v>0</v>
      </c>
      <c r="K188" s="9">
        <f t="shared" si="21"/>
        <v>0</v>
      </c>
      <c r="L188" s="9">
        <f t="shared" si="22"/>
        <v>0</v>
      </c>
      <c r="M188" s="9">
        <f>SUM($L$10:L188)</f>
        <v>0.1875</v>
      </c>
      <c r="N188" s="12">
        <f>IF(OR(E188="Arbeit",E188="Homeoffice",E188="Dienstreise"),IF(J188*24&gt;9,Einstellungen!$B$17,IF(J188*24&gt;6,Einstellungen!$B$16,0)),0)</f>
        <v>0</v>
      </c>
      <c r="O188" s="6" t="str">
        <f>IF(OR(E188="Arbeit",E188="Homeoffice",E188="Dienstreise"),IF(OR(F188="",G188=""),"Zeit fehlt",IF(H188&lt;N188,"Pause prüfen",IF(J188*24&gt;Einstellungen!$B$15,"Arbeitszeit &gt; Limit",IF(OR(WEEKDAY(A188,2)&gt;5,D188&lt;&gt;""),"Ruhetag/Feiertag prüfen","OK")))),IF(OR(E188="",E188="Frei",E188="Urlaub",E188="Krank",E188="Feiertag"),"", "Art prüfen"))</f>
        <v/>
      </c>
      <c r="P188" s="2"/>
    </row>
    <row r="189" spans="1:16" ht="18" customHeight="1" x14ac:dyDescent="0.25">
      <c r="A189" s="7">
        <v>46202</v>
      </c>
      <c r="B189" s="6" t="str">
        <f t="shared" si="18"/>
        <v>Montag</v>
      </c>
      <c r="C189" s="6" t="str">
        <f t="shared" si="19"/>
        <v>Juni</v>
      </c>
      <c r="D189" s="6" t="str">
        <f>IFERROR(INDEX(Einstellungen!$C$22:$C$60,MATCH(A189,Einstellungen!$E$22:$E$60,0)),"")</f>
        <v/>
      </c>
      <c r="E189" s="2" t="s">
        <v>41</v>
      </c>
      <c r="F189" s="8">
        <v>0.33333333333333331</v>
      </c>
      <c r="G189" s="8">
        <v>0.6875</v>
      </c>
      <c r="H189" s="11">
        <v>30</v>
      </c>
      <c r="I189" s="9">
        <f>IF(OR(E189="Arbeit",E189="Homeoffice",E189="Dienstreise",E189="Urlaub",E189="Krank"),IF(AND(WEEKDAY(A189,2)&lt;=5,D189=""),INDEX(Einstellungen!$B$8:$B$14,WEEKDAY(A189,2)),0),0)</f>
        <v>0.33333333333333331</v>
      </c>
      <c r="J189" s="9">
        <f t="shared" si="20"/>
        <v>0.33333333333333331</v>
      </c>
      <c r="K189" s="9">
        <f t="shared" si="21"/>
        <v>0.33333333333333331</v>
      </c>
      <c r="L189" s="9">
        <f t="shared" si="22"/>
        <v>0</v>
      </c>
      <c r="M189" s="9">
        <f>SUM($L$10:L189)</f>
        <v>0.1875</v>
      </c>
      <c r="N189" s="12">
        <f>IF(OR(E189="Arbeit",E189="Homeoffice",E189="Dienstreise"),IF(J189*24&gt;9,Einstellungen!$B$17,IF(J189*24&gt;6,Einstellungen!$B$16,0)),0)</f>
        <v>30</v>
      </c>
      <c r="O189" s="6" t="str">
        <f>IF(OR(E189="Arbeit",E189="Homeoffice",E189="Dienstreise"),IF(OR(F189="",G189=""),"Zeit fehlt",IF(H189&lt;N189,"Pause prüfen",IF(J189*24&gt;Einstellungen!$B$15,"Arbeitszeit &gt; Limit",IF(OR(WEEKDAY(A189,2)&gt;5,D189&lt;&gt;""),"Ruhetag/Feiertag prüfen","OK")))),IF(OR(E189="",E189="Frei",E189="Urlaub",E189="Krank",E189="Feiertag"),"", "Art prüfen"))</f>
        <v>OK</v>
      </c>
      <c r="P189" s="2"/>
    </row>
    <row r="190" spans="1:16" ht="18" customHeight="1" x14ac:dyDescent="0.25">
      <c r="A190" s="7">
        <v>46203</v>
      </c>
      <c r="B190" s="6" t="str">
        <f t="shared" si="18"/>
        <v>Dienstag</v>
      </c>
      <c r="C190" s="6" t="str">
        <f t="shared" si="19"/>
        <v>Juni</v>
      </c>
      <c r="D190" s="6" t="str">
        <f>IFERROR(INDEX(Einstellungen!$C$22:$C$60,MATCH(A190,Einstellungen!$E$22:$E$60,0)),"")</f>
        <v/>
      </c>
      <c r="E190" s="2" t="s">
        <v>36</v>
      </c>
      <c r="F190" s="8">
        <v>0.33333333333333331</v>
      </c>
      <c r="G190" s="8">
        <v>0.6875</v>
      </c>
      <c r="H190" s="11">
        <v>30</v>
      </c>
      <c r="I190" s="9">
        <f>IF(OR(E190="Arbeit",E190="Homeoffice",E190="Dienstreise",E190="Urlaub",E190="Krank"),IF(AND(WEEKDAY(A190,2)&lt;=5,D190=""),INDEX(Einstellungen!$B$8:$B$14,WEEKDAY(A190,2)),0),0)</f>
        <v>0.33333333333333331</v>
      </c>
      <c r="J190" s="9">
        <f t="shared" si="20"/>
        <v>0.33333333333333331</v>
      </c>
      <c r="K190" s="9">
        <f t="shared" si="21"/>
        <v>0.33333333333333331</v>
      </c>
      <c r="L190" s="9">
        <f t="shared" si="22"/>
        <v>0</v>
      </c>
      <c r="M190" s="9">
        <f>SUM($L$10:L190)</f>
        <v>0.1875</v>
      </c>
      <c r="N190" s="12">
        <f>IF(OR(E190="Arbeit",E190="Homeoffice",E190="Dienstreise"),IF(J190*24&gt;9,Einstellungen!$B$17,IF(J190*24&gt;6,Einstellungen!$B$16,0)),0)</f>
        <v>30</v>
      </c>
      <c r="O190" s="6" t="str">
        <f>IF(OR(E190="Arbeit",E190="Homeoffice",E190="Dienstreise"),IF(OR(F190="",G190=""),"Zeit fehlt",IF(H190&lt;N190,"Pause prüfen",IF(J190*24&gt;Einstellungen!$B$15,"Arbeitszeit &gt; Limit",IF(OR(WEEKDAY(A190,2)&gt;5,D190&lt;&gt;""),"Ruhetag/Feiertag prüfen","OK")))),IF(OR(E190="",E190="Frei",E190="Urlaub",E190="Krank",E190="Feiertag"),"", "Art prüfen"))</f>
        <v>OK</v>
      </c>
      <c r="P190" s="2"/>
    </row>
    <row r="191" spans="1:16" ht="18" customHeight="1" x14ac:dyDescent="0.25">
      <c r="A191" s="7">
        <v>46204</v>
      </c>
      <c r="B191" s="6" t="str">
        <f t="shared" si="18"/>
        <v>Mittwoch</v>
      </c>
      <c r="C191" s="6" t="str">
        <f t="shared" si="19"/>
        <v>Juli</v>
      </c>
      <c r="D191" s="6" t="str">
        <f>IFERROR(INDEX(Einstellungen!$C$22:$C$60,MATCH(A191,Einstellungen!$E$22:$E$60,0)),"")</f>
        <v/>
      </c>
      <c r="E191" s="2" t="s">
        <v>36</v>
      </c>
      <c r="F191" s="8">
        <v>0.35416666666666669</v>
      </c>
      <c r="G191" s="8">
        <v>0.71875</v>
      </c>
      <c r="H191" s="11">
        <v>45</v>
      </c>
      <c r="I191" s="9">
        <f>IF(OR(E191="Arbeit",E191="Homeoffice",E191="Dienstreise",E191="Urlaub",E191="Krank"),IF(AND(WEEKDAY(A191,2)&lt;=5,D191=""),INDEX(Einstellungen!$B$8:$B$14,WEEKDAY(A191,2)),0),0)</f>
        <v>0.33333333333333331</v>
      </c>
      <c r="J191" s="9">
        <f t="shared" si="20"/>
        <v>0.33333333333333331</v>
      </c>
      <c r="K191" s="9">
        <f t="shared" si="21"/>
        <v>0.33333333333333331</v>
      </c>
      <c r="L191" s="9">
        <f t="shared" si="22"/>
        <v>0</v>
      </c>
      <c r="M191" s="9">
        <f>SUM($L$10:L191)</f>
        <v>0.1875</v>
      </c>
      <c r="N191" s="12">
        <f>IF(OR(E191="Arbeit",E191="Homeoffice",E191="Dienstreise"),IF(J191*24&gt;9,Einstellungen!$B$17,IF(J191*24&gt;6,Einstellungen!$B$16,0)),0)</f>
        <v>30</v>
      </c>
      <c r="O191" s="6" t="str">
        <f>IF(OR(E191="Arbeit",E191="Homeoffice",E191="Dienstreise"),IF(OR(F191="",G191=""),"Zeit fehlt",IF(H191&lt;N191,"Pause prüfen",IF(J191*24&gt;Einstellungen!$B$15,"Arbeitszeit &gt; Limit",IF(OR(WEEKDAY(A191,2)&gt;5,D191&lt;&gt;""),"Ruhetag/Feiertag prüfen","OK")))),IF(OR(E191="",E191="Frei",E191="Urlaub",E191="Krank",E191="Feiertag"),"", "Art prüfen"))</f>
        <v>OK</v>
      </c>
      <c r="P191" s="2"/>
    </row>
    <row r="192" spans="1:16" ht="18" customHeight="1" x14ac:dyDescent="0.25">
      <c r="A192" s="7">
        <v>46205</v>
      </c>
      <c r="B192" s="6" t="str">
        <f t="shared" si="18"/>
        <v>Donnerstag</v>
      </c>
      <c r="C192" s="6" t="str">
        <f t="shared" si="19"/>
        <v>Juli</v>
      </c>
      <c r="D192" s="6" t="str">
        <f>IFERROR(INDEX(Einstellungen!$C$22:$C$60,MATCH(A192,Einstellungen!$E$22:$E$60,0)),"")</f>
        <v/>
      </c>
      <c r="E192" s="2" t="s">
        <v>41</v>
      </c>
      <c r="F192" s="8">
        <v>0.33333333333333331</v>
      </c>
      <c r="G192" s="8">
        <v>0.6875</v>
      </c>
      <c r="H192" s="11">
        <v>30</v>
      </c>
      <c r="I192" s="9">
        <f>IF(OR(E192="Arbeit",E192="Homeoffice",E192="Dienstreise",E192="Urlaub",E192="Krank"),IF(AND(WEEKDAY(A192,2)&lt;=5,D192=""),INDEX(Einstellungen!$B$8:$B$14,WEEKDAY(A192,2)),0),0)</f>
        <v>0.33333333333333331</v>
      </c>
      <c r="J192" s="9">
        <f t="shared" si="20"/>
        <v>0.33333333333333331</v>
      </c>
      <c r="K192" s="9">
        <f t="shared" si="21"/>
        <v>0.33333333333333331</v>
      </c>
      <c r="L192" s="9">
        <f t="shared" si="22"/>
        <v>0</v>
      </c>
      <c r="M192" s="9">
        <f>SUM($L$10:L192)</f>
        <v>0.1875</v>
      </c>
      <c r="N192" s="12">
        <f>IF(OR(E192="Arbeit",E192="Homeoffice",E192="Dienstreise"),IF(J192*24&gt;9,Einstellungen!$B$17,IF(J192*24&gt;6,Einstellungen!$B$16,0)),0)</f>
        <v>30</v>
      </c>
      <c r="O192" s="6" t="str">
        <f>IF(OR(E192="Arbeit",E192="Homeoffice",E192="Dienstreise"),IF(OR(F192="",G192=""),"Zeit fehlt",IF(H192&lt;N192,"Pause prüfen",IF(J192*24&gt;Einstellungen!$B$15,"Arbeitszeit &gt; Limit",IF(OR(WEEKDAY(A192,2)&gt;5,D192&lt;&gt;""),"Ruhetag/Feiertag prüfen","OK")))),IF(OR(E192="",E192="Frei",E192="Urlaub",E192="Krank",E192="Feiertag"),"", "Art prüfen"))</f>
        <v>OK</v>
      </c>
      <c r="P192" s="2"/>
    </row>
    <row r="193" spans="1:16" ht="18" customHeight="1" x14ac:dyDescent="0.25">
      <c r="A193" s="7">
        <v>46206</v>
      </c>
      <c r="B193" s="6" t="str">
        <f t="shared" si="18"/>
        <v>Freitag</v>
      </c>
      <c r="C193" s="6" t="str">
        <f t="shared" si="19"/>
        <v>Juli</v>
      </c>
      <c r="D193" s="6" t="str">
        <f>IFERROR(INDEX(Einstellungen!$C$22:$C$60,MATCH(A193,Einstellungen!$E$22:$E$60,0)),"")</f>
        <v/>
      </c>
      <c r="E193" s="2" t="s">
        <v>36</v>
      </c>
      <c r="F193" s="8">
        <v>0.34375</v>
      </c>
      <c r="G193" s="8">
        <v>0.69791666666666663</v>
      </c>
      <c r="H193" s="11">
        <v>30</v>
      </c>
      <c r="I193" s="9">
        <f>IF(OR(E193="Arbeit",E193="Homeoffice",E193="Dienstreise",E193="Urlaub",E193="Krank"),IF(AND(WEEKDAY(A193,2)&lt;=5,D193=""),INDEX(Einstellungen!$B$8:$B$14,WEEKDAY(A193,2)),0),0)</f>
        <v>0.33333333333333331</v>
      </c>
      <c r="J193" s="9">
        <f t="shared" si="20"/>
        <v>0.33333333333333331</v>
      </c>
      <c r="K193" s="9">
        <f t="shared" si="21"/>
        <v>0.33333333333333331</v>
      </c>
      <c r="L193" s="9">
        <f t="shared" si="22"/>
        <v>0</v>
      </c>
      <c r="M193" s="9">
        <f>SUM($L$10:L193)</f>
        <v>0.1875</v>
      </c>
      <c r="N193" s="12">
        <f>IF(OR(E193="Arbeit",E193="Homeoffice",E193="Dienstreise"),IF(J193*24&gt;9,Einstellungen!$B$17,IF(J193*24&gt;6,Einstellungen!$B$16,0)),0)</f>
        <v>30</v>
      </c>
      <c r="O193" s="6" t="str">
        <f>IF(OR(E193="Arbeit",E193="Homeoffice",E193="Dienstreise"),IF(OR(F193="",G193=""),"Zeit fehlt",IF(H193&lt;N193,"Pause prüfen",IF(J193*24&gt;Einstellungen!$B$15,"Arbeitszeit &gt; Limit",IF(OR(WEEKDAY(A193,2)&gt;5,D193&lt;&gt;""),"Ruhetag/Feiertag prüfen","OK")))),IF(OR(E193="",E193="Frei",E193="Urlaub",E193="Krank",E193="Feiertag"),"", "Art prüfen"))</f>
        <v>OK</v>
      </c>
      <c r="P193" s="2"/>
    </row>
    <row r="194" spans="1:16" ht="18" customHeight="1" x14ac:dyDescent="0.25">
      <c r="A194" s="7">
        <v>46207</v>
      </c>
      <c r="B194" s="6" t="str">
        <f t="shared" si="18"/>
        <v>Samstag</v>
      </c>
      <c r="C194" s="6" t="str">
        <f t="shared" si="19"/>
        <v>Juli</v>
      </c>
      <c r="D194" s="6" t="str">
        <f>IFERROR(INDEX(Einstellungen!$C$22:$C$60,MATCH(A194,Einstellungen!$E$22:$E$60,0)),"")</f>
        <v/>
      </c>
      <c r="E194" s="2" t="s">
        <v>38</v>
      </c>
      <c r="F194" s="8"/>
      <c r="G194" s="8"/>
      <c r="H194" s="11"/>
      <c r="I194" s="9">
        <f>IF(OR(E194="Arbeit",E194="Homeoffice",E194="Dienstreise",E194="Urlaub",E194="Krank"),IF(AND(WEEKDAY(A194,2)&lt;=5,D194=""),INDEX(Einstellungen!$B$8:$B$14,WEEKDAY(A194,2)),0),0)</f>
        <v>0</v>
      </c>
      <c r="J194" s="9">
        <f t="shared" si="20"/>
        <v>0</v>
      </c>
      <c r="K194" s="9">
        <f t="shared" si="21"/>
        <v>0</v>
      </c>
      <c r="L194" s="9">
        <f t="shared" si="22"/>
        <v>0</v>
      </c>
      <c r="M194" s="9">
        <f>SUM($L$10:L194)</f>
        <v>0.1875</v>
      </c>
      <c r="N194" s="12">
        <f>IF(OR(E194="Arbeit",E194="Homeoffice",E194="Dienstreise"),IF(J194*24&gt;9,Einstellungen!$B$17,IF(J194*24&gt;6,Einstellungen!$B$16,0)),0)</f>
        <v>0</v>
      </c>
      <c r="O194" s="6" t="str">
        <f>IF(OR(E194="Arbeit",E194="Homeoffice",E194="Dienstreise"),IF(OR(F194="",G194=""),"Zeit fehlt",IF(H194&lt;N194,"Pause prüfen",IF(J194*24&gt;Einstellungen!$B$15,"Arbeitszeit &gt; Limit",IF(OR(WEEKDAY(A194,2)&gt;5,D194&lt;&gt;""),"Ruhetag/Feiertag prüfen","OK")))),IF(OR(E194="",E194="Frei",E194="Urlaub",E194="Krank",E194="Feiertag"),"", "Art prüfen"))</f>
        <v/>
      </c>
      <c r="P194" s="2"/>
    </row>
    <row r="195" spans="1:16" ht="18" customHeight="1" x14ac:dyDescent="0.25">
      <c r="A195" s="7">
        <v>46208</v>
      </c>
      <c r="B195" s="6" t="str">
        <f t="shared" si="18"/>
        <v>Sonntag</v>
      </c>
      <c r="C195" s="6" t="str">
        <f t="shared" si="19"/>
        <v>Juli</v>
      </c>
      <c r="D195" s="6" t="str">
        <f>IFERROR(INDEX(Einstellungen!$C$22:$C$60,MATCH(A195,Einstellungen!$E$22:$E$60,0)),"")</f>
        <v/>
      </c>
      <c r="E195" s="2" t="s">
        <v>38</v>
      </c>
      <c r="F195" s="8"/>
      <c r="G195" s="8"/>
      <c r="H195" s="11"/>
      <c r="I195" s="9">
        <f>IF(OR(E195="Arbeit",E195="Homeoffice",E195="Dienstreise",E195="Urlaub",E195="Krank"),IF(AND(WEEKDAY(A195,2)&lt;=5,D195=""),INDEX(Einstellungen!$B$8:$B$14,WEEKDAY(A195,2)),0),0)</f>
        <v>0</v>
      </c>
      <c r="J195" s="9">
        <f t="shared" si="20"/>
        <v>0</v>
      </c>
      <c r="K195" s="9">
        <f t="shared" si="21"/>
        <v>0</v>
      </c>
      <c r="L195" s="9">
        <f t="shared" si="22"/>
        <v>0</v>
      </c>
      <c r="M195" s="9">
        <f>SUM($L$10:L195)</f>
        <v>0.1875</v>
      </c>
      <c r="N195" s="12">
        <f>IF(OR(E195="Arbeit",E195="Homeoffice",E195="Dienstreise"),IF(J195*24&gt;9,Einstellungen!$B$17,IF(J195*24&gt;6,Einstellungen!$B$16,0)),0)</f>
        <v>0</v>
      </c>
      <c r="O195" s="6" t="str">
        <f>IF(OR(E195="Arbeit",E195="Homeoffice",E195="Dienstreise"),IF(OR(F195="",G195=""),"Zeit fehlt",IF(H195&lt;N195,"Pause prüfen",IF(J195*24&gt;Einstellungen!$B$15,"Arbeitszeit &gt; Limit",IF(OR(WEEKDAY(A195,2)&gt;5,D195&lt;&gt;""),"Ruhetag/Feiertag prüfen","OK")))),IF(OR(E195="",E195="Frei",E195="Urlaub",E195="Krank",E195="Feiertag"),"", "Art prüfen"))</f>
        <v/>
      </c>
      <c r="P195" s="2"/>
    </row>
    <row r="196" spans="1:16" ht="18" customHeight="1" x14ac:dyDescent="0.25">
      <c r="A196" s="7">
        <v>46209</v>
      </c>
      <c r="B196" s="6" t="str">
        <f t="shared" si="18"/>
        <v>Montag</v>
      </c>
      <c r="C196" s="6" t="str">
        <f t="shared" si="19"/>
        <v>Juli</v>
      </c>
      <c r="D196" s="6" t="str">
        <f>IFERROR(INDEX(Einstellungen!$C$22:$C$60,MATCH(A196,Einstellungen!$E$22:$E$60,0)),"")</f>
        <v/>
      </c>
      <c r="E196" s="2" t="s">
        <v>41</v>
      </c>
      <c r="F196" s="8">
        <v>0.33333333333333331</v>
      </c>
      <c r="G196" s="8">
        <v>0.6875</v>
      </c>
      <c r="H196" s="11">
        <v>30</v>
      </c>
      <c r="I196" s="9">
        <f>IF(OR(E196="Arbeit",E196="Homeoffice",E196="Dienstreise",E196="Urlaub",E196="Krank"),IF(AND(WEEKDAY(A196,2)&lt;=5,D196=""),INDEX(Einstellungen!$B$8:$B$14,WEEKDAY(A196,2)),0),0)</f>
        <v>0.33333333333333331</v>
      </c>
      <c r="J196" s="9">
        <f t="shared" si="20"/>
        <v>0.33333333333333331</v>
      </c>
      <c r="K196" s="9">
        <f t="shared" si="21"/>
        <v>0.33333333333333331</v>
      </c>
      <c r="L196" s="9">
        <f t="shared" si="22"/>
        <v>0</v>
      </c>
      <c r="M196" s="9">
        <f>SUM($L$10:L196)</f>
        <v>0.1875</v>
      </c>
      <c r="N196" s="12">
        <f>IF(OR(E196="Arbeit",E196="Homeoffice",E196="Dienstreise"),IF(J196*24&gt;9,Einstellungen!$B$17,IF(J196*24&gt;6,Einstellungen!$B$16,0)),0)</f>
        <v>30</v>
      </c>
      <c r="O196" s="6" t="str">
        <f>IF(OR(E196="Arbeit",E196="Homeoffice",E196="Dienstreise"),IF(OR(F196="",G196=""),"Zeit fehlt",IF(H196&lt;N196,"Pause prüfen",IF(J196*24&gt;Einstellungen!$B$15,"Arbeitszeit &gt; Limit",IF(OR(WEEKDAY(A196,2)&gt;5,D196&lt;&gt;""),"Ruhetag/Feiertag prüfen","OK")))),IF(OR(E196="",E196="Frei",E196="Urlaub",E196="Krank",E196="Feiertag"),"", "Art prüfen"))</f>
        <v>OK</v>
      </c>
      <c r="P196" s="2"/>
    </row>
    <row r="197" spans="1:16" ht="18" customHeight="1" x14ac:dyDescent="0.25">
      <c r="A197" s="7">
        <v>46210</v>
      </c>
      <c r="B197" s="6" t="str">
        <f t="shared" si="18"/>
        <v>Dienstag</v>
      </c>
      <c r="C197" s="6" t="str">
        <f t="shared" si="19"/>
        <v>Juli</v>
      </c>
      <c r="D197" s="6" t="str">
        <f>IFERROR(INDEX(Einstellungen!$C$22:$C$60,MATCH(A197,Einstellungen!$E$22:$E$60,0)),"")</f>
        <v/>
      </c>
      <c r="E197" s="2" t="s">
        <v>36</v>
      </c>
      <c r="F197" s="8">
        <v>0.33333333333333331</v>
      </c>
      <c r="G197" s="8">
        <v>0.6875</v>
      </c>
      <c r="H197" s="11">
        <v>30</v>
      </c>
      <c r="I197" s="9">
        <f>IF(OR(E197="Arbeit",E197="Homeoffice",E197="Dienstreise",E197="Urlaub",E197="Krank"),IF(AND(WEEKDAY(A197,2)&lt;=5,D197=""),INDEX(Einstellungen!$B$8:$B$14,WEEKDAY(A197,2)),0),0)</f>
        <v>0.33333333333333331</v>
      </c>
      <c r="J197" s="9">
        <f t="shared" si="20"/>
        <v>0.33333333333333331</v>
      </c>
      <c r="K197" s="9">
        <f t="shared" si="21"/>
        <v>0.33333333333333331</v>
      </c>
      <c r="L197" s="9">
        <f t="shared" si="22"/>
        <v>0</v>
      </c>
      <c r="M197" s="9">
        <f>SUM($L$10:L197)</f>
        <v>0.1875</v>
      </c>
      <c r="N197" s="12">
        <f>IF(OR(E197="Arbeit",E197="Homeoffice",E197="Dienstreise"),IF(J197*24&gt;9,Einstellungen!$B$17,IF(J197*24&gt;6,Einstellungen!$B$16,0)),0)</f>
        <v>30</v>
      </c>
      <c r="O197" s="6" t="str">
        <f>IF(OR(E197="Arbeit",E197="Homeoffice",E197="Dienstreise"),IF(OR(F197="",G197=""),"Zeit fehlt",IF(H197&lt;N197,"Pause prüfen",IF(J197*24&gt;Einstellungen!$B$15,"Arbeitszeit &gt; Limit",IF(OR(WEEKDAY(A197,2)&gt;5,D197&lt;&gt;""),"Ruhetag/Feiertag prüfen","OK")))),IF(OR(E197="",E197="Frei",E197="Urlaub",E197="Krank",E197="Feiertag"),"", "Art prüfen"))</f>
        <v>OK</v>
      </c>
      <c r="P197" s="2"/>
    </row>
    <row r="198" spans="1:16" ht="18" customHeight="1" x14ac:dyDescent="0.25">
      <c r="A198" s="7">
        <v>46211</v>
      </c>
      <c r="B198" s="6" t="str">
        <f t="shared" si="18"/>
        <v>Mittwoch</v>
      </c>
      <c r="C198" s="6" t="str">
        <f t="shared" si="19"/>
        <v>Juli</v>
      </c>
      <c r="D198" s="6" t="str">
        <f>IFERROR(INDEX(Einstellungen!$C$22:$C$60,MATCH(A198,Einstellungen!$E$22:$E$60,0)),"")</f>
        <v/>
      </c>
      <c r="E198" s="2" t="s">
        <v>36</v>
      </c>
      <c r="F198" s="8">
        <v>0.35416666666666669</v>
      </c>
      <c r="G198" s="8">
        <v>0.71875</v>
      </c>
      <c r="H198" s="11">
        <v>45</v>
      </c>
      <c r="I198" s="9">
        <f>IF(OR(E198="Arbeit",E198="Homeoffice",E198="Dienstreise",E198="Urlaub",E198="Krank"),IF(AND(WEEKDAY(A198,2)&lt;=5,D198=""),INDEX(Einstellungen!$B$8:$B$14,WEEKDAY(A198,2)),0),0)</f>
        <v>0.33333333333333331</v>
      </c>
      <c r="J198" s="9">
        <f t="shared" si="20"/>
        <v>0.33333333333333331</v>
      </c>
      <c r="K198" s="9">
        <f t="shared" si="21"/>
        <v>0.33333333333333331</v>
      </c>
      <c r="L198" s="9">
        <f t="shared" si="22"/>
        <v>0</v>
      </c>
      <c r="M198" s="9">
        <f>SUM($L$10:L198)</f>
        <v>0.1875</v>
      </c>
      <c r="N198" s="12">
        <f>IF(OR(E198="Arbeit",E198="Homeoffice",E198="Dienstreise"),IF(J198*24&gt;9,Einstellungen!$B$17,IF(J198*24&gt;6,Einstellungen!$B$16,0)),0)</f>
        <v>30</v>
      </c>
      <c r="O198" s="6" t="str">
        <f>IF(OR(E198="Arbeit",E198="Homeoffice",E198="Dienstreise"),IF(OR(F198="",G198=""),"Zeit fehlt",IF(H198&lt;N198,"Pause prüfen",IF(J198*24&gt;Einstellungen!$B$15,"Arbeitszeit &gt; Limit",IF(OR(WEEKDAY(A198,2)&gt;5,D198&lt;&gt;""),"Ruhetag/Feiertag prüfen","OK")))),IF(OR(E198="",E198="Frei",E198="Urlaub",E198="Krank",E198="Feiertag"),"", "Art prüfen"))</f>
        <v>OK</v>
      </c>
      <c r="P198" s="2"/>
    </row>
    <row r="199" spans="1:16" ht="18" customHeight="1" x14ac:dyDescent="0.25">
      <c r="A199" s="7">
        <v>46212</v>
      </c>
      <c r="B199" s="6" t="str">
        <f t="shared" si="18"/>
        <v>Donnerstag</v>
      </c>
      <c r="C199" s="6" t="str">
        <f t="shared" si="19"/>
        <v>Juli</v>
      </c>
      <c r="D199" s="6" t="str">
        <f>IFERROR(INDEX(Einstellungen!$C$22:$C$60,MATCH(A199,Einstellungen!$E$22:$E$60,0)),"")</f>
        <v/>
      </c>
      <c r="E199" s="2" t="s">
        <v>41</v>
      </c>
      <c r="F199" s="8">
        <v>0.33333333333333331</v>
      </c>
      <c r="G199" s="8">
        <v>0.6875</v>
      </c>
      <c r="H199" s="11">
        <v>30</v>
      </c>
      <c r="I199" s="9">
        <f>IF(OR(E199="Arbeit",E199="Homeoffice",E199="Dienstreise",E199="Urlaub",E199="Krank"),IF(AND(WEEKDAY(A199,2)&lt;=5,D199=""),INDEX(Einstellungen!$B$8:$B$14,WEEKDAY(A199,2)),0),0)</f>
        <v>0.33333333333333331</v>
      </c>
      <c r="J199" s="9">
        <f t="shared" si="20"/>
        <v>0.33333333333333331</v>
      </c>
      <c r="K199" s="9">
        <f t="shared" si="21"/>
        <v>0.33333333333333331</v>
      </c>
      <c r="L199" s="9">
        <f t="shared" si="22"/>
        <v>0</v>
      </c>
      <c r="M199" s="9">
        <f>SUM($L$10:L199)</f>
        <v>0.1875</v>
      </c>
      <c r="N199" s="12">
        <f>IF(OR(E199="Arbeit",E199="Homeoffice",E199="Dienstreise"),IF(J199*24&gt;9,Einstellungen!$B$17,IF(J199*24&gt;6,Einstellungen!$B$16,0)),0)</f>
        <v>30</v>
      </c>
      <c r="O199" s="6" t="str">
        <f>IF(OR(E199="Arbeit",E199="Homeoffice",E199="Dienstreise"),IF(OR(F199="",G199=""),"Zeit fehlt",IF(H199&lt;N199,"Pause prüfen",IF(J199*24&gt;Einstellungen!$B$15,"Arbeitszeit &gt; Limit",IF(OR(WEEKDAY(A199,2)&gt;5,D199&lt;&gt;""),"Ruhetag/Feiertag prüfen","OK")))),IF(OR(E199="",E199="Frei",E199="Urlaub",E199="Krank",E199="Feiertag"),"", "Art prüfen"))</f>
        <v>OK</v>
      </c>
      <c r="P199" s="2"/>
    </row>
    <row r="200" spans="1:16" ht="18" customHeight="1" x14ac:dyDescent="0.25">
      <c r="A200" s="7">
        <v>46213</v>
      </c>
      <c r="B200" s="6" t="str">
        <f t="shared" si="18"/>
        <v>Freitag</v>
      </c>
      <c r="C200" s="6" t="str">
        <f t="shared" si="19"/>
        <v>Juli</v>
      </c>
      <c r="D200" s="6" t="str">
        <f>IFERROR(INDEX(Einstellungen!$C$22:$C$60,MATCH(A200,Einstellungen!$E$22:$E$60,0)),"")</f>
        <v/>
      </c>
      <c r="E200" s="2" t="s">
        <v>36</v>
      </c>
      <c r="F200" s="8">
        <v>0.34375</v>
      </c>
      <c r="G200" s="8">
        <v>0.69791666666666663</v>
      </c>
      <c r="H200" s="11">
        <v>30</v>
      </c>
      <c r="I200" s="9">
        <f>IF(OR(E200="Arbeit",E200="Homeoffice",E200="Dienstreise",E200="Urlaub",E200="Krank"),IF(AND(WEEKDAY(A200,2)&lt;=5,D200=""),INDEX(Einstellungen!$B$8:$B$14,WEEKDAY(A200,2)),0),0)</f>
        <v>0.33333333333333331</v>
      </c>
      <c r="J200" s="9">
        <f t="shared" si="20"/>
        <v>0.33333333333333331</v>
      </c>
      <c r="K200" s="9">
        <f t="shared" si="21"/>
        <v>0.33333333333333331</v>
      </c>
      <c r="L200" s="9">
        <f t="shared" si="22"/>
        <v>0</v>
      </c>
      <c r="M200" s="9">
        <f>SUM($L$10:L200)</f>
        <v>0.1875</v>
      </c>
      <c r="N200" s="12">
        <f>IF(OR(E200="Arbeit",E200="Homeoffice",E200="Dienstreise"),IF(J200*24&gt;9,Einstellungen!$B$17,IF(J200*24&gt;6,Einstellungen!$B$16,0)),0)</f>
        <v>30</v>
      </c>
      <c r="O200" s="6" t="str">
        <f>IF(OR(E200="Arbeit",E200="Homeoffice",E200="Dienstreise"),IF(OR(F200="",G200=""),"Zeit fehlt",IF(H200&lt;N200,"Pause prüfen",IF(J200*24&gt;Einstellungen!$B$15,"Arbeitszeit &gt; Limit",IF(OR(WEEKDAY(A200,2)&gt;5,D200&lt;&gt;""),"Ruhetag/Feiertag prüfen","OK")))),IF(OR(E200="",E200="Frei",E200="Urlaub",E200="Krank",E200="Feiertag"),"", "Art prüfen"))</f>
        <v>OK</v>
      </c>
      <c r="P200" s="2"/>
    </row>
    <row r="201" spans="1:16" ht="18" customHeight="1" x14ac:dyDescent="0.25">
      <c r="A201" s="7">
        <v>46214</v>
      </c>
      <c r="B201" s="6" t="str">
        <f t="shared" si="18"/>
        <v>Samstag</v>
      </c>
      <c r="C201" s="6" t="str">
        <f t="shared" si="19"/>
        <v>Juli</v>
      </c>
      <c r="D201" s="6" t="str">
        <f>IFERROR(INDEX(Einstellungen!$C$22:$C$60,MATCH(A201,Einstellungen!$E$22:$E$60,0)),"")</f>
        <v/>
      </c>
      <c r="E201" s="2" t="s">
        <v>38</v>
      </c>
      <c r="F201" s="8"/>
      <c r="G201" s="8"/>
      <c r="H201" s="11"/>
      <c r="I201" s="9">
        <f>IF(OR(E201="Arbeit",E201="Homeoffice",E201="Dienstreise",E201="Urlaub",E201="Krank"),IF(AND(WEEKDAY(A201,2)&lt;=5,D201=""),INDEX(Einstellungen!$B$8:$B$14,WEEKDAY(A201,2)),0),0)</f>
        <v>0</v>
      </c>
      <c r="J201" s="9">
        <f t="shared" si="20"/>
        <v>0</v>
      </c>
      <c r="K201" s="9">
        <f t="shared" si="21"/>
        <v>0</v>
      </c>
      <c r="L201" s="9">
        <f t="shared" si="22"/>
        <v>0</v>
      </c>
      <c r="M201" s="9">
        <f>SUM($L$10:L201)</f>
        <v>0.1875</v>
      </c>
      <c r="N201" s="12">
        <f>IF(OR(E201="Arbeit",E201="Homeoffice",E201="Dienstreise"),IF(J201*24&gt;9,Einstellungen!$B$17,IF(J201*24&gt;6,Einstellungen!$B$16,0)),0)</f>
        <v>0</v>
      </c>
      <c r="O201" s="6" t="str">
        <f>IF(OR(E201="Arbeit",E201="Homeoffice",E201="Dienstreise"),IF(OR(F201="",G201=""),"Zeit fehlt",IF(H201&lt;N201,"Pause prüfen",IF(J201*24&gt;Einstellungen!$B$15,"Arbeitszeit &gt; Limit",IF(OR(WEEKDAY(A201,2)&gt;5,D201&lt;&gt;""),"Ruhetag/Feiertag prüfen","OK")))),IF(OR(E201="",E201="Frei",E201="Urlaub",E201="Krank",E201="Feiertag"),"", "Art prüfen"))</f>
        <v/>
      </c>
      <c r="P201" s="2"/>
    </row>
    <row r="202" spans="1:16" ht="18" customHeight="1" x14ac:dyDescent="0.25">
      <c r="A202" s="7">
        <v>46215</v>
      </c>
      <c r="B202" s="6" t="str">
        <f t="shared" ref="B202:B265" si="23">CHOOSE(WEEKDAY(A202,2),"Montag","Dienstag","Mittwoch","Donnerstag","Freitag","Samstag","Sonntag")</f>
        <v>Sonntag</v>
      </c>
      <c r="C202" s="6" t="str">
        <f t="shared" ref="C202:C265" si="24">CHOOSE(MONTH(A202),"Januar","Februar","März","April","Mai","Juni","Juli","August","September","Oktober","November","Dezember")</f>
        <v>Juli</v>
      </c>
      <c r="D202" s="6" t="str">
        <f>IFERROR(INDEX(Einstellungen!$C$22:$C$60,MATCH(A202,Einstellungen!$E$22:$E$60,0)),"")</f>
        <v/>
      </c>
      <c r="E202" s="2" t="s">
        <v>38</v>
      </c>
      <c r="F202" s="8"/>
      <c r="G202" s="8"/>
      <c r="H202" s="11"/>
      <c r="I202" s="9">
        <f>IF(OR(E202="Arbeit",E202="Homeoffice",E202="Dienstreise",E202="Urlaub",E202="Krank"),IF(AND(WEEKDAY(A202,2)&lt;=5,D202=""),INDEX(Einstellungen!$B$8:$B$14,WEEKDAY(A202,2)),0),0)</f>
        <v>0</v>
      </c>
      <c r="J202" s="9">
        <f t="shared" ref="J202:J265" si="25">IF(OR(E202="Arbeit",E202="Homeoffice",E202="Dienstreise"),IF(OR(F202="",G202=""),0,MAX(0,ROUND((G202-F202+(G202&lt;F202))*1440-H202,0)/1440)),0)</f>
        <v>0</v>
      </c>
      <c r="K202" s="9">
        <f t="shared" ref="K202:K265" si="26">IF(OR(E202="Urlaub",E202="Krank"),I202,J202)</f>
        <v>0</v>
      </c>
      <c r="L202" s="9">
        <f t="shared" ref="L202:L265" si="27">IF(E202="",0,ROUND((K202-I202)*1440,0)/1440)</f>
        <v>0</v>
      </c>
      <c r="M202" s="9">
        <f>SUM($L$10:L202)</f>
        <v>0.1875</v>
      </c>
      <c r="N202" s="12">
        <f>IF(OR(E202="Arbeit",E202="Homeoffice",E202="Dienstreise"),IF(J202*24&gt;9,Einstellungen!$B$17,IF(J202*24&gt;6,Einstellungen!$B$16,0)),0)</f>
        <v>0</v>
      </c>
      <c r="O202" s="6" t="str">
        <f>IF(OR(E202="Arbeit",E202="Homeoffice",E202="Dienstreise"),IF(OR(F202="",G202=""),"Zeit fehlt",IF(H202&lt;N202,"Pause prüfen",IF(J202*24&gt;Einstellungen!$B$15,"Arbeitszeit &gt; Limit",IF(OR(WEEKDAY(A202,2)&gt;5,D202&lt;&gt;""),"Ruhetag/Feiertag prüfen","OK")))),IF(OR(E202="",E202="Frei",E202="Urlaub",E202="Krank",E202="Feiertag"),"", "Art prüfen"))</f>
        <v/>
      </c>
      <c r="P202" s="2"/>
    </row>
    <row r="203" spans="1:16" ht="18" customHeight="1" x14ac:dyDescent="0.25">
      <c r="A203" s="7">
        <v>46216</v>
      </c>
      <c r="B203" s="6" t="str">
        <f t="shared" si="23"/>
        <v>Montag</v>
      </c>
      <c r="C203" s="6" t="str">
        <f t="shared" si="24"/>
        <v>Juli</v>
      </c>
      <c r="D203" s="6" t="str">
        <f>IFERROR(INDEX(Einstellungen!$C$22:$C$60,MATCH(A203,Einstellungen!$E$22:$E$60,0)),"")</f>
        <v/>
      </c>
      <c r="E203" s="2" t="s">
        <v>41</v>
      </c>
      <c r="F203" s="8">
        <v>0.33333333333333331</v>
      </c>
      <c r="G203" s="8">
        <v>0.6875</v>
      </c>
      <c r="H203" s="11">
        <v>30</v>
      </c>
      <c r="I203" s="9">
        <f>IF(OR(E203="Arbeit",E203="Homeoffice",E203="Dienstreise",E203="Urlaub",E203="Krank"),IF(AND(WEEKDAY(A203,2)&lt;=5,D203=""),INDEX(Einstellungen!$B$8:$B$14,WEEKDAY(A203,2)),0),0)</f>
        <v>0.33333333333333331</v>
      </c>
      <c r="J203" s="9">
        <f t="shared" si="25"/>
        <v>0.33333333333333331</v>
      </c>
      <c r="K203" s="9">
        <f t="shared" si="26"/>
        <v>0.33333333333333331</v>
      </c>
      <c r="L203" s="9">
        <f t="shared" si="27"/>
        <v>0</v>
      </c>
      <c r="M203" s="9">
        <f>SUM($L$10:L203)</f>
        <v>0.1875</v>
      </c>
      <c r="N203" s="12">
        <f>IF(OR(E203="Arbeit",E203="Homeoffice",E203="Dienstreise"),IF(J203*24&gt;9,Einstellungen!$B$17,IF(J203*24&gt;6,Einstellungen!$B$16,0)),0)</f>
        <v>30</v>
      </c>
      <c r="O203" s="6" t="str">
        <f>IF(OR(E203="Arbeit",E203="Homeoffice",E203="Dienstreise"),IF(OR(F203="",G203=""),"Zeit fehlt",IF(H203&lt;N203,"Pause prüfen",IF(J203*24&gt;Einstellungen!$B$15,"Arbeitszeit &gt; Limit",IF(OR(WEEKDAY(A203,2)&gt;5,D203&lt;&gt;""),"Ruhetag/Feiertag prüfen","OK")))),IF(OR(E203="",E203="Frei",E203="Urlaub",E203="Krank",E203="Feiertag"),"", "Art prüfen"))</f>
        <v>OK</v>
      </c>
      <c r="P203" s="2"/>
    </row>
    <row r="204" spans="1:16" ht="18" customHeight="1" x14ac:dyDescent="0.25">
      <c r="A204" s="7">
        <v>46217</v>
      </c>
      <c r="B204" s="6" t="str">
        <f t="shared" si="23"/>
        <v>Dienstag</v>
      </c>
      <c r="C204" s="6" t="str">
        <f t="shared" si="24"/>
        <v>Juli</v>
      </c>
      <c r="D204" s="6" t="str">
        <f>IFERROR(INDEX(Einstellungen!$C$22:$C$60,MATCH(A204,Einstellungen!$E$22:$E$60,0)),"")</f>
        <v/>
      </c>
      <c r="E204" s="2" t="s">
        <v>36</v>
      </c>
      <c r="F204" s="8">
        <v>0.33333333333333331</v>
      </c>
      <c r="G204" s="8">
        <v>0.6875</v>
      </c>
      <c r="H204" s="11">
        <v>30</v>
      </c>
      <c r="I204" s="9">
        <f>IF(OR(E204="Arbeit",E204="Homeoffice",E204="Dienstreise",E204="Urlaub",E204="Krank"),IF(AND(WEEKDAY(A204,2)&lt;=5,D204=""),INDEX(Einstellungen!$B$8:$B$14,WEEKDAY(A204,2)),0),0)</f>
        <v>0.33333333333333331</v>
      </c>
      <c r="J204" s="9">
        <f t="shared" si="25"/>
        <v>0.33333333333333331</v>
      </c>
      <c r="K204" s="9">
        <f t="shared" si="26"/>
        <v>0.33333333333333331</v>
      </c>
      <c r="L204" s="9">
        <f t="shared" si="27"/>
        <v>0</v>
      </c>
      <c r="M204" s="9">
        <f>SUM($L$10:L204)</f>
        <v>0.1875</v>
      </c>
      <c r="N204" s="12">
        <f>IF(OR(E204="Arbeit",E204="Homeoffice",E204="Dienstreise"),IF(J204*24&gt;9,Einstellungen!$B$17,IF(J204*24&gt;6,Einstellungen!$B$16,0)),0)</f>
        <v>30</v>
      </c>
      <c r="O204" s="6" t="str">
        <f>IF(OR(E204="Arbeit",E204="Homeoffice",E204="Dienstreise"),IF(OR(F204="",G204=""),"Zeit fehlt",IF(H204&lt;N204,"Pause prüfen",IF(J204*24&gt;Einstellungen!$B$15,"Arbeitszeit &gt; Limit",IF(OR(WEEKDAY(A204,2)&gt;5,D204&lt;&gt;""),"Ruhetag/Feiertag prüfen","OK")))),IF(OR(E204="",E204="Frei",E204="Urlaub",E204="Krank",E204="Feiertag"),"", "Art prüfen"))</f>
        <v>OK</v>
      </c>
      <c r="P204" s="2"/>
    </row>
    <row r="205" spans="1:16" ht="18" customHeight="1" x14ac:dyDescent="0.25">
      <c r="A205" s="7">
        <v>46218</v>
      </c>
      <c r="B205" s="6" t="str">
        <f t="shared" si="23"/>
        <v>Mittwoch</v>
      </c>
      <c r="C205" s="6" t="str">
        <f t="shared" si="24"/>
        <v>Juli</v>
      </c>
      <c r="D205" s="6" t="str">
        <f>IFERROR(INDEX(Einstellungen!$C$22:$C$60,MATCH(A205,Einstellungen!$E$22:$E$60,0)),"")</f>
        <v/>
      </c>
      <c r="E205" s="2" t="s">
        <v>36</v>
      </c>
      <c r="F205" s="8">
        <v>0.35416666666666669</v>
      </c>
      <c r="G205" s="8">
        <v>0.71875</v>
      </c>
      <c r="H205" s="11">
        <v>45</v>
      </c>
      <c r="I205" s="9">
        <f>IF(OR(E205="Arbeit",E205="Homeoffice",E205="Dienstreise",E205="Urlaub",E205="Krank"),IF(AND(WEEKDAY(A205,2)&lt;=5,D205=""),INDEX(Einstellungen!$B$8:$B$14,WEEKDAY(A205,2)),0),0)</f>
        <v>0.33333333333333331</v>
      </c>
      <c r="J205" s="9">
        <f t="shared" si="25"/>
        <v>0.33333333333333331</v>
      </c>
      <c r="K205" s="9">
        <f t="shared" si="26"/>
        <v>0.33333333333333331</v>
      </c>
      <c r="L205" s="9">
        <f t="shared" si="27"/>
        <v>0</v>
      </c>
      <c r="M205" s="9">
        <f>SUM($L$10:L205)</f>
        <v>0.1875</v>
      </c>
      <c r="N205" s="12">
        <f>IF(OR(E205="Arbeit",E205="Homeoffice",E205="Dienstreise"),IF(J205*24&gt;9,Einstellungen!$B$17,IF(J205*24&gt;6,Einstellungen!$B$16,0)),0)</f>
        <v>30</v>
      </c>
      <c r="O205" s="6" t="str">
        <f>IF(OR(E205="Arbeit",E205="Homeoffice",E205="Dienstreise"),IF(OR(F205="",G205=""),"Zeit fehlt",IF(H205&lt;N205,"Pause prüfen",IF(J205*24&gt;Einstellungen!$B$15,"Arbeitszeit &gt; Limit",IF(OR(WEEKDAY(A205,2)&gt;5,D205&lt;&gt;""),"Ruhetag/Feiertag prüfen","OK")))),IF(OR(E205="",E205="Frei",E205="Urlaub",E205="Krank",E205="Feiertag"),"", "Art prüfen"))</f>
        <v>OK</v>
      </c>
      <c r="P205" s="2"/>
    </row>
    <row r="206" spans="1:16" ht="18" customHeight="1" x14ac:dyDescent="0.25">
      <c r="A206" s="7">
        <v>46219</v>
      </c>
      <c r="B206" s="6" t="str">
        <f t="shared" si="23"/>
        <v>Donnerstag</v>
      </c>
      <c r="C206" s="6" t="str">
        <f t="shared" si="24"/>
        <v>Juli</v>
      </c>
      <c r="D206" s="6" t="str">
        <f>IFERROR(INDEX(Einstellungen!$C$22:$C$60,MATCH(A206,Einstellungen!$E$22:$E$60,0)),"")</f>
        <v/>
      </c>
      <c r="E206" s="2" t="s">
        <v>41</v>
      </c>
      <c r="F206" s="8">
        <v>0.33333333333333331</v>
      </c>
      <c r="G206" s="8">
        <v>0.6875</v>
      </c>
      <c r="H206" s="11">
        <v>30</v>
      </c>
      <c r="I206" s="9">
        <f>IF(OR(E206="Arbeit",E206="Homeoffice",E206="Dienstreise",E206="Urlaub",E206="Krank"),IF(AND(WEEKDAY(A206,2)&lt;=5,D206=""),INDEX(Einstellungen!$B$8:$B$14,WEEKDAY(A206,2)),0),0)</f>
        <v>0.33333333333333331</v>
      </c>
      <c r="J206" s="9">
        <f t="shared" si="25"/>
        <v>0.33333333333333331</v>
      </c>
      <c r="K206" s="9">
        <f t="shared" si="26"/>
        <v>0.33333333333333331</v>
      </c>
      <c r="L206" s="9">
        <f t="shared" si="27"/>
        <v>0</v>
      </c>
      <c r="M206" s="9">
        <f>SUM($L$10:L206)</f>
        <v>0.1875</v>
      </c>
      <c r="N206" s="12">
        <f>IF(OR(E206="Arbeit",E206="Homeoffice",E206="Dienstreise"),IF(J206*24&gt;9,Einstellungen!$B$17,IF(J206*24&gt;6,Einstellungen!$B$16,0)),0)</f>
        <v>30</v>
      </c>
      <c r="O206" s="6" t="str">
        <f>IF(OR(E206="Arbeit",E206="Homeoffice",E206="Dienstreise"),IF(OR(F206="",G206=""),"Zeit fehlt",IF(H206&lt;N206,"Pause prüfen",IF(J206*24&gt;Einstellungen!$B$15,"Arbeitszeit &gt; Limit",IF(OR(WEEKDAY(A206,2)&gt;5,D206&lt;&gt;""),"Ruhetag/Feiertag prüfen","OK")))),IF(OR(E206="",E206="Frei",E206="Urlaub",E206="Krank",E206="Feiertag"),"", "Art prüfen"))</f>
        <v>OK</v>
      </c>
      <c r="P206" s="2"/>
    </row>
    <row r="207" spans="1:16" ht="18" customHeight="1" x14ac:dyDescent="0.25">
      <c r="A207" s="7">
        <v>46220</v>
      </c>
      <c r="B207" s="6" t="str">
        <f t="shared" si="23"/>
        <v>Freitag</v>
      </c>
      <c r="C207" s="6" t="str">
        <f t="shared" si="24"/>
        <v>Juli</v>
      </c>
      <c r="D207" s="6" t="str">
        <f>IFERROR(INDEX(Einstellungen!$C$22:$C$60,MATCH(A207,Einstellungen!$E$22:$E$60,0)),"")</f>
        <v/>
      </c>
      <c r="E207" s="2" t="s">
        <v>36</v>
      </c>
      <c r="F207" s="8">
        <v>0.34375</v>
      </c>
      <c r="G207" s="8">
        <v>0.69791666666666663</v>
      </c>
      <c r="H207" s="11">
        <v>30</v>
      </c>
      <c r="I207" s="9">
        <f>IF(OR(E207="Arbeit",E207="Homeoffice",E207="Dienstreise",E207="Urlaub",E207="Krank"),IF(AND(WEEKDAY(A207,2)&lt;=5,D207=""),INDEX(Einstellungen!$B$8:$B$14,WEEKDAY(A207,2)),0),0)</f>
        <v>0.33333333333333331</v>
      </c>
      <c r="J207" s="9">
        <f t="shared" si="25"/>
        <v>0.33333333333333331</v>
      </c>
      <c r="K207" s="9">
        <f t="shared" si="26"/>
        <v>0.33333333333333331</v>
      </c>
      <c r="L207" s="9">
        <f t="shared" si="27"/>
        <v>0</v>
      </c>
      <c r="M207" s="9">
        <f>SUM($L$10:L207)</f>
        <v>0.1875</v>
      </c>
      <c r="N207" s="12">
        <f>IF(OR(E207="Arbeit",E207="Homeoffice",E207="Dienstreise"),IF(J207*24&gt;9,Einstellungen!$B$17,IF(J207*24&gt;6,Einstellungen!$B$16,0)),0)</f>
        <v>30</v>
      </c>
      <c r="O207" s="6" t="str">
        <f>IF(OR(E207="Arbeit",E207="Homeoffice",E207="Dienstreise"),IF(OR(F207="",G207=""),"Zeit fehlt",IF(H207&lt;N207,"Pause prüfen",IF(J207*24&gt;Einstellungen!$B$15,"Arbeitszeit &gt; Limit",IF(OR(WEEKDAY(A207,2)&gt;5,D207&lt;&gt;""),"Ruhetag/Feiertag prüfen","OK")))),IF(OR(E207="",E207="Frei",E207="Urlaub",E207="Krank",E207="Feiertag"),"", "Art prüfen"))</f>
        <v>OK</v>
      </c>
      <c r="P207" s="2"/>
    </row>
    <row r="208" spans="1:16" ht="18" customHeight="1" x14ac:dyDescent="0.25">
      <c r="A208" s="7">
        <v>46221</v>
      </c>
      <c r="B208" s="6" t="str">
        <f t="shared" si="23"/>
        <v>Samstag</v>
      </c>
      <c r="C208" s="6" t="str">
        <f t="shared" si="24"/>
        <v>Juli</v>
      </c>
      <c r="D208" s="6" t="str">
        <f>IFERROR(INDEX(Einstellungen!$C$22:$C$60,MATCH(A208,Einstellungen!$E$22:$E$60,0)),"")</f>
        <v/>
      </c>
      <c r="E208" s="2" t="s">
        <v>38</v>
      </c>
      <c r="F208" s="8"/>
      <c r="G208" s="8"/>
      <c r="H208" s="11"/>
      <c r="I208" s="9">
        <f>IF(OR(E208="Arbeit",E208="Homeoffice",E208="Dienstreise",E208="Urlaub",E208="Krank"),IF(AND(WEEKDAY(A208,2)&lt;=5,D208=""),INDEX(Einstellungen!$B$8:$B$14,WEEKDAY(A208,2)),0),0)</f>
        <v>0</v>
      </c>
      <c r="J208" s="9">
        <f t="shared" si="25"/>
        <v>0</v>
      </c>
      <c r="K208" s="9">
        <f t="shared" si="26"/>
        <v>0</v>
      </c>
      <c r="L208" s="9">
        <f t="shared" si="27"/>
        <v>0</v>
      </c>
      <c r="M208" s="9">
        <f>SUM($L$10:L208)</f>
        <v>0.1875</v>
      </c>
      <c r="N208" s="12">
        <f>IF(OR(E208="Arbeit",E208="Homeoffice",E208="Dienstreise"),IF(J208*24&gt;9,Einstellungen!$B$17,IF(J208*24&gt;6,Einstellungen!$B$16,0)),0)</f>
        <v>0</v>
      </c>
      <c r="O208" s="6" t="str">
        <f>IF(OR(E208="Arbeit",E208="Homeoffice",E208="Dienstreise"),IF(OR(F208="",G208=""),"Zeit fehlt",IF(H208&lt;N208,"Pause prüfen",IF(J208*24&gt;Einstellungen!$B$15,"Arbeitszeit &gt; Limit",IF(OR(WEEKDAY(A208,2)&gt;5,D208&lt;&gt;""),"Ruhetag/Feiertag prüfen","OK")))),IF(OR(E208="",E208="Frei",E208="Urlaub",E208="Krank",E208="Feiertag"),"", "Art prüfen"))</f>
        <v/>
      </c>
      <c r="P208" s="2"/>
    </row>
    <row r="209" spans="1:16" ht="18" customHeight="1" x14ac:dyDescent="0.25">
      <c r="A209" s="7">
        <v>46222</v>
      </c>
      <c r="B209" s="6" t="str">
        <f t="shared" si="23"/>
        <v>Sonntag</v>
      </c>
      <c r="C209" s="6" t="str">
        <f t="shared" si="24"/>
        <v>Juli</v>
      </c>
      <c r="D209" s="6" t="str">
        <f>IFERROR(INDEX(Einstellungen!$C$22:$C$60,MATCH(A209,Einstellungen!$E$22:$E$60,0)),"")</f>
        <v/>
      </c>
      <c r="E209" s="2" t="s">
        <v>38</v>
      </c>
      <c r="F209" s="8"/>
      <c r="G209" s="8"/>
      <c r="H209" s="11"/>
      <c r="I209" s="9">
        <f>IF(OR(E209="Arbeit",E209="Homeoffice",E209="Dienstreise",E209="Urlaub",E209="Krank"),IF(AND(WEEKDAY(A209,2)&lt;=5,D209=""),INDEX(Einstellungen!$B$8:$B$14,WEEKDAY(A209,2)),0),0)</f>
        <v>0</v>
      </c>
      <c r="J209" s="9">
        <f t="shared" si="25"/>
        <v>0</v>
      </c>
      <c r="K209" s="9">
        <f t="shared" si="26"/>
        <v>0</v>
      </c>
      <c r="L209" s="9">
        <f t="shared" si="27"/>
        <v>0</v>
      </c>
      <c r="M209" s="9">
        <f>SUM($L$10:L209)</f>
        <v>0.1875</v>
      </c>
      <c r="N209" s="12">
        <f>IF(OR(E209="Arbeit",E209="Homeoffice",E209="Dienstreise"),IF(J209*24&gt;9,Einstellungen!$B$17,IF(J209*24&gt;6,Einstellungen!$B$16,0)),0)</f>
        <v>0</v>
      </c>
      <c r="O209" s="6" t="str">
        <f>IF(OR(E209="Arbeit",E209="Homeoffice",E209="Dienstreise"),IF(OR(F209="",G209=""),"Zeit fehlt",IF(H209&lt;N209,"Pause prüfen",IF(J209*24&gt;Einstellungen!$B$15,"Arbeitszeit &gt; Limit",IF(OR(WEEKDAY(A209,2)&gt;5,D209&lt;&gt;""),"Ruhetag/Feiertag prüfen","OK")))),IF(OR(E209="",E209="Frei",E209="Urlaub",E209="Krank",E209="Feiertag"),"", "Art prüfen"))</f>
        <v/>
      </c>
      <c r="P209" s="2"/>
    </row>
    <row r="210" spans="1:16" ht="18" customHeight="1" x14ac:dyDescent="0.25">
      <c r="A210" s="7">
        <v>46223</v>
      </c>
      <c r="B210" s="6" t="str">
        <f t="shared" si="23"/>
        <v>Montag</v>
      </c>
      <c r="C210" s="6" t="str">
        <f t="shared" si="24"/>
        <v>Juli</v>
      </c>
      <c r="D210" s="6" t="str">
        <f>IFERROR(INDEX(Einstellungen!$C$22:$C$60,MATCH(A210,Einstellungen!$E$22:$E$60,0)),"")</f>
        <v/>
      </c>
      <c r="E210" s="2" t="s">
        <v>52</v>
      </c>
      <c r="F210" s="8"/>
      <c r="G210" s="8"/>
      <c r="H210" s="11"/>
      <c r="I210" s="9">
        <f>IF(OR(E210="Arbeit",E210="Homeoffice",E210="Dienstreise",E210="Urlaub",E210="Krank"),IF(AND(WEEKDAY(A210,2)&lt;=5,D210=""),INDEX(Einstellungen!$B$8:$B$14,WEEKDAY(A210,2)),0),0)</f>
        <v>0.33333333333333331</v>
      </c>
      <c r="J210" s="9">
        <f t="shared" si="25"/>
        <v>0</v>
      </c>
      <c r="K210" s="9">
        <f t="shared" si="26"/>
        <v>0.33333333333333331</v>
      </c>
      <c r="L210" s="9">
        <f t="shared" si="27"/>
        <v>0</v>
      </c>
      <c r="M210" s="9">
        <f>SUM($L$10:L210)</f>
        <v>0.1875</v>
      </c>
      <c r="N210" s="12">
        <f>IF(OR(E210="Arbeit",E210="Homeoffice",E210="Dienstreise"),IF(J210*24&gt;9,Einstellungen!$B$17,IF(J210*24&gt;6,Einstellungen!$B$16,0)),0)</f>
        <v>0</v>
      </c>
      <c r="O210" s="6" t="str">
        <f>IF(OR(E210="Arbeit",E210="Homeoffice",E210="Dienstreise"),IF(OR(F210="",G210=""),"Zeit fehlt",IF(H210&lt;N210,"Pause prüfen",IF(J210*24&gt;Einstellungen!$B$15,"Arbeitszeit &gt; Limit",IF(OR(WEEKDAY(A210,2)&gt;5,D210&lt;&gt;""),"Ruhetag/Feiertag prüfen","OK")))),IF(OR(E210="",E210="Frei",E210="Urlaub",E210="Krank",E210="Feiertag"),"", "Art prüfen"))</f>
        <v/>
      </c>
      <c r="P210" s="2" t="s">
        <v>53</v>
      </c>
    </row>
    <row r="211" spans="1:16" ht="18" customHeight="1" x14ac:dyDescent="0.25">
      <c r="A211" s="7">
        <v>46224</v>
      </c>
      <c r="B211" s="6" t="str">
        <f t="shared" si="23"/>
        <v>Dienstag</v>
      </c>
      <c r="C211" s="6" t="str">
        <f t="shared" si="24"/>
        <v>Juli</v>
      </c>
      <c r="D211" s="6" t="str">
        <f>IFERROR(INDEX(Einstellungen!$C$22:$C$60,MATCH(A211,Einstellungen!$E$22:$E$60,0)),"")</f>
        <v/>
      </c>
      <c r="E211" s="2" t="s">
        <v>52</v>
      </c>
      <c r="F211" s="8"/>
      <c r="G211" s="8"/>
      <c r="H211" s="11"/>
      <c r="I211" s="9">
        <f>IF(OR(E211="Arbeit",E211="Homeoffice",E211="Dienstreise",E211="Urlaub",E211="Krank"),IF(AND(WEEKDAY(A211,2)&lt;=5,D211=""),INDEX(Einstellungen!$B$8:$B$14,WEEKDAY(A211,2)),0),0)</f>
        <v>0.33333333333333331</v>
      </c>
      <c r="J211" s="9">
        <f t="shared" si="25"/>
        <v>0</v>
      </c>
      <c r="K211" s="9">
        <f t="shared" si="26"/>
        <v>0.33333333333333331</v>
      </c>
      <c r="L211" s="9">
        <f t="shared" si="27"/>
        <v>0</v>
      </c>
      <c r="M211" s="9">
        <f>SUM($L$10:L211)</f>
        <v>0.1875</v>
      </c>
      <c r="N211" s="12">
        <f>IF(OR(E211="Arbeit",E211="Homeoffice",E211="Dienstreise"),IF(J211*24&gt;9,Einstellungen!$B$17,IF(J211*24&gt;6,Einstellungen!$B$16,0)),0)</f>
        <v>0</v>
      </c>
      <c r="O211" s="6" t="str">
        <f>IF(OR(E211="Arbeit",E211="Homeoffice",E211="Dienstreise"),IF(OR(F211="",G211=""),"Zeit fehlt",IF(H211&lt;N211,"Pause prüfen",IF(J211*24&gt;Einstellungen!$B$15,"Arbeitszeit &gt; Limit",IF(OR(WEEKDAY(A211,2)&gt;5,D211&lt;&gt;""),"Ruhetag/Feiertag prüfen","OK")))),IF(OR(E211="",E211="Frei",E211="Urlaub",E211="Krank",E211="Feiertag"),"", "Art prüfen"))</f>
        <v/>
      </c>
      <c r="P211" s="2" t="s">
        <v>53</v>
      </c>
    </row>
    <row r="212" spans="1:16" ht="18" customHeight="1" x14ac:dyDescent="0.25">
      <c r="A212" s="7">
        <v>46225</v>
      </c>
      <c r="B212" s="6" t="str">
        <f t="shared" si="23"/>
        <v>Mittwoch</v>
      </c>
      <c r="C212" s="6" t="str">
        <f t="shared" si="24"/>
        <v>Juli</v>
      </c>
      <c r="D212" s="6" t="str">
        <f>IFERROR(INDEX(Einstellungen!$C$22:$C$60,MATCH(A212,Einstellungen!$E$22:$E$60,0)),"")</f>
        <v/>
      </c>
      <c r="E212" s="2" t="s">
        <v>52</v>
      </c>
      <c r="F212" s="8"/>
      <c r="G212" s="8"/>
      <c r="H212" s="11"/>
      <c r="I212" s="9">
        <f>IF(OR(E212="Arbeit",E212="Homeoffice",E212="Dienstreise",E212="Urlaub",E212="Krank"),IF(AND(WEEKDAY(A212,2)&lt;=5,D212=""),INDEX(Einstellungen!$B$8:$B$14,WEEKDAY(A212,2)),0),0)</f>
        <v>0.33333333333333331</v>
      </c>
      <c r="J212" s="9">
        <f t="shared" si="25"/>
        <v>0</v>
      </c>
      <c r="K212" s="9">
        <f t="shared" si="26"/>
        <v>0.33333333333333331</v>
      </c>
      <c r="L212" s="9">
        <f t="shared" si="27"/>
        <v>0</v>
      </c>
      <c r="M212" s="9">
        <f>SUM($L$10:L212)</f>
        <v>0.1875</v>
      </c>
      <c r="N212" s="12">
        <f>IF(OR(E212="Arbeit",E212="Homeoffice",E212="Dienstreise"),IF(J212*24&gt;9,Einstellungen!$B$17,IF(J212*24&gt;6,Einstellungen!$B$16,0)),0)</f>
        <v>0</v>
      </c>
      <c r="O212" s="6" t="str">
        <f>IF(OR(E212="Arbeit",E212="Homeoffice",E212="Dienstreise"),IF(OR(F212="",G212=""),"Zeit fehlt",IF(H212&lt;N212,"Pause prüfen",IF(J212*24&gt;Einstellungen!$B$15,"Arbeitszeit &gt; Limit",IF(OR(WEEKDAY(A212,2)&gt;5,D212&lt;&gt;""),"Ruhetag/Feiertag prüfen","OK")))),IF(OR(E212="",E212="Frei",E212="Urlaub",E212="Krank",E212="Feiertag"),"", "Art prüfen"))</f>
        <v/>
      </c>
      <c r="P212" s="2" t="s">
        <v>53</v>
      </c>
    </row>
    <row r="213" spans="1:16" ht="18" customHeight="1" x14ac:dyDescent="0.25">
      <c r="A213" s="7">
        <v>46226</v>
      </c>
      <c r="B213" s="6" t="str">
        <f t="shared" si="23"/>
        <v>Donnerstag</v>
      </c>
      <c r="C213" s="6" t="str">
        <f t="shared" si="24"/>
        <v>Juli</v>
      </c>
      <c r="D213" s="6" t="str">
        <f>IFERROR(INDEX(Einstellungen!$C$22:$C$60,MATCH(A213,Einstellungen!$E$22:$E$60,0)),"")</f>
        <v/>
      </c>
      <c r="E213" s="2" t="s">
        <v>52</v>
      </c>
      <c r="F213" s="8"/>
      <c r="G213" s="8"/>
      <c r="H213" s="11"/>
      <c r="I213" s="9">
        <f>IF(OR(E213="Arbeit",E213="Homeoffice",E213="Dienstreise",E213="Urlaub",E213="Krank"),IF(AND(WEEKDAY(A213,2)&lt;=5,D213=""),INDEX(Einstellungen!$B$8:$B$14,WEEKDAY(A213,2)),0),0)</f>
        <v>0.33333333333333331</v>
      </c>
      <c r="J213" s="9">
        <f t="shared" si="25"/>
        <v>0</v>
      </c>
      <c r="K213" s="9">
        <f t="shared" si="26"/>
        <v>0.33333333333333331</v>
      </c>
      <c r="L213" s="9">
        <f t="shared" si="27"/>
        <v>0</v>
      </c>
      <c r="M213" s="9">
        <f>SUM($L$10:L213)</f>
        <v>0.1875</v>
      </c>
      <c r="N213" s="12">
        <f>IF(OR(E213="Arbeit",E213="Homeoffice",E213="Dienstreise"),IF(J213*24&gt;9,Einstellungen!$B$17,IF(J213*24&gt;6,Einstellungen!$B$16,0)),0)</f>
        <v>0</v>
      </c>
      <c r="O213" s="6" t="str">
        <f>IF(OR(E213="Arbeit",E213="Homeoffice",E213="Dienstreise"),IF(OR(F213="",G213=""),"Zeit fehlt",IF(H213&lt;N213,"Pause prüfen",IF(J213*24&gt;Einstellungen!$B$15,"Arbeitszeit &gt; Limit",IF(OR(WEEKDAY(A213,2)&gt;5,D213&lt;&gt;""),"Ruhetag/Feiertag prüfen","OK")))),IF(OR(E213="",E213="Frei",E213="Urlaub",E213="Krank",E213="Feiertag"),"", "Art prüfen"))</f>
        <v/>
      </c>
      <c r="P213" s="2" t="s">
        <v>53</v>
      </c>
    </row>
    <row r="214" spans="1:16" ht="18" customHeight="1" x14ac:dyDescent="0.25">
      <c r="A214" s="7">
        <v>46227</v>
      </c>
      <c r="B214" s="6" t="str">
        <f t="shared" si="23"/>
        <v>Freitag</v>
      </c>
      <c r="C214" s="6" t="str">
        <f t="shared" si="24"/>
        <v>Juli</v>
      </c>
      <c r="D214" s="6" t="str">
        <f>IFERROR(INDEX(Einstellungen!$C$22:$C$60,MATCH(A214,Einstellungen!$E$22:$E$60,0)),"")</f>
        <v/>
      </c>
      <c r="E214" s="2" t="s">
        <v>52</v>
      </c>
      <c r="F214" s="8"/>
      <c r="G214" s="8"/>
      <c r="H214" s="11"/>
      <c r="I214" s="9">
        <f>IF(OR(E214="Arbeit",E214="Homeoffice",E214="Dienstreise",E214="Urlaub",E214="Krank"),IF(AND(WEEKDAY(A214,2)&lt;=5,D214=""),INDEX(Einstellungen!$B$8:$B$14,WEEKDAY(A214,2)),0),0)</f>
        <v>0.33333333333333331</v>
      </c>
      <c r="J214" s="9">
        <f t="shared" si="25"/>
        <v>0</v>
      </c>
      <c r="K214" s="9">
        <f t="shared" si="26"/>
        <v>0.33333333333333331</v>
      </c>
      <c r="L214" s="9">
        <f t="shared" si="27"/>
        <v>0</v>
      </c>
      <c r="M214" s="9">
        <f>SUM($L$10:L214)</f>
        <v>0.1875</v>
      </c>
      <c r="N214" s="12">
        <f>IF(OR(E214="Arbeit",E214="Homeoffice",E214="Dienstreise"),IF(J214*24&gt;9,Einstellungen!$B$17,IF(J214*24&gt;6,Einstellungen!$B$16,0)),0)</f>
        <v>0</v>
      </c>
      <c r="O214" s="6" t="str">
        <f>IF(OR(E214="Arbeit",E214="Homeoffice",E214="Dienstreise"),IF(OR(F214="",G214=""),"Zeit fehlt",IF(H214&lt;N214,"Pause prüfen",IF(J214*24&gt;Einstellungen!$B$15,"Arbeitszeit &gt; Limit",IF(OR(WEEKDAY(A214,2)&gt;5,D214&lt;&gt;""),"Ruhetag/Feiertag prüfen","OK")))),IF(OR(E214="",E214="Frei",E214="Urlaub",E214="Krank",E214="Feiertag"),"", "Art prüfen"))</f>
        <v/>
      </c>
      <c r="P214" s="2" t="s">
        <v>53</v>
      </c>
    </row>
    <row r="215" spans="1:16" ht="18" customHeight="1" x14ac:dyDescent="0.25">
      <c r="A215" s="7">
        <v>46228</v>
      </c>
      <c r="B215" s="6" t="str">
        <f t="shared" si="23"/>
        <v>Samstag</v>
      </c>
      <c r="C215" s="6" t="str">
        <f t="shared" si="24"/>
        <v>Juli</v>
      </c>
      <c r="D215" s="6" t="str">
        <f>IFERROR(INDEX(Einstellungen!$C$22:$C$60,MATCH(A215,Einstellungen!$E$22:$E$60,0)),"")</f>
        <v/>
      </c>
      <c r="E215" s="2" t="s">
        <v>38</v>
      </c>
      <c r="F215" s="8"/>
      <c r="G215" s="8"/>
      <c r="H215" s="11"/>
      <c r="I215" s="9">
        <f>IF(OR(E215="Arbeit",E215="Homeoffice",E215="Dienstreise",E215="Urlaub",E215="Krank"),IF(AND(WEEKDAY(A215,2)&lt;=5,D215=""),INDEX(Einstellungen!$B$8:$B$14,WEEKDAY(A215,2)),0),0)</f>
        <v>0</v>
      </c>
      <c r="J215" s="9">
        <f t="shared" si="25"/>
        <v>0</v>
      </c>
      <c r="K215" s="9">
        <f t="shared" si="26"/>
        <v>0</v>
      </c>
      <c r="L215" s="9">
        <f t="shared" si="27"/>
        <v>0</v>
      </c>
      <c r="M215" s="9">
        <f>SUM($L$10:L215)</f>
        <v>0.1875</v>
      </c>
      <c r="N215" s="12">
        <f>IF(OR(E215="Arbeit",E215="Homeoffice",E215="Dienstreise"),IF(J215*24&gt;9,Einstellungen!$B$17,IF(J215*24&gt;6,Einstellungen!$B$16,0)),0)</f>
        <v>0</v>
      </c>
      <c r="O215" s="6" t="str">
        <f>IF(OR(E215="Arbeit",E215="Homeoffice",E215="Dienstreise"),IF(OR(F215="",G215=""),"Zeit fehlt",IF(H215&lt;N215,"Pause prüfen",IF(J215*24&gt;Einstellungen!$B$15,"Arbeitszeit &gt; Limit",IF(OR(WEEKDAY(A215,2)&gt;5,D215&lt;&gt;""),"Ruhetag/Feiertag prüfen","OK")))),IF(OR(E215="",E215="Frei",E215="Urlaub",E215="Krank",E215="Feiertag"),"", "Art prüfen"))</f>
        <v/>
      </c>
      <c r="P215" s="2"/>
    </row>
    <row r="216" spans="1:16" ht="18" customHeight="1" x14ac:dyDescent="0.25">
      <c r="A216" s="7">
        <v>46229</v>
      </c>
      <c r="B216" s="6" t="str">
        <f t="shared" si="23"/>
        <v>Sonntag</v>
      </c>
      <c r="C216" s="6" t="str">
        <f t="shared" si="24"/>
        <v>Juli</v>
      </c>
      <c r="D216" s="6" t="str">
        <f>IFERROR(INDEX(Einstellungen!$C$22:$C$60,MATCH(A216,Einstellungen!$E$22:$E$60,0)),"")</f>
        <v/>
      </c>
      <c r="E216" s="2" t="s">
        <v>38</v>
      </c>
      <c r="F216" s="8"/>
      <c r="G216" s="8"/>
      <c r="H216" s="11"/>
      <c r="I216" s="9">
        <f>IF(OR(E216="Arbeit",E216="Homeoffice",E216="Dienstreise",E216="Urlaub",E216="Krank"),IF(AND(WEEKDAY(A216,2)&lt;=5,D216=""),INDEX(Einstellungen!$B$8:$B$14,WEEKDAY(A216,2)),0),0)</f>
        <v>0</v>
      </c>
      <c r="J216" s="9">
        <f t="shared" si="25"/>
        <v>0</v>
      </c>
      <c r="K216" s="9">
        <f t="shared" si="26"/>
        <v>0</v>
      </c>
      <c r="L216" s="9">
        <f t="shared" si="27"/>
        <v>0</v>
      </c>
      <c r="M216" s="9">
        <f>SUM($L$10:L216)</f>
        <v>0.1875</v>
      </c>
      <c r="N216" s="12">
        <f>IF(OR(E216="Arbeit",E216="Homeoffice",E216="Dienstreise"),IF(J216*24&gt;9,Einstellungen!$B$17,IF(J216*24&gt;6,Einstellungen!$B$16,0)),0)</f>
        <v>0</v>
      </c>
      <c r="O216" s="6" t="str">
        <f>IF(OR(E216="Arbeit",E216="Homeoffice",E216="Dienstreise"),IF(OR(F216="",G216=""),"Zeit fehlt",IF(H216&lt;N216,"Pause prüfen",IF(J216*24&gt;Einstellungen!$B$15,"Arbeitszeit &gt; Limit",IF(OR(WEEKDAY(A216,2)&gt;5,D216&lt;&gt;""),"Ruhetag/Feiertag prüfen","OK")))),IF(OR(E216="",E216="Frei",E216="Urlaub",E216="Krank",E216="Feiertag"),"", "Art prüfen"))</f>
        <v/>
      </c>
      <c r="P216" s="2"/>
    </row>
    <row r="217" spans="1:16" ht="18" customHeight="1" x14ac:dyDescent="0.25">
      <c r="A217" s="7">
        <v>46230</v>
      </c>
      <c r="B217" s="6" t="str">
        <f t="shared" si="23"/>
        <v>Montag</v>
      </c>
      <c r="C217" s="6" t="str">
        <f t="shared" si="24"/>
        <v>Juli</v>
      </c>
      <c r="D217" s="6" t="str">
        <f>IFERROR(INDEX(Einstellungen!$C$22:$C$60,MATCH(A217,Einstellungen!$E$22:$E$60,0)),"")</f>
        <v/>
      </c>
      <c r="E217" s="2" t="s">
        <v>52</v>
      </c>
      <c r="F217" s="8"/>
      <c r="G217" s="8"/>
      <c r="H217" s="11"/>
      <c r="I217" s="9">
        <f>IF(OR(E217="Arbeit",E217="Homeoffice",E217="Dienstreise",E217="Urlaub",E217="Krank"),IF(AND(WEEKDAY(A217,2)&lt;=5,D217=""),INDEX(Einstellungen!$B$8:$B$14,WEEKDAY(A217,2)),0),0)</f>
        <v>0.33333333333333331</v>
      </c>
      <c r="J217" s="9">
        <f t="shared" si="25"/>
        <v>0</v>
      </c>
      <c r="K217" s="9">
        <f t="shared" si="26"/>
        <v>0.33333333333333331</v>
      </c>
      <c r="L217" s="9">
        <f t="shared" si="27"/>
        <v>0</v>
      </c>
      <c r="M217" s="9">
        <f>SUM($L$10:L217)</f>
        <v>0.1875</v>
      </c>
      <c r="N217" s="12">
        <f>IF(OR(E217="Arbeit",E217="Homeoffice",E217="Dienstreise"),IF(J217*24&gt;9,Einstellungen!$B$17,IF(J217*24&gt;6,Einstellungen!$B$16,0)),0)</f>
        <v>0</v>
      </c>
      <c r="O217" s="6" t="str">
        <f>IF(OR(E217="Arbeit",E217="Homeoffice",E217="Dienstreise"),IF(OR(F217="",G217=""),"Zeit fehlt",IF(H217&lt;N217,"Pause prüfen",IF(J217*24&gt;Einstellungen!$B$15,"Arbeitszeit &gt; Limit",IF(OR(WEEKDAY(A217,2)&gt;5,D217&lt;&gt;""),"Ruhetag/Feiertag prüfen","OK")))),IF(OR(E217="",E217="Frei",E217="Urlaub",E217="Krank",E217="Feiertag"),"", "Art prüfen"))</f>
        <v/>
      </c>
      <c r="P217" s="2" t="s">
        <v>53</v>
      </c>
    </row>
    <row r="218" spans="1:16" ht="18" customHeight="1" x14ac:dyDescent="0.25">
      <c r="A218" s="7">
        <v>46231</v>
      </c>
      <c r="B218" s="6" t="str">
        <f t="shared" si="23"/>
        <v>Dienstag</v>
      </c>
      <c r="C218" s="6" t="str">
        <f t="shared" si="24"/>
        <v>Juli</v>
      </c>
      <c r="D218" s="6" t="str">
        <f>IFERROR(INDEX(Einstellungen!$C$22:$C$60,MATCH(A218,Einstellungen!$E$22:$E$60,0)),"")</f>
        <v/>
      </c>
      <c r="E218" s="2" t="s">
        <v>52</v>
      </c>
      <c r="F218" s="8"/>
      <c r="G218" s="8"/>
      <c r="H218" s="11"/>
      <c r="I218" s="9">
        <f>IF(OR(E218="Arbeit",E218="Homeoffice",E218="Dienstreise",E218="Urlaub",E218="Krank"),IF(AND(WEEKDAY(A218,2)&lt;=5,D218=""),INDEX(Einstellungen!$B$8:$B$14,WEEKDAY(A218,2)),0),0)</f>
        <v>0.33333333333333331</v>
      </c>
      <c r="J218" s="9">
        <f t="shared" si="25"/>
        <v>0</v>
      </c>
      <c r="K218" s="9">
        <f t="shared" si="26"/>
        <v>0.33333333333333331</v>
      </c>
      <c r="L218" s="9">
        <f t="shared" si="27"/>
        <v>0</v>
      </c>
      <c r="M218" s="9">
        <f>SUM($L$10:L218)</f>
        <v>0.1875</v>
      </c>
      <c r="N218" s="12">
        <f>IF(OR(E218="Arbeit",E218="Homeoffice",E218="Dienstreise"),IF(J218*24&gt;9,Einstellungen!$B$17,IF(J218*24&gt;6,Einstellungen!$B$16,0)),0)</f>
        <v>0</v>
      </c>
      <c r="O218" s="6" t="str">
        <f>IF(OR(E218="Arbeit",E218="Homeoffice",E218="Dienstreise"),IF(OR(F218="",G218=""),"Zeit fehlt",IF(H218&lt;N218,"Pause prüfen",IF(J218*24&gt;Einstellungen!$B$15,"Arbeitszeit &gt; Limit",IF(OR(WEEKDAY(A218,2)&gt;5,D218&lt;&gt;""),"Ruhetag/Feiertag prüfen","OK")))),IF(OR(E218="",E218="Frei",E218="Urlaub",E218="Krank",E218="Feiertag"),"", "Art prüfen"))</f>
        <v/>
      </c>
      <c r="P218" s="2" t="s">
        <v>53</v>
      </c>
    </row>
    <row r="219" spans="1:16" ht="18" customHeight="1" x14ac:dyDescent="0.25">
      <c r="A219" s="7">
        <v>46232</v>
      </c>
      <c r="B219" s="6" t="str">
        <f t="shared" si="23"/>
        <v>Mittwoch</v>
      </c>
      <c r="C219" s="6" t="str">
        <f t="shared" si="24"/>
        <v>Juli</v>
      </c>
      <c r="D219" s="6" t="str">
        <f>IFERROR(INDEX(Einstellungen!$C$22:$C$60,MATCH(A219,Einstellungen!$E$22:$E$60,0)),"")</f>
        <v/>
      </c>
      <c r="E219" s="2" t="s">
        <v>52</v>
      </c>
      <c r="F219" s="8"/>
      <c r="G219" s="8"/>
      <c r="H219" s="11"/>
      <c r="I219" s="9">
        <f>IF(OR(E219="Arbeit",E219="Homeoffice",E219="Dienstreise",E219="Urlaub",E219="Krank"),IF(AND(WEEKDAY(A219,2)&lt;=5,D219=""),INDEX(Einstellungen!$B$8:$B$14,WEEKDAY(A219,2)),0),0)</f>
        <v>0.33333333333333331</v>
      </c>
      <c r="J219" s="9">
        <f t="shared" si="25"/>
        <v>0</v>
      </c>
      <c r="K219" s="9">
        <f t="shared" si="26"/>
        <v>0.33333333333333331</v>
      </c>
      <c r="L219" s="9">
        <f t="shared" si="27"/>
        <v>0</v>
      </c>
      <c r="M219" s="9">
        <f>SUM($L$10:L219)</f>
        <v>0.1875</v>
      </c>
      <c r="N219" s="12">
        <f>IF(OR(E219="Arbeit",E219="Homeoffice",E219="Dienstreise"),IF(J219*24&gt;9,Einstellungen!$B$17,IF(J219*24&gt;6,Einstellungen!$B$16,0)),0)</f>
        <v>0</v>
      </c>
      <c r="O219" s="6" t="str">
        <f>IF(OR(E219="Arbeit",E219="Homeoffice",E219="Dienstreise"),IF(OR(F219="",G219=""),"Zeit fehlt",IF(H219&lt;N219,"Pause prüfen",IF(J219*24&gt;Einstellungen!$B$15,"Arbeitszeit &gt; Limit",IF(OR(WEEKDAY(A219,2)&gt;5,D219&lt;&gt;""),"Ruhetag/Feiertag prüfen","OK")))),IF(OR(E219="",E219="Frei",E219="Urlaub",E219="Krank",E219="Feiertag"),"", "Art prüfen"))</f>
        <v/>
      </c>
      <c r="P219" s="2" t="s">
        <v>53</v>
      </c>
    </row>
    <row r="220" spans="1:16" ht="18" customHeight="1" x14ac:dyDescent="0.25">
      <c r="A220" s="7">
        <v>46233</v>
      </c>
      <c r="B220" s="6" t="str">
        <f t="shared" si="23"/>
        <v>Donnerstag</v>
      </c>
      <c r="C220" s="6" t="str">
        <f t="shared" si="24"/>
        <v>Juli</v>
      </c>
      <c r="D220" s="6" t="str">
        <f>IFERROR(INDEX(Einstellungen!$C$22:$C$60,MATCH(A220,Einstellungen!$E$22:$E$60,0)),"")</f>
        <v/>
      </c>
      <c r="E220" s="2" t="s">
        <v>52</v>
      </c>
      <c r="F220" s="8"/>
      <c r="G220" s="8"/>
      <c r="H220" s="11"/>
      <c r="I220" s="9">
        <f>IF(OR(E220="Arbeit",E220="Homeoffice",E220="Dienstreise",E220="Urlaub",E220="Krank"),IF(AND(WEEKDAY(A220,2)&lt;=5,D220=""),INDEX(Einstellungen!$B$8:$B$14,WEEKDAY(A220,2)),0),0)</f>
        <v>0.33333333333333331</v>
      </c>
      <c r="J220" s="9">
        <f t="shared" si="25"/>
        <v>0</v>
      </c>
      <c r="K220" s="9">
        <f t="shared" si="26"/>
        <v>0.33333333333333331</v>
      </c>
      <c r="L220" s="9">
        <f t="shared" si="27"/>
        <v>0</v>
      </c>
      <c r="M220" s="9">
        <f>SUM($L$10:L220)</f>
        <v>0.1875</v>
      </c>
      <c r="N220" s="12">
        <f>IF(OR(E220="Arbeit",E220="Homeoffice",E220="Dienstreise"),IF(J220*24&gt;9,Einstellungen!$B$17,IF(J220*24&gt;6,Einstellungen!$B$16,0)),0)</f>
        <v>0</v>
      </c>
      <c r="O220" s="6" t="str">
        <f>IF(OR(E220="Arbeit",E220="Homeoffice",E220="Dienstreise"),IF(OR(F220="",G220=""),"Zeit fehlt",IF(H220&lt;N220,"Pause prüfen",IF(J220*24&gt;Einstellungen!$B$15,"Arbeitszeit &gt; Limit",IF(OR(WEEKDAY(A220,2)&gt;5,D220&lt;&gt;""),"Ruhetag/Feiertag prüfen","OK")))),IF(OR(E220="",E220="Frei",E220="Urlaub",E220="Krank",E220="Feiertag"),"", "Art prüfen"))</f>
        <v/>
      </c>
      <c r="P220" s="2" t="s">
        <v>53</v>
      </c>
    </row>
    <row r="221" spans="1:16" ht="18" customHeight="1" x14ac:dyDescent="0.25">
      <c r="A221" s="7">
        <v>46234</v>
      </c>
      <c r="B221" s="6" t="str">
        <f t="shared" si="23"/>
        <v>Freitag</v>
      </c>
      <c r="C221" s="6" t="str">
        <f t="shared" si="24"/>
        <v>Juli</v>
      </c>
      <c r="D221" s="6" t="str">
        <f>IFERROR(INDEX(Einstellungen!$C$22:$C$60,MATCH(A221,Einstellungen!$E$22:$E$60,0)),"")</f>
        <v/>
      </c>
      <c r="E221" s="2" t="s">
        <v>52</v>
      </c>
      <c r="F221" s="8"/>
      <c r="G221" s="8"/>
      <c r="H221" s="11"/>
      <c r="I221" s="9">
        <f>IF(OR(E221="Arbeit",E221="Homeoffice",E221="Dienstreise",E221="Urlaub",E221="Krank"),IF(AND(WEEKDAY(A221,2)&lt;=5,D221=""),INDEX(Einstellungen!$B$8:$B$14,WEEKDAY(A221,2)),0),0)</f>
        <v>0.33333333333333331</v>
      </c>
      <c r="J221" s="9">
        <f t="shared" si="25"/>
        <v>0</v>
      </c>
      <c r="K221" s="9">
        <f t="shared" si="26"/>
        <v>0.33333333333333331</v>
      </c>
      <c r="L221" s="9">
        <f t="shared" si="27"/>
        <v>0</v>
      </c>
      <c r="M221" s="9">
        <f>SUM($L$10:L221)</f>
        <v>0.1875</v>
      </c>
      <c r="N221" s="12">
        <f>IF(OR(E221="Arbeit",E221="Homeoffice",E221="Dienstreise"),IF(J221*24&gt;9,Einstellungen!$B$17,IF(J221*24&gt;6,Einstellungen!$B$16,0)),0)</f>
        <v>0</v>
      </c>
      <c r="O221" s="6" t="str">
        <f>IF(OR(E221="Arbeit",E221="Homeoffice",E221="Dienstreise"),IF(OR(F221="",G221=""),"Zeit fehlt",IF(H221&lt;N221,"Pause prüfen",IF(J221*24&gt;Einstellungen!$B$15,"Arbeitszeit &gt; Limit",IF(OR(WEEKDAY(A221,2)&gt;5,D221&lt;&gt;""),"Ruhetag/Feiertag prüfen","OK")))),IF(OR(E221="",E221="Frei",E221="Urlaub",E221="Krank",E221="Feiertag"),"", "Art prüfen"))</f>
        <v/>
      </c>
      <c r="P221" s="2" t="s">
        <v>53</v>
      </c>
    </row>
    <row r="222" spans="1:16" ht="18" customHeight="1" x14ac:dyDescent="0.25">
      <c r="A222" s="7">
        <v>46235</v>
      </c>
      <c r="B222" s="6" t="str">
        <f t="shared" si="23"/>
        <v>Samstag</v>
      </c>
      <c r="C222" s="6" t="str">
        <f t="shared" si="24"/>
        <v>August</v>
      </c>
      <c r="D222" s="6" t="str">
        <f>IFERROR(INDEX(Einstellungen!$C$22:$C$60,MATCH(A222,Einstellungen!$E$22:$E$60,0)),"")</f>
        <v/>
      </c>
      <c r="E222" s="2" t="s">
        <v>38</v>
      </c>
      <c r="F222" s="8"/>
      <c r="G222" s="8"/>
      <c r="H222" s="11"/>
      <c r="I222" s="9">
        <f>IF(OR(E222="Arbeit",E222="Homeoffice",E222="Dienstreise",E222="Urlaub",E222="Krank"),IF(AND(WEEKDAY(A222,2)&lt;=5,D222=""),INDEX(Einstellungen!$B$8:$B$14,WEEKDAY(A222,2)),0),0)</f>
        <v>0</v>
      </c>
      <c r="J222" s="9">
        <f t="shared" si="25"/>
        <v>0</v>
      </c>
      <c r="K222" s="9">
        <f t="shared" si="26"/>
        <v>0</v>
      </c>
      <c r="L222" s="9">
        <f t="shared" si="27"/>
        <v>0</v>
      </c>
      <c r="M222" s="9">
        <f>SUM($L$10:L222)</f>
        <v>0.1875</v>
      </c>
      <c r="N222" s="12">
        <f>IF(OR(E222="Arbeit",E222="Homeoffice",E222="Dienstreise"),IF(J222*24&gt;9,Einstellungen!$B$17,IF(J222*24&gt;6,Einstellungen!$B$16,0)),0)</f>
        <v>0</v>
      </c>
      <c r="O222" s="6" t="str">
        <f>IF(OR(E222="Arbeit",E222="Homeoffice",E222="Dienstreise"),IF(OR(F222="",G222=""),"Zeit fehlt",IF(H222&lt;N222,"Pause prüfen",IF(J222*24&gt;Einstellungen!$B$15,"Arbeitszeit &gt; Limit",IF(OR(WEEKDAY(A222,2)&gt;5,D222&lt;&gt;""),"Ruhetag/Feiertag prüfen","OK")))),IF(OR(E222="",E222="Frei",E222="Urlaub",E222="Krank",E222="Feiertag"),"", "Art prüfen"))</f>
        <v/>
      </c>
      <c r="P222" s="2"/>
    </row>
    <row r="223" spans="1:16" ht="18" customHeight="1" x14ac:dyDescent="0.25">
      <c r="A223" s="7">
        <v>46236</v>
      </c>
      <c r="B223" s="6" t="str">
        <f t="shared" si="23"/>
        <v>Sonntag</v>
      </c>
      <c r="C223" s="6" t="str">
        <f t="shared" si="24"/>
        <v>August</v>
      </c>
      <c r="D223" s="6" t="str">
        <f>IFERROR(INDEX(Einstellungen!$C$22:$C$60,MATCH(A223,Einstellungen!$E$22:$E$60,0)),"")</f>
        <v/>
      </c>
      <c r="E223" s="2" t="s">
        <v>38</v>
      </c>
      <c r="F223" s="8"/>
      <c r="G223" s="8"/>
      <c r="H223" s="11"/>
      <c r="I223" s="9">
        <f>IF(OR(E223="Arbeit",E223="Homeoffice",E223="Dienstreise",E223="Urlaub",E223="Krank"),IF(AND(WEEKDAY(A223,2)&lt;=5,D223=""),INDEX(Einstellungen!$B$8:$B$14,WEEKDAY(A223,2)),0),0)</f>
        <v>0</v>
      </c>
      <c r="J223" s="9">
        <f t="shared" si="25"/>
        <v>0</v>
      </c>
      <c r="K223" s="9">
        <f t="shared" si="26"/>
        <v>0</v>
      </c>
      <c r="L223" s="9">
        <f t="shared" si="27"/>
        <v>0</v>
      </c>
      <c r="M223" s="9">
        <f>SUM($L$10:L223)</f>
        <v>0.1875</v>
      </c>
      <c r="N223" s="12">
        <f>IF(OR(E223="Arbeit",E223="Homeoffice",E223="Dienstreise"),IF(J223*24&gt;9,Einstellungen!$B$17,IF(J223*24&gt;6,Einstellungen!$B$16,0)),0)</f>
        <v>0</v>
      </c>
      <c r="O223" s="6" t="str">
        <f>IF(OR(E223="Arbeit",E223="Homeoffice",E223="Dienstreise"),IF(OR(F223="",G223=""),"Zeit fehlt",IF(H223&lt;N223,"Pause prüfen",IF(J223*24&gt;Einstellungen!$B$15,"Arbeitszeit &gt; Limit",IF(OR(WEEKDAY(A223,2)&gt;5,D223&lt;&gt;""),"Ruhetag/Feiertag prüfen","OK")))),IF(OR(E223="",E223="Frei",E223="Urlaub",E223="Krank",E223="Feiertag"),"", "Art prüfen"))</f>
        <v/>
      </c>
      <c r="P223" s="2"/>
    </row>
    <row r="224" spans="1:16" ht="18" customHeight="1" x14ac:dyDescent="0.25">
      <c r="A224" s="7">
        <v>46237</v>
      </c>
      <c r="B224" s="6" t="str">
        <f t="shared" si="23"/>
        <v>Montag</v>
      </c>
      <c r="C224" s="6" t="str">
        <f t="shared" si="24"/>
        <v>August</v>
      </c>
      <c r="D224" s="6" t="str">
        <f>IFERROR(INDEX(Einstellungen!$C$22:$C$60,MATCH(A224,Einstellungen!$E$22:$E$60,0)),"")</f>
        <v/>
      </c>
      <c r="E224" s="2" t="s">
        <v>52</v>
      </c>
      <c r="F224" s="8"/>
      <c r="G224" s="8"/>
      <c r="H224" s="11"/>
      <c r="I224" s="9">
        <f>IF(OR(E224="Arbeit",E224="Homeoffice",E224="Dienstreise",E224="Urlaub",E224="Krank"),IF(AND(WEEKDAY(A224,2)&lt;=5,D224=""),INDEX(Einstellungen!$B$8:$B$14,WEEKDAY(A224,2)),0),0)</f>
        <v>0.33333333333333331</v>
      </c>
      <c r="J224" s="9">
        <f t="shared" si="25"/>
        <v>0</v>
      </c>
      <c r="K224" s="9">
        <f t="shared" si="26"/>
        <v>0.33333333333333331</v>
      </c>
      <c r="L224" s="9">
        <f t="shared" si="27"/>
        <v>0</v>
      </c>
      <c r="M224" s="9">
        <f>SUM($L$10:L224)</f>
        <v>0.1875</v>
      </c>
      <c r="N224" s="12">
        <f>IF(OR(E224="Arbeit",E224="Homeoffice",E224="Dienstreise"),IF(J224*24&gt;9,Einstellungen!$B$17,IF(J224*24&gt;6,Einstellungen!$B$16,0)),0)</f>
        <v>0</v>
      </c>
      <c r="O224" s="6" t="str">
        <f>IF(OR(E224="Arbeit",E224="Homeoffice",E224="Dienstreise"),IF(OR(F224="",G224=""),"Zeit fehlt",IF(H224&lt;N224,"Pause prüfen",IF(J224*24&gt;Einstellungen!$B$15,"Arbeitszeit &gt; Limit",IF(OR(WEEKDAY(A224,2)&gt;5,D224&lt;&gt;""),"Ruhetag/Feiertag prüfen","OK")))),IF(OR(E224="",E224="Frei",E224="Urlaub",E224="Krank",E224="Feiertag"),"", "Art prüfen"))</f>
        <v/>
      </c>
      <c r="P224" s="2" t="s">
        <v>53</v>
      </c>
    </row>
    <row r="225" spans="1:16" ht="18" customHeight="1" x14ac:dyDescent="0.25">
      <c r="A225" s="7">
        <v>46238</v>
      </c>
      <c r="B225" s="6" t="str">
        <f t="shared" si="23"/>
        <v>Dienstag</v>
      </c>
      <c r="C225" s="6" t="str">
        <f t="shared" si="24"/>
        <v>August</v>
      </c>
      <c r="D225" s="6" t="str">
        <f>IFERROR(INDEX(Einstellungen!$C$22:$C$60,MATCH(A225,Einstellungen!$E$22:$E$60,0)),"")</f>
        <v/>
      </c>
      <c r="E225" s="2" t="s">
        <v>52</v>
      </c>
      <c r="F225" s="8"/>
      <c r="G225" s="8"/>
      <c r="H225" s="11"/>
      <c r="I225" s="9">
        <f>IF(OR(E225="Arbeit",E225="Homeoffice",E225="Dienstreise",E225="Urlaub",E225="Krank"),IF(AND(WEEKDAY(A225,2)&lt;=5,D225=""),INDEX(Einstellungen!$B$8:$B$14,WEEKDAY(A225,2)),0),0)</f>
        <v>0.33333333333333331</v>
      </c>
      <c r="J225" s="9">
        <f t="shared" si="25"/>
        <v>0</v>
      </c>
      <c r="K225" s="9">
        <f t="shared" si="26"/>
        <v>0.33333333333333331</v>
      </c>
      <c r="L225" s="9">
        <f t="shared" si="27"/>
        <v>0</v>
      </c>
      <c r="M225" s="9">
        <f>SUM($L$10:L225)</f>
        <v>0.1875</v>
      </c>
      <c r="N225" s="12">
        <f>IF(OR(E225="Arbeit",E225="Homeoffice",E225="Dienstreise"),IF(J225*24&gt;9,Einstellungen!$B$17,IF(J225*24&gt;6,Einstellungen!$B$16,0)),0)</f>
        <v>0</v>
      </c>
      <c r="O225" s="6" t="str">
        <f>IF(OR(E225="Arbeit",E225="Homeoffice",E225="Dienstreise"),IF(OR(F225="",G225=""),"Zeit fehlt",IF(H225&lt;N225,"Pause prüfen",IF(J225*24&gt;Einstellungen!$B$15,"Arbeitszeit &gt; Limit",IF(OR(WEEKDAY(A225,2)&gt;5,D225&lt;&gt;""),"Ruhetag/Feiertag prüfen","OK")))),IF(OR(E225="",E225="Frei",E225="Urlaub",E225="Krank",E225="Feiertag"),"", "Art prüfen"))</f>
        <v/>
      </c>
      <c r="P225" s="2" t="s">
        <v>53</v>
      </c>
    </row>
    <row r="226" spans="1:16" ht="18" customHeight="1" x14ac:dyDescent="0.25">
      <c r="A226" s="7">
        <v>46239</v>
      </c>
      <c r="B226" s="6" t="str">
        <f t="shared" si="23"/>
        <v>Mittwoch</v>
      </c>
      <c r="C226" s="6" t="str">
        <f t="shared" si="24"/>
        <v>August</v>
      </c>
      <c r="D226" s="6" t="str">
        <f>IFERROR(INDEX(Einstellungen!$C$22:$C$60,MATCH(A226,Einstellungen!$E$22:$E$60,0)),"")</f>
        <v/>
      </c>
      <c r="E226" s="2" t="s">
        <v>52</v>
      </c>
      <c r="F226" s="8"/>
      <c r="G226" s="8"/>
      <c r="H226" s="11"/>
      <c r="I226" s="9">
        <f>IF(OR(E226="Arbeit",E226="Homeoffice",E226="Dienstreise",E226="Urlaub",E226="Krank"),IF(AND(WEEKDAY(A226,2)&lt;=5,D226=""),INDEX(Einstellungen!$B$8:$B$14,WEEKDAY(A226,2)),0),0)</f>
        <v>0.33333333333333331</v>
      </c>
      <c r="J226" s="9">
        <f t="shared" si="25"/>
        <v>0</v>
      </c>
      <c r="K226" s="9">
        <f t="shared" si="26"/>
        <v>0.33333333333333331</v>
      </c>
      <c r="L226" s="9">
        <f t="shared" si="27"/>
        <v>0</v>
      </c>
      <c r="M226" s="9">
        <f>SUM($L$10:L226)</f>
        <v>0.1875</v>
      </c>
      <c r="N226" s="12">
        <f>IF(OR(E226="Arbeit",E226="Homeoffice",E226="Dienstreise"),IF(J226*24&gt;9,Einstellungen!$B$17,IF(J226*24&gt;6,Einstellungen!$B$16,0)),0)</f>
        <v>0</v>
      </c>
      <c r="O226" s="6" t="str">
        <f>IF(OR(E226="Arbeit",E226="Homeoffice",E226="Dienstreise"),IF(OR(F226="",G226=""),"Zeit fehlt",IF(H226&lt;N226,"Pause prüfen",IF(J226*24&gt;Einstellungen!$B$15,"Arbeitszeit &gt; Limit",IF(OR(WEEKDAY(A226,2)&gt;5,D226&lt;&gt;""),"Ruhetag/Feiertag prüfen","OK")))),IF(OR(E226="",E226="Frei",E226="Urlaub",E226="Krank",E226="Feiertag"),"", "Art prüfen"))</f>
        <v/>
      </c>
      <c r="P226" s="2" t="s">
        <v>53</v>
      </c>
    </row>
    <row r="227" spans="1:16" ht="18" customHeight="1" x14ac:dyDescent="0.25">
      <c r="A227" s="7">
        <v>46240</v>
      </c>
      <c r="B227" s="6" t="str">
        <f t="shared" si="23"/>
        <v>Donnerstag</v>
      </c>
      <c r="C227" s="6" t="str">
        <f t="shared" si="24"/>
        <v>August</v>
      </c>
      <c r="D227" s="6" t="str">
        <f>IFERROR(INDEX(Einstellungen!$C$22:$C$60,MATCH(A227,Einstellungen!$E$22:$E$60,0)),"")</f>
        <v/>
      </c>
      <c r="E227" s="2" t="s">
        <v>52</v>
      </c>
      <c r="F227" s="8"/>
      <c r="G227" s="8"/>
      <c r="H227" s="11"/>
      <c r="I227" s="9">
        <f>IF(OR(E227="Arbeit",E227="Homeoffice",E227="Dienstreise",E227="Urlaub",E227="Krank"),IF(AND(WEEKDAY(A227,2)&lt;=5,D227=""),INDEX(Einstellungen!$B$8:$B$14,WEEKDAY(A227,2)),0),0)</f>
        <v>0.33333333333333331</v>
      </c>
      <c r="J227" s="9">
        <f t="shared" si="25"/>
        <v>0</v>
      </c>
      <c r="K227" s="9">
        <f t="shared" si="26"/>
        <v>0.33333333333333331</v>
      </c>
      <c r="L227" s="9">
        <f t="shared" si="27"/>
        <v>0</v>
      </c>
      <c r="M227" s="9">
        <f>SUM($L$10:L227)</f>
        <v>0.1875</v>
      </c>
      <c r="N227" s="12">
        <f>IF(OR(E227="Arbeit",E227="Homeoffice",E227="Dienstreise"),IF(J227*24&gt;9,Einstellungen!$B$17,IF(J227*24&gt;6,Einstellungen!$B$16,0)),0)</f>
        <v>0</v>
      </c>
      <c r="O227" s="6" t="str">
        <f>IF(OR(E227="Arbeit",E227="Homeoffice",E227="Dienstreise"),IF(OR(F227="",G227=""),"Zeit fehlt",IF(H227&lt;N227,"Pause prüfen",IF(J227*24&gt;Einstellungen!$B$15,"Arbeitszeit &gt; Limit",IF(OR(WEEKDAY(A227,2)&gt;5,D227&lt;&gt;""),"Ruhetag/Feiertag prüfen","OK")))),IF(OR(E227="",E227="Frei",E227="Urlaub",E227="Krank",E227="Feiertag"),"", "Art prüfen"))</f>
        <v/>
      </c>
      <c r="P227" s="2" t="s">
        <v>53</v>
      </c>
    </row>
    <row r="228" spans="1:16" ht="18" customHeight="1" x14ac:dyDescent="0.25">
      <c r="A228" s="7">
        <v>46241</v>
      </c>
      <c r="B228" s="6" t="str">
        <f t="shared" si="23"/>
        <v>Freitag</v>
      </c>
      <c r="C228" s="6" t="str">
        <f t="shared" si="24"/>
        <v>August</v>
      </c>
      <c r="D228" s="6" t="str">
        <f>IFERROR(INDEX(Einstellungen!$C$22:$C$60,MATCH(A228,Einstellungen!$E$22:$E$60,0)),"")</f>
        <v/>
      </c>
      <c r="E228" s="2" t="s">
        <v>52</v>
      </c>
      <c r="F228" s="8"/>
      <c r="G228" s="8"/>
      <c r="H228" s="11"/>
      <c r="I228" s="9">
        <f>IF(OR(E228="Arbeit",E228="Homeoffice",E228="Dienstreise",E228="Urlaub",E228="Krank"),IF(AND(WEEKDAY(A228,2)&lt;=5,D228=""),INDEX(Einstellungen!$B$8:$B$14,WEEKDAY(A228,2)),0),0)</f>
        <v>0.33333333333333331</v>
      </c>
      <c r="J228" s="9">
        <f t="shared" si="25"/>
        <v>0</v>
      </c>
      <c r="K228" s="9">
        <f t="shared" si="26"/>
        <v>0.33333333333333331</v>
      </c>
      <c r="L228" s="9">
        <f t="shared" si="27"/>
        <v>0</v>
      </c>
      <c r="M228" s="9">
        <f>SUM($L$10:L228)</f>
        <v>0.1875</v>
      </c>
      <c r="N228" s="12">
        <f>IF(OR(E228="Arbeit",E228="Homeoffice",E228="Dienstreise"),IF(J228*24&gt;9,Einstellungen!$B$17,IF(J228*24&gt;6,Einstellungen!$B$16,0)),0)</f>
        <v>0</v>
      </c>
      <c r="O228" s="6" t="str">
        <f>IF(OR(E228="Arbeit",E228="Homeoffice",E228="Dienstreise"),IF(OR(F228="",G228=""),"Zeit fehlt",IF(H228&lt;N228,"Pause prüfen",IF(J228*24&gt;Einstellungen!$B$15,"Arbeitszeit &gt; Limit",IF(OR(WEEKDAY(A228,2)&gt;5,D228&lt;&gt;""),"Ruhetag/Feiertag prüfen","OK")))),IF(OR(E228="",E228="Frei",E228="Urlaub",E228="Krank",E228="Feiertag"),"", "Art prüfen"))</f>
        <v/>
      </c>
      <c r="P228" s="2" t="s">
        <v>53</v>
      </c>
    </row>
    <row r="229" spans="1:16" ht="18" customHeight="1" x14ac:dyDescent="0.25">
      <c r="A229" s="7">
        <v>46242</v>
      </c>
      <c r="B229" s="6" t="str">
        <f t="shared" si="23"/>
        <v>Samstag</v>
      </c>
      <c r="C229" s="6" t="str">
        <f t="shared" si="24"/>
        <v>August</v>
      </c>
      <c r="D229" s="6" t="str">
        <f>IFERROR(INDEX(Einstellungen!$C$22:$C$60,MATCH(A229,Einstellungen!$E$22:$E$60,0)),"")</f>
        <v/>
      </c>
      <c r="E229" s="2" t="s">
        <v>38</v>
      </c>
      <c r="F229" s="8"/>
      <c r="G229" s="8"/>
      <c r="H229" s="11"/>
      <c r="I229" s="9">
        <f>IF(OR(E229="Arbeit",E229="Homeoffice",E229="Dienstreise",E229="Urlaub",E229="Krank"),IF(AND(WEEKDAY(A229,2)&lt;=5,D229=""),INDEX(Einstellungen!$B$8:$B$14,WEEKDAY(A229,2)),0),0)</f>
        <v>0</v>
      </c>
      <c r="J229" s="9">
        <f t="shared" si="25"/>
        <v>0</v>
      </c>
      <c r="K229" s="9">
        <f t="shared" si="26"/>
        <v>0</v>
      </c>
      <c r="L229" s="9">
        <f t="shared" si="27"/>
        <v>0</v>
      </c>
      <c r="M229" s="9">
        <f>SUM($L$10:L229)</f>
        <v>0.1875</v>
      </c>
      <c r="N229" s="12">
        <f>IF(OR(E229="Arbeit",E229="Homeoffice",E229="Dienstreise"),IF(J229*24&gt;9,Einstellungen!$B$17,IF(J229*24&gt;6,Einstellungen!$B$16,0)),0)</f>
        <v>0</v>
      </c>
      <c r="O229" s="6" t="str">
        <f>IF(OR(E229="Arbeit",E229="Homeoffice",E229="Dienstreise"),IF(OR(F229="",G229=""),"Zeit fehlt",IF(H229&lt;N229,"Pause prüfen",IF(J229*24&gt;Einstellungen!$B$15,"Arbeitszeit &gt; Limit",IF(OR(WEEKDAY(A229,2)&gt;5,D229&lt;&gt;""),"Ruhetag/Feiertag prüfen","OK")))),IF(OR(E229="",E229="Frei",E229="Urlaub",E229="Krank",E229="Feiertag"),"", "Art prüfen"))</f>
        <v/>
      </c>
      <c r="P229" s="2"/>
    </row>
    <row r="230" spans="1:16" ht="18" customHeight="1" x14ac:dyDescent="0.25">
      <c r="A230" s="7">
        <v>46243</v>
      </c>
      <c r="B230" s="6" t="str">
        <f t="shared" si="23"/>
        <v>Sonntag</v>
      </c>
      <c r="C230" s="6" t="str">
        <f t="shared" si="24"/>
        <v>August</v>
      </c>
      <c r="D230" s="6" t="str">
        <f>IFERROR(INDEX(Einstellungen!$C$22:$C$60,MATCH(A230,Einstellungen!$E$22:$E$60,0)),"")</f>
        <v/>
      </c>
      <c r="E230" s="2" t="s">
        <v>38</v>
      </c>
      <c r="F230" s="8"/>
      <c r="G230" s="8"/>
      <c r="H230" s="11"/>
      <c r="I230" s="9">
        <f>IF(OR(E230="Arbeit",E230="Homeoffice",E230="Dienstreise",E230="Urlaub",E230="Krank"),IF(AND(WEEKDAY(A230,2)&lt;=5,D230=""),INDEX(Einstellungen!$B$8:$B$14,WEEKDAY(A230,2)),0),0)</f>
        <v>0</v>
      </c>
      <c r="J230" s="9">
        <f t="shared" si="25"/>
        <v>0</v>
      </c>
      <c r="K230" s="9">
        <f t="shared" si="26"/>
        <v>0</v>
      </c>
      <c r="L230" s="9">
        <f t="shared" si="27"/>
        <v>0</v>
      </c>
      <c r="M230" s="9">
        <f>SUM($L$10:L230)</f>
        <v>0.1875</v>
      </c>
      <c r="N230" s="12">
        <f>IF(OR(E230="Arbeit",E230="Homeoffice",E230="Dienstreise"),IF(J230*24&gt;9,Einstellungen!$B$17,IF(J230*24&gt;6,Einstellungen!$B$16,0)),0)</f>
        <v>0</v>
      </c>
      <c r="O230" s="6" t="str">
        <f>IF(OR(E230="Arbeit",E230="Homeoffice",E230="Dienstreise"),IF(OR(F230="",G230=""),"Zeit fehlt",IF(H230&lt;N230,"Pause prüfen",IF(J230*24&gt;Einstellungen!$B$15,"Arbeitszeit &gt; Limit",IF(OR(WEEKDAY(A230,2)&gt;5,D230&lt;&gt;""),"Ruhetag/Feiertag prüfen","OK")))),IF(OR(E230="",E230="Frei",E230="Urlaub",E230="Krank",E230="Feiertag"),"", "Art prüfen"))</f>
        <v/>
      </c>
      <c r="P230" s="2"/>
    </row>
    <row r="231" spans="1:16" ht="18" customHeight="1" x14ac:dyDescent="0.25">
      <c r="A231" s="7">
        <v>46244</v>
      </c>
      <c r="B231" s="6" t="str">
        <f t="shared" si="23"/>
        <v>Montag</v>
      </c>
      <c r="C231" s="6" t="str">
        <f t="shared" si="24"/>
        <v>August</v>
      </c>
      <c r="D231" s="6" t="str">
        <f>IFERROR(INDEX(Einstellungen!$C$22:$C$60,MATCH(A231,Einstellungen!$E$22:$E$60,0)),"")</f>
        <v/>
      </c>
      <c r="E231" s="2" t="s">
        <v>41</v>
      </c>
      <c r="F231" s="8">
        <v>0.33333333333333331</v>
      </c>
      <c r="G231" s="8">
        <v>0.6875</v>
      </c>
      <c r="H231" s="11">
        <v>30</v>
      </c>
      <c r="I231" s="9">
        <f>IF(OR(E231="Arbeit",E231="Homeoffice",E231="Dienstreise",E231="Urlaub",E231="Krank"),IF(AND(WEEKDAY(A231,2)&lt;=5,D231=""),INDEX(Einstellungen!$B$8:$B$14,WEEKDAY(A231,2)),0),0)</f>
        <v>0.33333333333333331</v>
      </c>
      <c r="J231" s="9">
        <f t="shared" si="25"/>
        <v>0.33333333333333331</v>
      </c>
      <c r="K231" s="9">
        <f t="shared" si="26"/>
        <v>0.33333333333333331</v>
      </c>
      <c r="L231" s="9">
        <f t="shared" si="27"/>
        <v>0</v>
      </c>
      <c r="M231" s="9">
        <f>SUM($L$10:L231)</f>
        <v>0.1875</v>
      </c>
      <c r="N231" s="12">
        <f>IF(OR(E231="Arbeit",E231="Homeoffice",E231="Dienstreise"),IF(J231*24&gt;9,Einstellungen!$B$17,IF(J231*24&gt;6,Einstellungen!$B$16,0)),0)</f>
        <v>30</v>
      </c>
      <c r="O231" s="6" t="str">
        <f>IF(OR(E231="Arbeit",E231="Homeoffice",E231="Dienstreise"),IF(OR(F231="",G231=""),"Zeit fehlt",IF(H231&lt;N231,"Pause prüfen",IF(J231*24&gt;Einstellungen!$B$15,"Arbeitszeit &gt; Limit",IF(OR(WEEKDAY(A231,2)&gt;5,D231&lt;&gt;""),"Ruhetag/Feiertag prüfen","OK")))),IF(OR(E231="",E231="Frei",E231="Urlaub",E231="Krank",E231="Feiertag"),"", "Art prüfen"))</f>
        <v>OK</v>
      </c>
      <c r="P231" s="2"/>
    </row>
    <row r="232" spans="1:16" ht="18" customHeight="1" x14ac:dyDescent="0.25">
      <c r="A232" s="7">
        <v>46245</v>
      </c>
      <c r="B232" s="6" t="str">
        <f t="shared" si="23"/>
        <v>Dienstag</v>
      </c>
      <c r="C232" s="6" t="str">
        <f t="shared" si="24"/>
        <v>August</v>
      </c>
      <c r="D232" s="6" t="str">
        <f>IFERROR(INDEX(Einstellungen!$C$22:$C$60,MATCH(A232,Einstellungen!$E$22:$E$60,0)),"")</f>
        <v/>
      </c>
      <c r="E232" s="2" t="s">
        <v>36</v>
      </c>
      <c r="F232" s="8">
        <v>0.33333333333333331</v>
      </c>
      <c r="G232" s="8">
        <v>0.6875</v>
      </c>
      <c r="H232" s="11">
        <v>30</v>
      </c>
      <c r="I232" s="9">
        <f>IF(OR(E232="Arbeit",E232="Homeoffice",E232="Dienstreise",E232="Urlaub",E232="Krank"),IF(AND(WEEKDAY(A232,2)&lt;=5,D232=""),INDEX(Einstellungen!$B$8:$B$14,WEEKDAY(A232,2)),0),0)</f>
        <v>0.33333333333333331</v>
      </c>
      <c r="J232" s="9">
        <f t="shared" si="25"/>
        <v>0.33333333333333331</v>
      </c>
      <c r="K232" s="9">
        <f t="shared" si="26"/>
        <v>0.33333333333333331</v>
      </c>
      <c r="L232" s="9">
        <f t="shared" si="27"/>
        <v>0</v>
      </c>
      <c r="M232" s="9">
        <f>SUM($L$10:L232)</f>
        <v>0.1875</v>
      </c>
      <c r="N232" s="12">
        <f>IF(OR(E232="Arbeit",E232="Homeoffice",E232="Dienstreise"),IF(J232*24&gt;9,Einstellungen!$B$17,IF(J232*24&gt;6,Einstellungen!$B$16,0)),0)</f>
        <v>30</v>
      </c>
      <c r="O232" s="6" t="str">
        <f>IF(OR(E232="Arbeit",E232="Homeoffice",E232="Dienstreise"),IF(OR(F232="",G232=""),"Zeit fehlt",IF(H232&lt;N232,"Pause prüfen",IF(J232*24&gt;Einstellungen!$B$15,"Arbeitszeit &gt; Limit",IF(OR(WEEKDAY(A232,2)&gt;5,D232&lt;&gt;""),"Ruhetag/Feiertag prüfen","OK")))),IF(OR(E232="",E232="Frei",E232="Urlaub",E232="Krank",E232="Feiertag"),"", "Art prüfen"))</f>
        <v>OK</v>
      </c>
      <c r="P232" s="2"/>
    </row>
    <row r="233" spans="1:16" ht="18" customHeight="1" x14ac:dyDescent="0.25">
      <c r="A233" s="7">
        <v>46246</v>
      </c>
      <c r="B233" s="6" t="str">
        <f t="shared" si="23"/>
        <v>Mittwoch</v>
      </c>
      <c r="C233" s="6" t="str">
        <f t="shared" si="24"/>
        <v>August</v>
      </c>
      <c r="D233" s="6" t="str">
        <f>IFERROR(INDEX(Einstellungen!$C$22:$C$60,MATCH(A233,Einstellungen!$E$22:$E$60,0)),"")</f>
        <v/>
      </c>
      <c r="E233" s="2" t="s">
        <v>36</v>
      </c>
      <c r="F233" s="8">
        <v>0.35416666666666669</v>
      </c>
      <c r="G233" s="8">
        <v>0.71875</v>
      </c>
      <c r="H233" s="11">
        <v>45</v>
      </c>
      <c r="I233" s="9">
        <f>IF(OR(E233="Arbeit",E233="Homeoffice",E233="Dienstreise",E233="Urlaub",E233="Krank"),IF(AND(WEEKDAY(A233,2)&lt;=5,D233=""),INDEX(Einstellungen!$B$8:$B$14,WEEKDAY(A233,2)),0),0)</f>
        <v>0.33333333333333331</v>
      </c>
      <c r="J233" s="9">
        <f t="shared" si="25"/>
        <v>0.33333333333333331</v>
      </c>
      <c r="K233" s="9">
        <f t="shared" si="26"/>
        <v>0.33333333333333331</v>
      </c>
      <c r="L233" s="9">
        <f t="shared" si="27"/>
        <v>0</v>
      </c>
      <c r="M233" s="9">
        <f>SUM($L$10:L233)</f>
        <v>0.1875</v>
      </c>
      <c r="N233" s="12">
        <f>IF(OR(E233="Arbeit",E233="Homeoffice",E233="Dienstreise"),IF(J233*24&gt;9,Einstellungen!$B$17,IF(J233*24&gt;6,Einstellungen!$B$16,0)),0)</f>
        <v>30</v>
      </c>
      <c r="O233" s="6" t="str">
        <f>IF(OR(E233="Arbeit",E233="Homeoffice",E233="Dienstreise"),IF(OR(F233="",G233=""),"Zeit fehlt",IF(H233&lt;N233,"Pause prüfen",IF(J233*24&gt;Einstellungen!$B$15,"Arbeitszeit &gt; Limit",IF(OR(WEEKDAY(A233,2)&gt;5,D233&lt;&gt;""),"Ruhetag/Feiertag prüfen","OK")))),IF(OR(E233="",E233="Frei",E233="Urlaub",E233="Krank",E233="Feiertag"),"", "Art prüfen"))</f>
        <v>OK</v>
      </c>
      <c r="P233" s="2"/>
    </row>
    <row r="234" spans="1:16" ht="18" customHeight="1" x14ac:dyDescent="0.25">
      <c r="A234" s="7">
        <v>46247</v>
      </c>
      <c r="B234" s="6" t="str">
        <f t="shared" si="23"/>
        <v>Donnerstag</v>
      </c>
      <c r="C234" s="6" t="str">
        <f t="shared" si="24"/>
        <v>August</v>
      </c>
      <c r="D234" s="6" t="str">
        <f>IFERROR(INDEX(Einstellungen!$C$22:$C$60,MATCH(A234,Einstellungen!$E$22:$E$60,0)),"")</f>
        <v/>
      </c>
      <c r="E234" s="2" t="s">
        <v>41</v>
      </c>
      <c r="F234" s="8">
        <v>0.33333333333333331</v>
      </c>
      <c r="G234" s="8">
        <v>0.6875</v>
      </c>
      <c r="H234" s="11">
        <v>30</v>
      </c>
      <c r="I234" s="9">
        <f>IF(OR(E234="Arbeit",E234="Homeoffice",E234="Dienstreise",E234="Urlaub",E234="Krank"),IF(AND(WEEKDAY(A234,2)&lt;=5,D234=""),INDEX(Einstellungen!$B$8:$B$14,WEEKDAY(A234,2)),0),0)</f>
        <v>0.33333333333333331</v>
      </c>
      <c r="J234" s="9">
        <f t="shared" si="25"/>
        <v>0.33333333333333331</v>
      </c>
      <c r="K234" s="9">
        <f t="shared" si="26"/>
        <v>0.33333333333333331</v>
      </c>
      <c r="L234" s="9">
        <f t="shared" si="27"/>
        <v>0</v>
      </c>
      <c r="M234" s="9">
        <f>SUM($L$10:L234)</f>
        <v>0.1875</v>
      </c>
      <c r="N234" s="12">
        <f>IF(OR(E234="Arbeit",E234="Homeoffice",E234="Dienstreise"),IF(J234*24&gt;9,Einstellungen!$B$17,IF(J234*24&gt;6,Einstellungen!$B$16,0)),0)</f>
        <v>30</v>
      </c>
      <c r="O234" s="6" t="str">
        <f>IF(OR(E234="Arbeit",E234="Homeoffice",E234="Dienstreise"),IF(OR(F234="",G234=""),"Zeit fehlt",IF(H234&lt;N234,"Pause prüfen",IF(J234*24&gt;Einstellungen!$B$15,"Arbeitszeit &gt; Limit",IF(OR(WEEKDAY(A234,2)&gt;5,D234&lt;&gt;""),"Ruhetag/Feiertag prüfen","OK")))),IF(OR(E234="",E234="Frei",E234="Urlaub",E234="Krank",E234="Feiertag"),"", "Art prüfen"))</f>
        <v>OK</v>
      </c>
      <c r="P234" s="2"/>
    </row>
    <row r="235" spans="1:16" ht="18" customHeight="1" x14ac:dyDescent="0.25">
      <c r="A235" s="7">
        <v>46248</v>
      </c>
      <c r="B235" s="6" t="str">
        <f t="shared" si="23"/>
        <v>Freitag</v>
      </c>
      <c r="C235" s="6" t="str">
        <f t="shared" si="24"/>
        <v>August</v>
      </c>
      <c r="D235" s="6" t="str">
        <f>IFERROR(INDEX(Einstellungen!$C$22:$C$60,MATCH(A235,Einstellungen!$E$22:$E$60,0)),"")</f>
        <v/>
      </c>
      <c r="E235" s="2" t="s">
        <v>36</v>
      </c>
      <c r="F235" s="8">
        <v>0.34375</v>
      </c>
      <c r="G235" s="8">
        <v>0.69791666666666663</v>
      </c>
      <c r="H235" s="11">
        <v>30</v>
      </c>
      <c r="I235" s="9">
        <f>IF(OR(E235="Arbeit",E235="Homeoffice",E235="Dienstreise",E235="Urlaub",E235="Krank"),IF(AND(WEEKDAY(A235,2)&lt;=5,D235=""),INDEX(Einstellungen!$B$8:$B$14,WEEKDAY(A235,2)),0),0)</f>
        <v>0.33333333333333331</v>
      </c>
      <c r="J235" s="9">
        <f t="shared" si="25"/>
        <v>0.33333333333333331</v>
      </c>
      <c r="K235" s="9">
        <f t="shared" si="26"/>
        <v>0.33333333333333331</v>
      </c>
      <c r="L235" s="9">
        <f t="shared" si="27"/>
        <v>0</v>
      </c>
      <c r="M235" s="9">
        <f>SUM($L$10:L235)</f>
        <v>0.1875</v>
      </c>
      <c r="N235" s="12">
        <f>IF(OR(E235="Arbeit",E235="Homeoffice",E235="Dienstreise"),IF(J235*24&gt;9,Einstellungen!$B$17,IF(J235*24&gt;6,Einstellungen!$B$16,0)),0)</f>
        <v>30</v>
      </c>
      <c r="O235" s="6" t="str">
        <f>IF(OR(E235="Arbeit",E235="Homeoffice",E235="Dienstreise"),IF(OR(F235="",G235=""),"Zeit fehlt",IF(H235&lt;N235,"Pause prüfen",IF(J235*24&gt;Einstellungen!$B$15,"Arbeitszeit &gt; Limit",IF(OR(WEEKDAY(A235,2)&gt;5,D235&lt;&gt;""),"Ruhetag/Feiertag prüfen","OK")))),IF(OR(E235="",E235="Frei",E235="Urlaub",E235="Krank",E235="Feiertag"),"", "Art prüfen"))</f>
        <v>OK</v>
      </c>
      <c r="P235" s="2"/>
    </row>
    <row r="236" spans="1:16" ht="18" customHeight="1" x14ac:dyDescent="0.25">
      <c r="A236" s="7">
        <v>46249</v>
      </c>
      <c r="B236" s="6" t="str">
        <f t="shared" si="23"/>
        <v>Samstag</v>
      </c>
      <c r="C236" s="6" t="str">
        <f t="shared" si="24"/>
        <v>August</v>
      </c>
      <c r="D236" s="6" t="str">
        <f>IFERROR(INDEX(Einstellungen!$C$22:$C$60,MATCH(A236,Einstellungen!$E$22:$E$60,0)),"")</f>
        <v/>
      </c>
      <c r="E236" s="2" t="s">
        <v>38</v>
      </c>
      <c r="F236" s="8"/>
      <c r="G236" s="8"/>
      <c r="H236" s="11"/>
      <c r="I236" s="9">
        <f>IF(OR(E236="Arbeit",E236="Homeoffice",E236="Dienstreise",E236="Urlaub",E236="Krank"),IF(AND(WEEKDAY(A236,2)&lt;=5,D236=""),INDEX(Einstellungen!$B$8:$B$14,WEEKDAY(A236,2)),0),0)</f>
        <v>0</v>
      </c>
      <c r="J236" s="9">
        <f t="shared" si="25"/>
        <v>0</v>
      </c>
      <c r="K236" s="9">
        <f t="shared" si="26"/>
        <v>0</v>
      </c>
      <c r="L236" s="9">
        <f t="shared" si="27"/>
        <v>0</v>
      </c>
      <c r="M236" s="9">
        <f>SUM($L$10:L236)</f>
        <v>0.1875</v>
      </c>
      <c r="N236" s="12">
        <f>IF(OR(E236="Arbeit",E236="Homeoffice",E236="Dienstreise"),IF(J236*24&gt;9,Einstellungen!$B$17,IF(J236*24&gt;6,Einstellungen!$B$16,0)),0)</f>
        <v>0</v>
      </c>
      <c r="O236" s="6" t="str">
        <f>IF(OR(E236="Arbeit",E236="Homeoffice",E236="Dienstreise"),IF(OR(F236="",G236=""),"Zeit fehlt",IF(H236&lt;N236,"Pause prüfen",IF(J236*24&gt;Einstellungen!$B$15,"Arbeitszeit &gt; Limit",IF(OR(WEEKDAY(A236,2)&gt;5,D236&lt;&gt;""),"Ruhetag/Feiertag prüfen","OK")))),IF(OR(E236="",E236="Frei",E236="Urlaub",E236="Krank",E236="Feiertag"),"", "Art prüfen"))</f>
        <v/>
      </c>
      <c r="P236" s="2"/>
    </row>
    <row r="237" spans="1:16" ht="18" customHeight="1" x14ac:dyDescent="0.25">
      <c r="A237" s="7">
        <v>46250</v>
      </c>
      <c r="B237" s="6" t="str">
        <f t="shared" si="23"/>
        <v>Sonntag</v>
      </c>
      <c r="C237" s="6" t="str">
        <f t="shared" si="24"/>
        <v>August</v>
      </c>
      <c r="D237" s="6" t="str">
        <f>IFERROR(INDEX(Einstellungen!$C$22:$C$60,MATCH(A237,Einstellungen!$E$22:$E$60,0)),"")</f>
        <v/>
      </c>
      <c r="E237" s="2" t="s">
        <v>38</v>
      </c>
      <c r="F237" s="8"/>
      <c r="G237" s="8"/>
      <c r="H237" s="11"/>
      <c r="I237" s="9">
        <f>IF(OR(E237="Arbeit",E237="Homeoffice",E237="Dienstreise",E237="Urlaub",E237="Krank"),IF(AND(WEEKDAY(A237,2)&lt;=5,D237=""),INDEX(Einstellungen!$B$8:$B$14,WEEKDAY(A237,2)),0),0)</f>
        <v>0</v>
      </c>
      <c r="J237" s="9">
        <f t="shared" si="25"/>
        <v>0</v>
      </c>
      <c r="K237" s="9">
        <f t="shared" si="26"/>
        <v>0</v>
      </c>
      <c r="L237" s="9">
        <f t="shared" si="27"/>
        <v>0</v>
      </c>
      <c r="M237" s="9">
        <f>SUM($L$10:L237)</f>
        <v>0.1875</v>
      </c>
      <c r="N237" s="12">
        <f>IF(OR(E237="Arbeit",E237="Homeoffice",E237="Dienstreise"),IF(J237*24&gt;9,Einstellungen!$B$17,IF(J237*24&gt;6,Einstellungen!$B$16,0)),0)</f>
        <v>0</v>
      </c>
      <c r="O237" s="6" t="str">
        <f>IF(OR(E237="Arbeit",E237="Homeoffice",E237="Dienstreise"),IF(OR(F237="",G237=""),"Zeit fehlt",IF(H237&lt;N237,"Pause prüfen",IF(J237*24&gt;Einstellungen!$B$15,"Arbeitszeit &gt; Limit",IF(OR(WEEKDAY(A237,2)&gt;5,D237&lt;&gt;""),"Ruhetag/Feiertag prüfen","OK")))),IF(OR(E237="",E237="Frei",E237="Urlaub",E237="Krank",E237="Feiertag"),"", "Art prüfen"))</f>
        <v/>
      </c>
      <c r="P237" s="2"/>
    </row>
    <row r="238" spans="1:16" ht="18" customHeight="1" x14ac:dyDescent="0.25">
      <c r="A238" s="7">
        <v>46251</v>
      </c>
      <c r="B238" s="6" t="str">
        <f t="shared" si="23"/>
        <v>Montag</v>
      </c>
      <c r="C238" s="6" t="str">
        <f t="shared" si="24"/>
        <v>August</v>
      </c>
      <c r="D238" s="6" t="str">
        <f>IFERROR(INDEX(Einstellungen!$C$22:$C$60,MATCH(A238,Einstellungen!$E$22:$E$60,0)),"")</f>
        <v/>
      </c>
      <c r="E238" s="2" t="s">
        <v>41</v>
      </c>
      <c r="F238" s="8">
        <v>0.33333333333333331</v>
      </c>
      <c r="G238" s="8">
        <v>0.6875</v>
      </c>
      <c r="H238" s="11">
        <v>30</v>
      </c>
      <c r="I238" s="9">
        <f>IF(OR(E238="Arbeit",E238="Homeoffice",E238="Dienstreise",E238="Urlaub",E238="Krank"),IF(AND(WEEKDAY(A238,2)&lt;=5,D238=""),INDEX(Einstellungen!$B$8:$B$14,WEEKDAY(A238,2)),0),0)</f>
        <v>0.33333333333333331</v>
      </c>
      <c r="J238" s="9">
        <f t="shared" si="25"/>
        <v>0.33333333333333331</v>
      </c>
      <c r="K238" s="9">
        <f t="shared" si="26"/>
        <v>0.33333333333333331</v>
      </c>
      <c r="L238" s="9">
        <f t="shared" si="27"/>
        <v>0</v>
      </c>
      <c r="M238" s="9">
        <f>SUM($L$10:L238)</f>
        <v>0.1875</v>
      </c>
      <c r="N238" s="12">
        <f>IF(OR(E238="Arbeit",E238="Homeoffice",E238="Dienstreise"),IF(J238*24&gt;9,Einstellungen!$B$17,IF(J238*24&gt;6,Einstellungen!$B$16,0)),0)</f>
        <v>30</v>
      </c>
      <c r="O238" s="6" t="str">
        <f>IF(OR(E238="Arbeit",E238="Homeoffice",E238="Dienstreise"),IF(OR(F238="",G238=""),"Zeit fehlt",IF(H238&lt;N238,"Pause prüfen",IF(J238*24&gt;Einstellungen!$B$15,"Arbeitszeit &gt; Limit",IF(OR(WEEKDAY(A238,2)&gt;5,D238&lt;&gt;""),"Ruhetag/Feiertag prüfen","OK")))),IF(OR(E238="",E238="Frei",E238="Urlaub",E238="Krank",E238="Feiertag"),"", "Art prüfen"))</f>
        <v>OK</v>
      </c>
      <c r="P238" s="2"/>
    </row>
    <row r="239" spans="1:16" ht="18" customHeight="1" x14ac:dyDescent="0.25">
      <c r="A239" s="7">
        <v>46252</v>
      </c>
      <c r="B239" s="6" t="str">
        <f t="shared" si="23"/>
        <v>Dienstag</v>
      </c>
      <c r="C239" s="6" t="str">
        <f t="shared" si="24"/>
        <v>August</v>
      </c>
      <c r="D239" s="6" t="str">
        <f>IFERROR(INDEX(Einstellungen!$C$22:$C$60,MATCH(A239,Einstellungen!$E$22:$E$60,0)),"")</f>
        <v/>
      </c>
      <c r="E239" s="2" t="s">
        <v>36</v>
      </c>
      <c r="F239" s="8">
        <v>0.33333333333333331</v>
      </c>
      <c r="G239" s="8">
        <v>0.6875</v>
      </c>
      <c r="H239" s="11">
        <v>30</v>
      </c>
      <c r="I239" s="9">
        <f>IF(OR(E239="Arbeit",E239="Homeoffice",E239="Dienstreise",E239="Urlaub",E239="Krank"),IF(AND(WEEKDAY(A239,2)&lt;=5,D239=""),INDEX(Einstellungen!$B$8:$B$14,WEEKDAY(A239,2)),0),0)</f>
        <v>0.33333333333333331</v>
      </c>
      <c r="J239" s="9">
        <f t="shared" si="25"/>
        <v>0.33333333333333331</v>
      </c>
      <c r="K239" s="9">
        <f t="shared" si="26"/>
        <v>0.33333333333333331</v>
      </c>
      <c r="L239" s="9">
        <f t="shared" si="27"/>
        <v>0</v>
      </c>
      <c r="M239" s="9">
        <f>SUM($L$10:L239)</f>
        <v>0.1875</v>
      </c>
      <c r="N239" s="12">
        <f>IF(OR(E239="Arbeit",E239="Homeoffice",E239="Dienstreise"),IF(J239*24&gt;9,Einstellungen!$B$17,IF(J239*24&gt;6,Einstellungen!$B$16,0)),0)</f>
        <v>30</v>
      </c>
      <c r="O239" s="6" t="str">
        <f>IF(OR(E239="Arbeit",E239="Homeoffice",E239="Dienstreise"),IF(OR(F239="",G239=""),"Zeit fehlt",IF(H239&lt;N239,"Pause prüfen",IF(J239*24&gt;Einstellungen!$B$15,"Arbeitszeit &gt; Limit",IF(OR(WEEKDAY(A239,2)&gt;5,D239&lt;&gt;""),"Ruhetag/Feiertag prüfen","OK")))),IF(OR(E239="",E239="Frei",E239="Urlaub",E239="Krank",E239="Feiertag"),"", "Art prüfen"))</f>
        <v>OK</v>
      </c>
      <c r="P239" s="2"/>
    </row>
    <row r="240" spans="1:16" ht="18" customHeight="1" x14ac:dyDescent="0.25">
      <c r="A240" s="7">
        <v>46253</v>
      </c>
      <c r="B240" s="6" t="str">
        <f t="shared" si="23"/>
        <v>Mittwoch</v>
      </c>
      <c r="C240" s="6" t="str">
        <f t="shared" si="24"/>
        <v>August</v>
      </c>
      <c r="D240" s="6" t="str">
        <f>IFERROR(INDEX(Einstellungen!$C$22:$C$60,MATCH(A240,Einstellungen!$E$22:$E$60,0)),"")</f>
        <v/>
      </c>
      <c r="E240" s="2" t="s">
        <v>36</v>
      </c>
      <c r="F240" s="8">
        <v>0.35416666666666669</v>
      </c>
      <c r="G240" s="8">
        <v>0.71875</v>
      </c>
      <c r="H240" s="11">
        <v>45</v>
      </c>
      <c r="I240" s="9">
        <f>IF(OR(E240="Arbeit",E240="Homeoffice",E240="Dienstreise",E240="Urlaub",E240="Krank"),IF(AND(WEEKDAY(A240,2)&lt;=5,D240=""),INDEX(Einstellungen!$B$8:$B$14,WEEKDAY(A240,2)),0),0)</f>
        <v>0.33333333333333331</v>
      </c>
      <c r="J240" s="9">
        <f t="shared" si="25"/>
        <v>0.33333333333333331</v>
      </c>
      <c r="K240" s="9">
        <f t="shared" si="26"/>
        <v>0.33333333333333331</v>
      </c>
      <c r="L240" s="9">
        <f t="shared" si="27"/>
        <v>0</v>
      </c>
      <c r="M240" s="9">
        <f>SUM($L$10:L240)</f>
        <v>0.1875</v>
      </c>
      <c r="N240" s="12">
        <f>IF(OR(E240="Arbeit",E240="Homeoffice",E240="Dienstreise"),IF(J240*24&gt;9,Einstellungen!$B$17,IF(J240*24&gt;6,Einstellungen!$B$16,0)),0)</f>
        <v>30</v>
      </c>
      <c r="O240" s="6" t="str">
        <f>IF(OR(E240="Arbeit",E240="Homeoffice",E240="Dienstreise"),IF(OR(F240="",G240=""),"Zeit fehlt",IF(H240&lt;N240,"Pause prüfen",IF(J240*24&gt;Einstellungen!$B$15,"Arbeitszeit &gt; Limit",IF(OR(WEEKDAY(A240,2)&gt;5,D240&lt;&gt;""),"Ruhetag/Feiertag prüfen","OK")))),IF(OR(E240="",E240="Frei",E240="Urlaub",E240="Krank",E240="Feiertag"),"", "Art prüfen"))</f>
        <v>OK</v>
      </c>
      <c r="P240" s="2"/>
    </row>
    <row r="241" spans="1:16" ht="18" customHeight="1" x14ac:dyDescent="0.25">
      <c r="A241" s="7">
        <v>46254</v>
      </c>
      <c r="B241" s="6" t="str">
        <f t="shared" si="23"/>
        <v>Donnerstag</v>
      </c>
      <c r="C241" s="6" t="str">
        <f t="shared" si="24"/>
        <v>August</v>
      </c>
      <c r="D241" s="6" t="str">
        <f>IFERROR(INDEX(Einstellungen!$C$22:$C$60,MATCH(A241,Einstellungen!$E$22:$E$60,0)),"")</f>
        <v/>
      </c>
      <c r="E241" s="2" t="s">
        <v>41</v>
      </c>
      <c r="F241" s="8">
        <v>0.33333333333333331</v>
      </c>
      <c r="G241" s="8">
        <v>0.6875</v>
      </c>
      <c r="H241" s="11">
        <v>30</v>
      </c>
      <c r="I241" s="9">
        <f>IF(OR(E241="Arbeit",E241="Homeoffice",E241="Dienstreise",E241="Urlaub",E241="Krank"),IF(AND(WEEKDAY(A241,2)&lt;=5,D241=""),INDEX(Einstellungen!$B$8:$B$14,WEEKDAY(A241,2)),0),0)</f>
        <v>0.33333333333333331</v>
      </c>
      <c r="J241" s="9">
        <f t="shared" si="25"/>
        <v>0.33333333333333331</v>
      </c>
      <c r="K241" s="9">
        <f t="shared" si="26"/>
        <v>0.33333333333333331</v>
      </c>
      <c r="L241" s="9">
        <f t="shared" si="27"/>
        <v>0</v>
      </c>
      <c r="M241" s="9">
        <f>SUM($L$10:L241)</f>
        <v>0.1875</v>
      </c>
      <c r="N241" s="12">
        <f>IF(OR(E241="Arbeit",E241="Homeoffice",E241="Dienstreise"),IF(J241*24&gt;9,Einstellungen!$B$17,IF(J241*24&gt;6,Einstellungen!$B$16,0)),0)</f>
        <v>30</v>
      </c>
      <c r="O241" s="6" t="str">
        <f>IF(OR(E241="Arbeit",E241="Homeoffice",E241="Dienstreise"),IF(OR(F241="",G241=""),"Zeit fehlt",IF(H241&lt;N241,"Pause prüfen",IF(J241*24&gt;Einstellungen!$B$15,"Arbeitszeit &gt; Limit",IF(OR(WEEKDAY(A241,2)&gt;5,D241&lt;&gt;""),"Ruhetag/Feiertag prüfen","OK")))),IF(OR(E241="",E241="Frei",E241="Urlaub",E241="Krank",E241="Feiertag"),"", "Art prüfen"))</f>
        <v>OK</v>
      </c>
      <c r="P241" s="2"/>
    </row>
    <row r="242" spans="1:16" ht="18" customHeight="1" x14ac:dyDescent="0.25">
      <c r="A242" s="7">
        <v>46255</v>
      </c>
      <c r="B242" s="6" t="str">
        <f t="shared" si="23"/>
        <v>Freitag</v>
      </c>
      <c r="C242" s="6" t="str">
        <f t="shared" si="24"/>
        <v>August</v>
      </c>
      <c r="D242" s="6" t="str">
        <f>IFERROR(INDEX(Einstellungen!$C$22:$C$60,MATCH(A242,Einstellungen!$E$22:$E$60,0)),"")</f>
        <v/>
      </c>
      <c r="E242" s="2" t="s">
        <v>36</v>
      </c>
      <c r="F242" s="8">
        <v>0.34375</v>
      </c>
      <c r="G242" s="8">
        <v>0.69791666666666663</v>
      </c>
      <c r="H242" s="11">
        <v>30</v>
      </c>
      <c r="I242" s="9">
        <f>IF(OR(E242="Arbeit",E242="Homeoffice",E242="Dienstreise",E242="Urlaub",E242="Krank"),IF(AND(WEEKDAY(A242,2)&lt;=5,D242=""),INDEX(Einstellungen!$B$8:$B$14,WEEKDAY(A242,2)),0),0)</f>
        <v>0.33333333333333331</v>
      </c>
      <c r="J242" s="9">
        <f t="shared" si="25"/>
        <v>0.33333333333333331</v>
      </c>
      <c r="K242" s="9">
        <f t="shared" si="26"/>
        <v>0.33333333333333331</v>
      </c>
      <c r="L242" s="9">
        <f t="shared" si="27"/>
        <v>0</v>
      </c>
      <c r="M242" s="9">
        <f>SUM($L$10:L242)</f>
        <v>0.1875</v>
      </c>
      <c r="N242" s="12">
        <f>IF(OR(E242="Arbeit",E242="Homeoffice",E242="Dienstreise"),IF(J242*24&gt;9,Einstellungen!$B$17,IF(J242*24&gt;6,Einstellungen!$B$16,0)),0)</f>
        <v>30</v>
      </c>
      <c r="O242" s="6" t="str">
        <f>IF(OR(E242="Arbeit",E242="Homeoffice",E242="Dienstreise"),IF(OR(F242="",G242=""),"Zeit fehlt",IF(H242&lt;N242,"Pause prüfen",IF(J242*24&gt;Einstellungen!$B$15,"Arbeitszeit &gt; Limit",IF(OR(WEEKDAY(A242,2)&gt;5,D242&lt;&gt;""),"Ruhetag/Feiertag prüfen","OK")))),IF(OR(E242="",E242="Frei",E242="Urlaub",E242="Krank",E242="Feiertag"),"", "Art prüfen"))</f>
        <v>OK</v>
      </c>
      <c r="P242" s="2"/>
    </row>
    <row r="243" spans="1:16" ht="18" customHeight="1" x14ac:dyDescent="0.25">
      <c r="A243" s="7">
        <v>46256</v>
      </c>
      <c r="B243" s="6" t="str">
        <f t="shared" si="23"/>
        <v>Samstag</v>
      </c>
      <c r="C243" s="6" t="str">
        <f t="shared" si="24"/>
        <v>August</v>
      </c>
      <c r="D243" s="6" t="str">
        <f>IFERROR(INDEX(Einstellungen!$C$22:$C$60,MATCH(A243,Einstellungen!$E$22:$E$60,0)),"")</f>
        <v/>
      </c>
      <c r="E243" s="2" t="s">
        <v>38</v>
      </c>
      <c r="F243" s="8"/>
      <c r="G243" s="8"/>
      <c r="H243" s="11"/>
      <c r="I243" s="9">
        <f>IF(OR(E243="Arbeit",E243="Homeoffice",E243="Dienstreise",E243="Urlaub",E243="Krank"),IF(AND(WEEKDAY(A243,2)&lt;=5,D243=""),INDEX(Einstellungen!$B$8:$B$14,WEEKDAY(A243,2)),0),0)</f>
        <v>0</v>
      </c>
      <c r="J243" s="9">
        <f t="shared" si="25"/>
        <v>0</v>
      </c>
      <c r="K243" s="9">
        <f t="shared" si="26"/>
        <v>0</v>
      </c>
      <c r="L243" s="9">
        <f t="shared" si="27"/>
        <v>0</v>
      </c>
      <c r="M243" s="9">
        <f>SUM($L$10:L243)</f>
        <v>0.1875</v>
      </c>
      <c r="N243" s="12">
        <f>IF(OR(E243="Arbeit",E243="Homeoffice",E243="Dienstreise"),IF(J243*24&gt;9,Einstellungen!$B$17,IF(J243*24&gt;6,Einstellungen!$B$16,0)),0)</f>
        <v>0</v>
      </c>
      <c r="O243" s="6" t="str">
        <f>IF(OR(E243="Arbeit",E243="Homeoffice",E243="Dienstreise"),IF(OR(F243="",G243=""),"Zeit fehlt",IF(H243&lt;N243,"Pause prüfen",IF(J243*24&gt;Einstellungen!$B$15,"Arbeitszeit &gt; Limit",IF(OR(WEEKDAY(A243,2)&gt;5,D243&lt;&gt;""),"Ruhetag/Feiertag prüfen","OK")))),IF(OR(E243="",E243="Frei",E243="Urlaub",E243="Krank",E243="Feiertag"),"", "Art prüfen"))</f>
        <v/>
      </c>
      <c r="P243" s="2"/>
    </row>
    <row r="244" spans="1:16" ht="18" customHeight="1" x14ac:dyDescent="0.25">
      <c r="A244" s="7">
        <v>46257</v>
      </c>
      <c r="B244" s="6" t="str">
        <f t="shared" si="23"/>
        <v>Sonntag</v>
      </c>
      <c r="C244" s="6" t="str">
        <f t="shared" si="24"/>
        <v>August</v>
      </c>
      <c r="D244" s="6" t="str">
        <f>IFERROR(INDEX(Einstellungen!$C$22:$C$60,MATCH(A244,Einstellungen!$E$22:$E$60,0)),"")</f>
        <v/>
      </c>
      <c r="E244" s="2" t="s">
        <v>38</v>
      </c>
      <c r="F244" s="8"/>
      <c r="G244" s="8"/>
      <c r="H244" s="11"/>
      <c r="I244" s="9">
        <f>IF(OR(E244="Arbeit",E244="Homeoffice",E244="Dienstreise",E244="Urlaub",E244="Krank"),IF(AND(WEEKDAY(A244,2)&lt;=5,D244=""),INDEX(Einstellungen!$B$8:$B$14,WEEKDAY(A244,2)),0),0)</f>
        <v>0</v>
      </c>
      <c r="J244" s="9">
        <f t="shared" si="25"/>
        <v>0</v>
      </c>
      <c r="K244" s="9">
        <f t="shared" si="26"/>
        <v>0</v>
      </c>
      <c r="L244" s="9">
        <f t="shared" si="27"/>
        <v>0</v>
      </c>
      <c r="M244" s="9">
        <f>SUM($L$10:L244)</f>
        <v>0.1875</v>
      </c>
      <c r="N244" s="12">
        <f>IF(OR(E244="Arbeit",E244="Homeoffice",E244="Dienstreise"),IF(J244*24&gt;9,Einstellungen!$B$17,IF(J244*24&gt;6,Einstellungen!$B$16,0)),0)</f>
        <v>0</v>
      </c>
      <c r="O244" s="6" t="str">
        <f>IF(OR(E244="Arbeit",E244="Homeoffice",E244="Dienstreise"),IF(OR(F244="",G244=""),"Zeit fehlt",IF(H244&lt;N244,"Pause prüfen",IF(J244*24&gt;Einstellungen!$B$15,"Arbeitszeit &gt; Limit",IF(OR(WEEKDAY(A244,2)&gt;5,D244&lt;&gt;""),"Ruhetag/Feiertag prüfen","OK")))),IF(OR(E244="",E244="Frei",E244="Urlaub",E244="Krank",E244="Feiertag"),"", "Art prüfen"))</f>
        <v/>
      </c>
      <c r="P244" s="2"/>
    </row>
    <row r="245" spans="1:16" ht="18" customHeight="1" x14ac:dyDescent="0.25">
      <c r="A245" s="7">
        <v>46258</v>
      </c>
      <c r="B245" s="6" t="str">
        <f t="shared" si="23"/>
        <v>Montag</v>
      </c>
      <c r="C245" s="6" t="str">
        <f t="shared" si="24"/>
        <v>August</v>
      </c>
      <c r="D245" s="6" t="str">
        <f>IFERROR(INDEX(Einstellungen!$C$22:$C$60,MATCH(A245,Einstellungen!$E$22:$E$60,0)),"")</f>
        <v/>
      </c>
      <c r="E245" s="2" t="s">
        <v>41</v>
      </c>
      <c r="F245" s="8">
        <v>0.33333333333333331</v>
      </c>
      <c r="G245" s="8">
        <v>0.6875</v>
      </c>
      <c r="H245" s="11">
        <v>30</v>
      </c>
      <c r="I245" s="9">
        <f>IF(OR(E245="Arbeit",E245="Homeoffice",E245="Dienstreise",E245="Urlaub",E245="Krank"),IF(AND(WEEKDAY(A245,2)&lt;=5,D245=""),INDEX(Einstellungen!$B$8:$B$14,WEEKDAY(A245,2)),0),0)</f>
        <v>0.33333333333333331</v>
      </c>
      <c r="J245" s="9">
        <f t="shared" si="25"/>
        <v>0.33333333333333331</v>
      </c>
      <c r="K245" s="9">
        <f t="shared" si="26"/>
        <v>0.33333333333333331</v>
      </c>
      <c r="L245" s="9">
        <f t="shared" si="27"/>
        <v>0</v>
      </c>
      <c r="M245" s="9">
        <f>SUM($L$10:L245)</f>
        <v>0.1875</v>
      </c>
      <c r="N245" s="12">
        <f>IF(OR(E245="Arbeit",E245="Homeoffice",E245="Dienstreise"),IF(J245*24&gt;9,Einstellungen!$B$17,IF(J245*24&gt;6,Einstellungen!$B$16,0)),0)</f>
        <v>30</v>
      </c>
      <c r="O245" s="6" t="str">
        <f>IF(OR(E245="Arbeit",E245="Homeoffice",E245="Dienstreise"),IF(OR(F245="",G245=""),"Zeit fehlt",IF(H245&lt;N245,"Pause prüfen",IF(J245*24&gt;Einstellungen!$B$15,"Arbeitszeit &gt; Limit",IF(OR(WEEKDAY(A245,2)&gt;5,D245&lt;&gt;""),"Ruhetag/Feiertag prüfen","OK")))),IF(OR(E245="",E245="Frei",E245="Urlaub",E245="Krank",E245="Feiertag"),"", "Art prüfen"))</f>
        <v>OK</v>
      </c>
      <c r="P245" s="2"/>
    </row>
    <row r="246" spans="1:16" ht="18" customHeight="1" x14ac:dyDescent="0.25">
      <c r="A246" s="7">
        <v>46259</v>
      </c>
      <c r="B246" s="6" t="str">
        <f t="shared" si="23"/>
        <v>Dienstag</v>
      </c>
      <c r="C246" s="6" t="str">
        <f t="shared" si="24"/>
        <v>August</v>
      </c>
      <c r="D246" s="6" t="str">
        <f>IFERROR(INDEX(Einstellungen!$C$22:$C$60,MATCH(A246,Einstellungen!$E$22:$E$60,0)),"")</f>
        <v/>
      </c>
      <c r="E246" s="2" t="s">
        <v>36</v>
      </c>
      <c r="F246" s="8">
        <v>0.33333333333333331</v>
      </c>
      <c r="G246" s="8">
        <v>0.6875</v>
      </c>
      <c r="H246" s="11">
        <v>30</v>
      </c>
      <c r="I246" s="9">
        <f>IF(OR(E246="Arbeit",E246="Homeoffice",E246="Dienstreise",E246="Urlaub",E246="Krank"),IF(AND(WEEKDAY(A246,2)&lt;=5,D246=""),INDEX(Einstellungen!$B$8:$B$14,WEEKDAY(A246,2)),0),0)</f>
        <v>0.33333333333333331</v>
      </c>
      <c r="J246" s="9">
        <f t="shared" si="25"/>
        <v>0.33333333333333331</v>
      </c>
      <c r="K246" s="9">
        <f t="shared" si="26"/>
        <v>0.33333333333333331</v>
      </c>
      <c r="L246" s="9">
        <f t="shared" si="27"/>
        <v>0</v>
      </c>
      <c r="M246" s="9">
        <f>SUM($L$10:L246)</f>
        <v>0.1875</v>
      </c>
      <c r="N246" s="12">
        <f>IF(OR(E246="Arbeit",E246="Homeoffice",E246="Dienstreise"),IF(J246*24&gt;9,Einstellungen!$B$17,IF(J246*24&gt;6,Einstellungen!$B$16,0)),0)</f>
        <v>30</v>
      </c>
      <c r="O246" s="6" t="str">
        <f>IF(OR(E246="Arbeit",E246="Homeoffice",E246="Dienstreise"),IF(OR(F246="",G246=""),"Zeit fehlt",IF(H246&lt;N246,"Pause prüfen",IF(J246*24&gt;Einstellungen!$B$15,"Arbeitszeit &gt; Limit",IF(OR(WEEKDAY(A246,2)&gt;5,D246&lt;&gt;""),"Ruhetag/Feiertag prüfen","OK")))),IF(OR(E246="",E246="Frei",E246="Urlaub",E246="Krank",E246="Feiertag"),"", "Art prüfen"))</f>
        <v>OK</v>
      </c>
      <c r="P246" s="2"/>
    </row>
    <row r="247" spans="1:16" ht="18" customHeight="1" x14ac:dyDescent="0.25">
      <c r="A247" s="7">
        <v>46260</v>
      </c>
      <c r="B247" s="6" t="str">
        <f t="shared" si="23"/>
        <v>Mittwoch</v>
      </c>
      <c r="C247" s="6" t="str">
        <f t="shared" si="24"/>
        <v>August</v>
      </c>
      <c r="D247" s="6" t="str">
        <f>IFERROR(INDEX(Einstellungen!$C$22:$C$60,MATCH(A247,Einstellungen!$E$22:$E$60,0)),"")</f>
        <v/>
      </c>
      <c r="E247" s="2" t="s">
        <v>36</v>
      </c>
      <c r="F247" s="8">
        <v>0.35416666666666669</v>
      </c>
      <c r="G247" s="8">
        <v>0.71875</v>
      </c>
      <c r="H247" s="11">
        <v>45</v>
      </c>
      <c r="I247" s="9">
        <f>IF(OR(E247="Arbeit",E247="Homeoffice",E247="Dienstreise",E247="Urlaub",E247="Krank"),IF(AND(WEEKDAY(A247,2)&lt;=5,D247=""),INDEX(Einstellungen!$B$8:$B$14,WEEKDAY(A247,2)),0),0)</f>
        <v>0.33333333333333331</v>
      </c>
      <c r="J247" s="9">
        <f t="shared" si="25"/>
        <v>0.33333333333333331</v>
      </c>
      <c r="K247" s="9">
        <f t="shared" si="26"/>
        <v>0.33333333333333331</v>
      </c>
      <c r="L247" s="9">
        <f t="shared" si="27"/>
        <v>0</v>
      </c>
      <c r="M247" s="9">
        <f>SUM($L$10:L247)</f>
        <v>0.1875</v>
      </c>
      <c r="N247" s="12">
        <f>IF(OR(E247="Arbeit",E247="Homeoffice",E247="Dienstreise"),IF(J247*24&gt;9,Einstellungen!$B$17,IF(J247*24&gt;6,Einstellungen!$B$16,0)),0)</f>
        <v>30</v>
      </c>
      <c r="O247" s="6" t="str">
        <f>IF(OR(E247="Arbeit",E247="Homeoffice",E247="Dienstreise"),IF(OR(F247="",G247=""),"Zeit fehlt",IF(H247&lt;N247,"Pause prüfen",IF(J247*24&gt;Einstellungen!$B$15,"Arbeitszeit &gt; Limit",IF(OR(WEEKDAY(A247,2)&gt;5,D247&lt;&gt;""),"Ruhetag/Feiertag prüfen","OK")))),IF(OR(E247="",E247="Frei",E247="Urlaub",E247="Krank",E247="Feiertag"),"", "Art prüfen"))</f>
        <v>OK</v>
      </c>
      <c r="P247" s="2"/>
    </row>
    <row r="248" spans="1:16" ht="18" customHeight="1" x14ac:dyDescent="0.25">
      <c r="A248" s="7">
        <v>46261</v>
      </c>
      <c r="B248" s="6" t="str">
        <f t="shared" si="23"/>
        <v>Donnerstag</v>
      </c>
      <c r="C248" s="6" t="str">
        <f t="shared" si="24"/>
        <v>August</v>
      </c>
      <c r="D248" s="6" t="str">
        <f>IFERROR(INDEX(Einstellungen!$C$22:$C$60,MATCH(A248,Einstellungen!$E$22:$E$60,0)),"")</f>
        <v/>
      </c>
      <c r="E248" s="2" t="s">
        <v>41</v>
      </c>
      <c r="F248" s="8">
        <v>0.33333333333333331</v>
      </c>
      <c r="G248" s="8">
        <v>0.6875</v>
      </c>
      <c r="H248" s="11">
        <v>30</v>
      </c>
      <c r="I248" s="9">
        <f>IF(OR(E248="Arbeit",E248="Homeoffice",E248="Dienstreise",E248="Urlaub",E248="Krank"),IF(AND(WEEKDAY(A248,2)&lt;=5,D248=""),INDEX(Einstellungen!$B$8:$B$14,WEEKDAY(A248,2)),0),0)</f>
        <v>0.33333333333333331</v>
      </c>
      <c r="J248" s="9">
        <f t="shared" si="25"/>
        <v>0.33333333333333331</v>
      </c>
      <c r="K248" s="9">
        <f t="shared" si="26"/>
        <v>0.33333333333333331</v>
      </c>
      <c r="L248" s="9">
        <f t="shared" si="27"/>
        <v>0</v>
      </c>
      <c r="M248" s="9">
        <f>SUM($L$10:L248)</f>
        <v>0.1875</v>
      </c>
      <c r="N248" s="12">
        <f>IF(OR(E248="Arbeit",E248="Homeoffice",E248="Dienstreise"),IF(J248*24&gt;9,Einstellungen!$B$17,IF(J248*24&gt;6,Einstellungen!$B$16,0)),0)</f>
        <v>30</v>
      </c>
      <c r="O248" s="6" t="str">
        <f>IF(OR(E248="Arbeit",E248="Homeoffice",E248="Dienstreise"),IF(OR(F248="",G248=""),"Zeit fehlt",IF(H248&lt;N248,"Pause prüfen",IF(J248*24&gt;Einstellungen!$B$15,"Arbeitszeit &gt; Limit",IF(OR(WEEKDAY(A248,2)&gt;5,D248&lt;&gt;""),"Ruhetag/Feiertag prüfen","OK")))),IF(OR(E248="",E248="Frei",E248="Urlaub",E248="Krank",E248="Feiertag"),"", "Art prüfen"))</f>
        <v>OK</v>
      </c>
      <c r="P248" s="2"/>
    </row>
    <row r="249" spans="1:16" ht="18" customHeight="1" x14ac:dyDescent="0.25">
      <c r="A249" s="7">
        <v>46262</v>
      </c>
      <c r="B249" s="6" t="str">
        <f t="shared" si="23"/>
        <v>Freitag</v>
      </c>
      <c r="C249" s="6" t="str">
        <f t="shared" si="24"/>
        <v>August</v>
      </c>
      <c r="D249" s="6" t="str">
        <f>IFERROR(INDEX(Einstellungen!$C$22:$C$60,MATCH(A249,Einstellungen!$E$22:$E$60,0)),"")</f>
        <v/>
      </c>
      <c r="E249" s="2" t="s">
        <v>36</v>
      </c>
      <c r="F249" s="8">
        <v>0.34375</v>
      </c>
      <c r="G249" s="8">
        <v>0.69791666666666663</v>
      </c>
      <c r="H249" s="11">
        <v>30</v>
      </c>
      <c r="I249" s="9">
        <f>IF(OR(E249="Arbeit",E249="Homeoffice",E249="Dienstreise",E249="Urlaub",E249="Krank"),IF(AND(WEEKDAY(A249,2)&lt;=5,D249=""),INDEX(Einstellungen!$B$8:$B$14,WEEKDAY(A249,2)),0),0)</f>
        <v>0.33333333333333331</v>
      </c>
      <c r="J249" s="9">
        <f t="shared" si="25"/>
        <v>0.33333333333333331</v>
      </c>
      <c r="K249" s="9">
        <f t="shared" si="26"/>
        <v>0.33333333333333331</v>
      </c>
      <c r="L249" s="9">
        <f t="shared" si="27"/>
        <v>0</v>
      </c>
      <c r="M249" s="9">
        <f>SUM($L$10:L249)</f>
        <v>0.1875</v>
      </c>
      <c r="N249" s="12">
        <f>IF(OR(E249="Arbeit",E249="Homeoffice",E249="Dienstreise"),IF(J249*24&gt;9,Einstellungen!$B$17,IF(J249*24&gt;6,Einstellungen!$B$16,0)),0)</f>
        <v>30</v>
      </c>
      <c r="O249" s="6" t="str">
        <f>IF(OR(E249="Arbeit",E249="Homeoffice",E249="Dienstreise"),IF(OR(F249="",G249=""),"Zeit fehlt",IF(H249&lt;N249,"Pause prüfen",IF(J249*24&gt;Einstellungen!$B$15,"Arbeitszeit &gt; Limit",IF(OR(WEEKDAY(A249,2)&gt;5,D249&lt;&gt;""),"Ruhetag/Feiertag prüfen","OK")))),IF(OR(E249="",E249="Frei",E249="Urlaub",E249="Krank",E249="Feiertag"),"", "Art prüfen"))</f>
        <v>OK</v>
      </c>
      <c r="P249" s="2"/>
    </row>
    <row r="250" spans="1:16" ht="18" customHeight="1" x14ac:dyDescent="0.25">
      <c r="A250" s="7">
        <v>46263</v>
      </c>
      <c r="B250" s="6" t="str">
        <f t="shared" si="23"/>
        <v>Samstag</v>
      </c>
      <c r="C250" s="6" t="str">
        <f t="shared" si="24"/>
        <v>August</v>
      </c>
      <c r="D250" s="6" t="str">
        <f>IFERROR(INDEX(Einstellungen!$C$22:$C$60,MATCH(A250,Einstellungen!$E$22:$E$60,0)),"")</f>
        <v/>
      </c>
      <c r="E250" s="2" t="s">
        <v>38</v>
      </c>
      <c r="F250" s="8"/>
      <c r="G250" s="8"/>
      <c r="H250" s="11"/>
      <c r="I250" s="9">
        <f>IF(OR(E250="Arbeit",E250="Homeoffice",E250="Dienstreise",E250="Urlaub",E250="Krank"),IF(AND(WEEKDAY(A250,2)&lt;=5,D250=""),INDEX(Einstellungen!$B$8:$B$14,WEEKDAY(A250,2)),0),0)</f>
        <v>0</v>
      </c>
      <c r="J250" s="9">
        <f t="shared" si="25"/>
        <v>0</v>
      </c>
      <c r="K250" s="9">
        <f t="shared" si="26"/>
        <v>0</v>
      </c>
      <c r="L250" s="9">
        <f t="shared" si="27"/>
        <v>0</v>
      </c>
      <c r="M250" s="9">
        <f>SUM($L$10:L250)</f>
        <v>0.1875</v>
      </c>
      <c r="N250" s="12">
        <f>IF(OR(E250="Arbeit",E250="Homeoffice",E250="Dienstreise"),IF(J250*24&gt;9,Einstellungen!$B$17,IF(J250*24&gt;6,Einstellungen!$B$16,0)),0)</f>
        <v>0</v>
      </c>
      <c r="O250" s="6" t="str">
        <f>IF(OR(E250="Arbeit",E250="Homeoffice",E250="Dienstreise"),IF(OR(F250="",G250=""),"Zeit fehlt",IF(H250&lt;N250,"Pause prüfen",IF(J250*24&gt;Einstellungen!$B$15,"Arbeitszeit &gt; Limit",IF(OR(WEEKDAY(A250,2)&gt;5,D250&lt;&gt;""),"Ruhetag/Feiertag prüfen","OK")))),IF(OR(E250="",E250="Frei",E250="Urlaub",E250="Krank",E250="Feiertag"),"", "Art prüfen"))</f>
        <v/>
      </c>
      <c r="P250" s="2"/>
    </row>
    <row r="251" spans="1:16" ht="18" customHeight="1" x14ac:dyDescent="0.25">
      <c r="A251" s="7">
        <v>46264</v>
      </c>
      <c r="B251" s="6" t="str">
        <f t="shared" si="23"/>
        <v>Sonntag</v>
      </c>
      <c r="C251" s="6" t="str">
        <f t="shared" si="24"/>
        <v>August</v>
      </c>
      <c r="D251" s="6" t="str">
        <f>IFERROR(INDEX(Einstellungen!$C$22:$C$60,MATCH(A251,Einstellungen!$E$22:$E$60,0)),"")</f>
        <v/>
      </c>
      <c r="E251" s="2" t="s">
        <v>38</v>
      </c>
      <c r="F251" s="8"/>
      <c r="G251" s="8"/>
      <c r="H251" s="11"/>
      <c r="I251" s="9">
        <f>IF(OR(E251="Arbeit",E251="Homeoffice",E251="Dienstreise",E251="Urlaub",E251="Krank"),IF(AND(WEEKDAY(A251,2)&lt;=5,D251=""),INDEX(Einstellungen!$B$8:$B$14,WEEKDAY(A251,2)),0),0)</f>
        <v>0</v>
      </c>
      <c r="J251" s="9">
        <f t="shared" si="25"/>
        <v>0</v>
      </c>
      <c r="K251" s="9">
        <f t="shared" si="26"/>
        <v>0</v>
      </c>
      <c r="L251" s="9">
        <f t="shared" si="27"/>
        <v>0</v>
      </c>
      <c r="M251" s="9">
        <f>SUM($L$10:L251)</f>
        <v>0.1875</v>
      </c>
      <c r="N251" s="12">
        <f>IF(OR(E251="Arbeit",E251="Homeoffice",E251="Dienstreise"),IF(J251*24&gt;9,Einstellungen!$B$17,IF(J251*24&gt;6,Einstellungen!$B$16,0)),0)</f>
        <v>0</v>
      </c>
      <c r="O251" s="6" t="str">
        <f>IF(OR(E251="Arbeit",E251="Homeoffice",E251="Dienstreise"),IF(OR(F251="",G251=""),"Zeit fehlt",IF(H251&lt;N251,"Pause prüfen",IF(J251*24&gt;Einstellungen!$B$15,"Arbeitszeit &gt; Limit",IF(OR(WEEKDAY(A251,2)&gt;5,D251&lt;&gt;""),"Ruhetag/Feiertag prüfen","OK")))),IF(OR(E251="",E251="Frei",E251="Urlaub",E251="Krank",E251="Feiertag"),"", "Art prüfen"))</f>
        <v/>
      </c>
      <c r="P251" s="2"/>
    </row>
    <row r="252" spans="1:16" ht="18" customHeight="1" x14ac:dyDescent="0.25">
      <c r="A252" s="7">
        <v>46265</v>
      </c>
      <c r="B252" s="6" t="str">
        <f t="shared" si="23"/>
        <v>Montag</v>
      </c>
      <c r="C252" s="6" t="str">
        <f t="shared" si="24"/>
        <v>August</v>
      </c>
      <c r="D252" s="6" t="str">
        <f>IFERROR(INDEX(Einstellungen!$C$22:$C$60,MATCH(A252,Einstellungen!$E$22:$E$60,0)),"")</f>
        <v/>
      </c>
      <c r="E252" s="2" t="s">
        <v>41</v>
      </c>
      <c r="F252" s="8">
        <v>0.33333333333333331</v>
      </c>
      <c r="G252" s="8">
        <v>0.6875</v>
      </c>
      <c r="H252" s="11">
        <v>30</v>
      </c>
      <c r="I252" s="9">
        <f>IF(OR(E252="Arbeit",E252="Homeoffice",E252="Dienstreise",E252="Urlaub",E252="Krank"),IF(AND(WEEKDAY(A252,2)&lt;=5,D252=""),INDEX(Einstellungen!$B$8:$B$14,WEEKDAY(A252,2)),0),0)</f>
        <v>0.33333333333333331</v>
      </c>
      <c r="J252" s="9">
        <f t="shared" si="25"/>
        <v>0.33333333333333331</v>
      </c>
      <c r="K252" s="9">
        <f t="shared" si="26"/>
        <v>0.33333333333333331</v>
      </c>
      <c r="L252" s="9">
        <f t="shared" si="27"/>
        <v>0</v>
      </c>
      <c r="M252" s="9">
        <f>SUM($L$10:L252)</f>
        <v>0.1875</v>
      </c>
      <c r="N252" s="12">
        <f>IF(OR(E252="Arbeit",E252="Homeoffice",E252="Dienstreise"),IF(J252*24&gt;9,Einstellungen!$B$17,IF(J252*24&gt;6,Einstellungen!$B$16,0)),0)</f>
        <v>30</v>
      </c>
      <c r="O252" s="6" t="str">
        <f>IF(OR(E252="Arbeit",E252="Homeoffice",E252="Dienstreise"),IF(OR(F252="",G252=""),"Zeit fehlt",IF(H252&lt;N252,"Pause prüfen",IF(J252*24&gt;Einstellungen!$B$15,"Arbeitszeit &gt; Limit",IF(OR(WEEKDAY(A252,2)&gt;5,D252&lt;&gt;""),"Ruhetag/Feiertag prüfen","OK")))),IF(OR(E252="",E252="Frei",E252="Urlaub",E252="Krank",E252="Feiertag"),"", "Art prüfen"))</f>
        <v>OK</v>
      </c>
      <c r="P252" s="2"/>
    </row>
    <row r="253" spans="1:16" ht="18" customHeight="1" x14ac:dyDescent="0.25">
      <c r="A253" s="7">
        <v>46266</v>
      </c>
      <c r="B253" s="6" t="str">
        <f t="shared" si="23"/>
        <v>Dienstag</v>
      </c>
      <c r="C253" s="6" t="str">
        <f t="shared" si="24"/>
        <v>September</v>
      </c>
      <c r="D253" s="6" t="str">
        <f>IFERROR(INDEX(Einstellungen!$C$22:$C$60,MATCH(A253,Einstellungen!$E$22:$E$60,0)),"")</f>
        <v/>
      </c>
      <c r="E253" s="2" t="s">
        <v>36</v>
      </c>
      <c r="F253" s="8">
        <v>0.33333333333333331</v>
      </c>
      <c r="G253" s="8">
        <v>0.6875</v>
      </c>
      <c r="H253" s="11">
        <v>30</v>
      </c>
      <c r="I253" s="9">
        <f>IF(OR(E253="Arbeit",E253="Homeoffice",E253="Dienstreise",E253="Urlaub",E253="Krank"),IF(AND(WEEKDAY(A253,2)&lt;=5,D253=""),INDEX(Einstellungen!$B$8:$B$14,WEEKDAY(A253,2)),0),0)</f>
        <v>0.33333333333333331</v>
      </c>
      <c r="J253" s="9">
        <f t="shared" si="25"/>
        <v>0.33333333333333331</v>
      </c>
      <c r="K253" s="9">
        <f t="shared" si="26"/>
        <v>0.33333333333333331</v>
      </c>
      <c r="L253" s="9">
        <f t="shared" si="27"/>
        <v>0</v>
      </c>
      <c r="M253" s="9">
        <f>SUM($L$10:L253)</f>
        <v>0.1875</v>
      </c>
      <c r="N253" s="12">
        <f>IF(OR(E253="Arbeit",E253="Homeoffice",E253="Dienstreise"),IF(J253*24&gt;9,Einstellungen!$B$17,IF(J253*24&gt;6,Einstellungen!$B$16,0)),0)</f>
        <v>30</v>
      </c>
      <c r="O253" s="6" t="str">
        <f>IF(OR(E253="Arbeit",E253="Homeoffice",E253="Dienstreise"),IF(OR(F253="",G253=""),"Zeit fehlt",IF(H253&lt;N253,"Pause prüfen",IF(J253*24&gt;Einstellungen!$B$15,"Arbeitszeit &gt; Limit",IF(OR(WEEKDAY(A253,2)&gt;5,D253&lt;&gt;""),"Ruhetag/Feiertag prüfen","OK")))),IF(OR(E253="",E253="Frei",E253="Urlaub",E253="Krank",E253="Feiertag"),"", "Art prüfen"))</f>
        <v>OK</v>
      </c>
      <c r="P253" s="2"/>
    </row>
    <row r="254" spans="1:16" ht="18" customHeight="1" x14ac:dyDescent="0.25">
      <c r="A254" s="7">
        <v>46267</v>
      </c>
      <c r="B254" s="6" t="str">
        <f t="shared" si="23"/>
        <v>Mittwoch</v>
      </c>
      <c r="C254" s="6" t="str">
        <f t="shared" si="24"/>
        <v>September</v>
      </c>
      <c r="D254" s="6" t="str">
        <f>IFERROR(INDEX(Einstellungen!$C$22:$C$60,MATCH(A254,Einstellungen!$E$22:$E$60,0)),"")</f>
        <v/>
      </c>
      <c r="E254" s="2" t="s">
        <v>36</v>
      </c>
      <c r="F254" s="8">
        <v>0.35416666666666669</v>
      </c>
      <c r="G254" s="8">
        <v>0.71875</v>
      </c>
      <c r="H254" s="11">
        <v>45</v>
      </c>
      <c r="I254" s="9">
        <f>IF(OR(E254="Arbeit",E254="Homeoffice",E254="Dienstreise",E254="Urlaub",E254="Krank"),IF(AND(WEEKDAY(A254,2)&lt;=5,D254=""),INDEX(Einstellungen!$B$8:$B$14,WEEKDAY(A254,2)),0),0)</f>
        <v>0.33333333333333331</v>
      </c>
      <c r="J254" s="9">
        <f t="shared" si="25"/>
        <v>0.33333333333333331</v>
      </c>
      <c r="K254" s="9">
        <f t="shared" si="26"/>
        <v>0.33333333333333331</v>
      </c>
      <c r="L254" s="9">
        <f t="shared" si="27"/>
        <v>0</v>
      </c>
      <c r="M254" s="9">
        <f>SUM($L$10:L254)</f>
        <v>0.1875</v>
      </c>
      <c r="N254" s="12">
        <f>IF(OR(E254="Arbeit",E254="Homeoffice",E254="Dienstreise"),IF(J254*24&gt;9,Einstellungen!$B$17,IF(J254*24&gt;6,Einstellungen!$B$16,0)),0)</f>
        <v>30</v>
      </c>
      <c r="O254" s="6" t="str">
        <f>IF(OR(E254="Arbeit",E254="Homeoffice",E254="Dienstreise"),IF(OR(F254="",G254=""),"Zeit fehlt",IF(H254&lt;N254,"Pause prüfen",IF(J254*24&gt;Einstellungen!$B$15,"Arbeitszeit &gt; Limit",IF(OR(WEEKDAY(A254,2)&gt;5,D254&lt;&gt;""),"Ruhetag/Feiertag prüfen","OK")))),IF(OR(E254="",E254="Frei",E254="Urlaub",E254="Krank",E254="Feiertag"),"", "Art prüfen"))</f>
        <v>OK</v>
      </c>
      <c r="P254" s="2"/>
    </row>
    <row r="255" spans="1:16" ht="18" customHeight="1" x14ac:dyDescent="0.25">
      <c r="A255" s="7">
        <v>46268</v>
      </c>
      <c r="B255" s="6" t="str">
        <f t="shared" si="23"/>
        <v>Donnerstag</v>
      </c>
      <c r="C255" s="6" t="str">
        <f t="shared" si="24"/>
        <v>September</v>
      </c>
      <c r="D255" s="6" t="str">
        <f>IFERROR(INDEX(Einstellungen!$C$22:$C$60,MATCH(A255,Einstellungen!$E$22:$E$60,0)),"")</f>
        <v/>
      </c>
      <c r="E255" s="2" t="s">
        <v>41</v>
      </c>
      <c r="F255" s="8">
        <v>0.33333333333333331</v>
      </c>
      <c r="G255" s="8">
        <v>0.6875</v>
      </c>
      <c r="H255" s="11">
        <v>30</v>
      </c>
      <c r="I255" s="9">
        <f>IF(OR(E255="Arbeit",E255="Homeoffice",E255="Dienstreise",E255="Urlaub",E255="Krank"),IF(AND(WEEKDAY(A255,2)&lt;=5,D255=""),INDEX(Einstellungen!$B$8:$B$14,WEEKDAY(A255,2)),0),0)</f>
        <v>0.33333333333333331</v>
      </c>
      <c r="J255" s="9">
        <f t="shared" si="25"/>
        <v>0.33333333333333331</v>
      </c>
      <c r="K255" s="9">
        <f t="shared" si="26"/>
        <v>0.33333333333333331</v>
      </c>
      <c r="L255" s="9">
        <f t="shared" si="27"/>
        <v>0</v>
      </c>
      <c r="M255" s="9">
        <f>SUM($L$10:L255)</f>
        <v>0.1875</v>
      </c>
      <c r="N255" s="12">
        <f>IF(OR(E255="Arbeit",E255="Homeoffice",E255="Dienstreise"),IF(J255*24&gt;9,Einstellungen!$B$17,IF(J255*24&gt;6,Einstellungen!$B$16,0)),0)</f>
        <v>30</v>
      </c>
      <c r="O255" s="6" t="str">
        <f>IF(OR(E255="Arbeit",E255="Homeoffice",E255="Dienstreise"),IF(OR(F255="",G255=""),"Zeit fehlt",IF(H255&lt;N255,"Pause prüfen",IF(J255*24&gt;Einstellungen!$B$15,"Arbeitszeit &gt; Limit",IF(OR(WEEKDAY(A255,2)&gt;5,D255&lt;&gt;""),"Ruhetag/Feiertag prüfen","OK")))),IF(OR(E255="",E255="Frei",E255="Urlaub",E255="Krank",E255="Feiertag"),"", "Art prüfen"))</f>
        <v>OK</v>
      </c>
      <c r="P255" s="2"/>
    </row>
    <row r="256" spans="1:16" ht="18" customHeight="1" x14ac:dyDescent="0.25">
      <c r="A256" s="7">
        <v>46269</v>
      </c>
      <c r="B256" s="6" t="str">
        <f t="shared" si="23"/>
        <v>Freitag</v>
      </c>
      <c r="C256" s="6" t="str">
        <f t="shared" si="24"/>
        <v>September</v>
      </c>
      <c r="D256" s="6" t="str">
        <f>IFERROR(INDEX(Einstellungen!$C$22:$C$60,MATCH(A256,Einstellungen!$E$22:$E$60,0)),"")</f>
        <v/>
      </c>
      <c r="E256" s="2" t="s">
        <v>36</v>
      </c>
      <c r="F256" s="8">
        <v>0.34375</v>
      </c>
      <c r="G256" s="8">
        <v>0.69791666666666663</v>
      </c>
      <c r="H256" s="11">
        <v>30</v>
      </c>
      <c r="I256" s="9">
        <f>IF(OR(E256="Arbeit",E256="Homeoffice",E256="Dienstreise",E256="Urlaub",E256="Krank"),IF(AND(WEEKDAY(A256,2)&lt;=5,D256=""),INDEX(Einstellungen!$B$8:$B$14,WEEKDAY(A256,2)),0),0)</f>
        <v>0.33333333333333331</v>
      </c>
      <c r="J256" s="9">
        <f t="shared" si="25"/>
        <v>0.33333333333333331</v>
      </c>
      <c r="K256" s="9">
        <f t="shared" si="26"/>
        <v>0.33333333333333331</v>
      </c>
      <c r="L256" s="9">
        <f t="shared" si="27"/>
        <v>0</v>
      </c>
      <c r="M256" s="9">
        <f>SUM($L$10:L256)</f>
        <v>0.1875</v>
      </c>
      <c r="N256" s="12">
        <f>IF(OR(E256="Arbeit",E256="Homeoffice",E256="Dienstreise"),IF(J256*24&gt;9,Einstellungen!$B$17,IF(J256*24&gt;6,Einstellungen!$B$16,0)),0)</f>
        <v>30</v>
      </c>
      <c r="O256" s="6" t="str">
        <f>IF(OR(E256="Arbeit",E256="Homeoffice",E256="Dienstreise"),IF(OR(F256="",G256=""),"Zeit fehlt",IF(H256&lt;N256,"Pause prüfen",IF(J256*24&gt;Einstellungen!$B$15,"Arbeitszeit &gt; Limit",IF(OR(WEEKDAY(A256,2)&gt;5,D256&lt;&gt;""),"Ruhetag/Feiertag prüfen","OK")))),IF(OR(E256="",E256="Frei",E256="Urlaub",E256="Krank",E256="Feiertag"),"", "Art prüfen"))</f>
        <v>OK</v>
      </c>
      <c r="P256" s="2"/>
    </row>
    <row r="257" spans="1:16" ht="18" customHeight="1" x14ac:dyDescent="0.25">
      <c r="A257" s="7">
        <v>46270</v>
      </c>
      <c r="B257" s="6" t="str">
        <f t="shared" si="23"/>
        <v>Samstag</v>
      </c>
      <c r="C257" s="6" t="str">
        <f t="shared" si="24"/>
        <v>September</v>
      </c>
      <c r="D257" s="6" t="str">
        <f>IFERROR(INDEX(Einstellungen!$C$22:$C$60,MATCH(A257,Einstellungen!$E$22:$E$60,0)),"")</f>
        <v/>
      </c>
      <c r="E257" s="2" t="s">
        <v>38</v>
      </c>
      <c r="F257" s="8"/>
      <c r="G257" s="8"/>
      <c r="H257" s="11"/>
      <c r="I257" s="9">
        <f>IF(OR(E257="Arbeit",E257="Homeoffice",E257="Dienstreise",E257="Urlaub",E257="Krank"),IF(AND(WEEKDAY(A257,2)&lt;=5,D257=""),INDEX(Einstellungen!$B$8:$B$14,WEEKDAY(A257,2)),0),0)</f>
        <v>0</v>
      </c>
      <c r="J257" s="9">
        <f t="shared" si="25"/>
        <v>0</v>
      </c>
      <c r="K257" s="9">
        <f t="shared" si="26"/>
        <v>0</v>
      </c>
      <c r="L257" s="9">
        <f t="shared" si="27"/>
        <v>0</v>
      </c>
      <c r="M257" s="9">
        <f>SUM($L$10:L257)</f>
        <v>0.1875</v>
      </c>
      <c r="N257" s="12">
        <f>IF(OR(E257="Arbeit",E257="Homeoffice",E257="Dienstreise"),IF(J257*24&gt;9,Einstellungen!$B$17,IF(J257*24&gt;6,Einstellungen!$B$16,0)),0)</f>
        <v>0</v>
      </c>
      <c r="O257" s="6" t="str">
        <f>IF(OR(E257="Arbeit",E257="Homeoffice",E257="Dienstreise"),IF(OR(F257="",G257=""),"Zeit fehlt",IF(H257&lt;N257,"Pause prüfen",IF(J257*24&gt;Einstellungen!$B$15,"Arbeitszeit &gt; Limit",IF(OR(WEEKDAY(A257,2)&gt;5,D257&lt;&gt;""),"Ruhetag/Feiertag prüfen","OK")))),IF(OR(E257="",E257="Frei",E257="Urlaub",E257="Krank",E257="Feiertag"),"", "Art prüfen"))</f>
        <v/>
      </c>
      <c r="P257" s="2"/>
    </row>
    <row r="258" spans="1:16" ht="18" customHeight="1" x14ac:dyDescent="0.25">
      <c r="A258" s="7">
        <v>46271</v>
      </c>
      <c r="B258" s="6" t="str">
        <f t="shared" si="23"/>
        <v>Sonntag</v>
      </c>
      <c r="C258" s="6" t="str">
        <f t="shared" si="24"/>
        <v>September</v>
      </c>
      <c r="D258" s="6" t="str">
        <f>IFERROR(INDEX(Einstellungen!$C$22:$C$60,MATCH(A258,Einstellungen!$E$22:$E$60,0)),"")</f>
        <v/>
      </c>
      <c r="E258" s="2" t="s">
        <v>38</v>
      </c>
      <c r="F258" s="8"/>
      <c r="G258" s="8"/>
      <c r="H258" s="11"/>
      <c r="I258" s="9">
        <f>IF(OR(E258="Arbeit",E258="Homeoffice",E258="Dienstreise",E258="Urlaub",E258="Krank"),IF(AND(WEEKDAY(A258,2)&lt;=5,D258=""),INDEX(Einstellungen!$B$8:$B$14,WEEKDAY(A258,2)),0),0)</f>
        <v>0</v>
      </c>
      <c r="J258" s="9">
        <f t="shared" si="25"/>
        <v>0</v>
      </c>
      <c r="K258" s="9">
        <f t="shared" si="26"/>
        <v>0</v>
      </c>
      <c r="L258" s="9">
        <f t="shared" si="27"/>
        <v>0</v>
      </c>
      <c r="M258" s="9">
        <f>SUM($L$10:L258)</f>
        <v>0.1875</v>
      </c>
      <c r="N258" s="12">
        <f>IF(OR(E258="Arbeit",E258="Homeoffice",E258="Dienstreise"),IF(J258*24&gt;9,Einstellungen!$B$17,IF(J258*24&gt;6,Einstellungen!$B$16,0)),0)</f>
        <v>0</v>
      </c>
      <c r="O258" s="6" t="str">
        <f>IF(OR(E258="Arbeit",E258="Homeoffice",E258="Dienstreise"),IF(OR(F258="",G258=""),"Zeit fehlt",IF(H258&lt;N258,"Pause prüfen",IF(J258*24&gt;Einstellungen!$B$15,"Arbeitszeit &gt; Limit",IF(OR(WEEKDAY(A258,2)&gt;5,D258&lt;&gt;""),"Ruhetag/Feiertag prüfen","OK")))),IF(OR(E258="",E258="Frei",E258="Urlaub",E258="Krank",E258="Feiertag"),"", "Art prüfen"))</f>
        <v/>
      </c>
      <c r="P258" s="2"/>
    </row>
    <row r="259" spans="1:16" ht="18" customHeight="1" x14ac:dyDescent="0.25">
      <c r="A259" s="7">
        <v>46272</v>
      </c>
      <c r="B259" s="6" t="str">
        <f t="shared" si="23"/>
        <v>Montag</v>
      </c>
      <c r="C259" s="6" t="str">
        <f t="shared" si="24"/>
        <v>September</v>
      </c>
      <c r="D259" s="6" t="str">
        <f>IFERROR(INDEX(Einstellungen!$C$22:$C$60,MATCH(A259,Einstellungen!$E$22:$E$60,0)),"")</f>
        <v/>
      </c>
      <c r="E259" s="2" t="s">
        <v>41</v>
      </c>
      <c r="F259" s="8">
        <v>0.33333333333333331</v>
      </c>
      <c r="G259" s="8">
        <v>0.6875</v>
      </c>
      <c r="H259" s="11">
        <v>30</v>
      </c>
      <c r="I259" s="9">
        <f>IF(OR(E259="Arbeit",E259="Homeoffice",E259="Dienstreise",E259="Urlaub",E259="Krank"),IF(AND(WEEKDAY(A259,2)&lt;=5,D259=""),INDEX(Einstellungen!$B$8:$B$14,WEEKDAY(A259,2)),0),0)</f>
        <v>0.33333333333333331</v>
      </c>
      <c r="J259" s="9">
        <f t="shared" si="25"/>
        <v>0.33333333333333331</v>
      </c>
      <c r="K259" s="9">
        <f t="shared" si="26"/>
        <v>0.33333333333333331</v>
      </c>
      <c r="L259" s="9">
        <f t="shared" si="27"/>
        <v>0</v>
      </c>
      <c r="M259" s="9">
        <f>SUM($L$10:L259)</f>
        <v>0.1875</v>
      </c>
      <c r="N259" s="12">
        <f>IF(OR(E259="Arbeit",E259="Homeoffice",E259="Dienstreise"),IF(J259*24&gt;9,Einstellungen!$B$17,IF(J259*24&gt;6,Einstellungen!$B$16,0)),0)</f>
        <v>30</v>
      </c>
      <c r="O259" s="6" t="str">
        <f>IF(OR(E259="Arbeit",E259="Homeoffice",E259="Dienstreise"),IF(OR(F259="",G259=""),"Zeit fehlt",IF(H259&lt;N259,"Pause prüfen",IF(J259*24&gt;Einstellungen!$B$15,"Arbeitszeit &gt; Limit",IF(OR(WEEKDAY(A259,2)&gt;5,D259&lt;&gt;""),"Ruhetag/Feiertag prüfen","OK")))),IF(OR(E259="",E259="Frei",E259="Urlaub",E259="Krank",E259="Feiertag"),"", "Art prüfen"))</f>
        <v>OK</v>
      </c>
      <c r="P259" s="2"/>
    </row>
    <row r="260" spans="1:16" ht="18" customHeight="1" x14ac:dyDescent="0.25">
      <c r="A260" s="7">
        <v>46273</v>
      </c>
      <c r="B260" s="6" t="str">
        <f t="shared" si="23"/>
        <v>Dienstag</v>
      </c>
      <c r="C260" s="6" t="str">
        <f t="shared" si="24"/>
        <v>September</v>
      </c>
      <c r="D260" s="6" t="str">
        <f>IFERROR(INDEX(Einstellungen!$C$22:$C$60,MATCH(A260,Einstellungen!$E$22:$E$60,0)),"")</f>
        <v/>
      </c>
      <c r="E260" s="2" t="s">
        <v>36</v>
      </c>
      <c r="F260" s="8">
        <v>0.33333333333333331</v>
      </c>
      <c r="G260" s="8">
        <v>0.6875</v>
      </c>
      <c r="H260" s="11">
        <v>30</v>
      </c>
      <c r="I260" s="9">
        <f>IF(OR(E260="Arbeit",E260="Homeoffice",E260="Dienstreise",E260="Urlaub",E260="Krank"),IF(AND(WEEKDAY(A260,2)&lt;=5,D260=""),INDEX(Einstellungen!$B$8:$B$14,WEEKDAY(A260,2)),0),0)</f>
        <v>0.33333333333333331</v>
      </c>
      <c r="J260" s="9">
        <f t="shared" si="25"/>
        <v>0.33333333333333331</v>
      </c>
      <c r="K260" s="9">
        <f t="shared" si="26"/>
        <v>0.33333333333333331</v>
      </c>
      <c r="L260" s="9">
        <f t="shared" si="27"/>
        <v>0</v>
      </c>
      <c r="M260" s="9">
        <f>SUM($L$10:L260)</f>
        <v>0.1875</v>
      </c>
      <c r="N260" s="12">
        <f>IF(OR(E260="Arbeit",E260="Homeoffice",E260="Dienstreise"),IF(J260*24&gt;9,Einstellungen!$B$17,IF(J260*24&gt;6,Einstellungen!$B$16,0)),0)</f>
        <v>30</v>
      </c>
      <c r="O260" s="6" t="str">
        <f>IF(OR(E260="Arbeit",E260="Homeoffice",E260="Dienstreise"),IF(OR(F260="",G260=""),"Zeit fehlt",IF(H260&lt;N260,"Pause prüfen",IF(J260*24&gt;Einstellungen!$B$15,"Arbeitszeit &gt; Limit",IF(OR(WEEKDAY(A260,2)&gt;5,D260&lt;&gt;""),"Ruhetag/Feiertag prüfen","OK")))),IF(OR(E260="",E260="Frei",E260="Urlaub",E260="Krank",E260="Feiertag"),"", "Art prüfen"))</f>
        <v>OK</v>
      </c>
      <c r="P260" s="2"/>
    </row>
    <row r="261" spans="1:16" ht="18" customHeight="1" x14ac:dyDescent="0.25">
      <c r="A261" s="7">
        <v>46274</v>
      </c>
      <c r="B261" s="6" t="str">
        <f t="shared" si="23"/>
        <v>Mittwoch</v>
      </c>
      <c r="C261" s="6" t="str">
        <f t="shared" si="24"/>
        <v>September</v>
      </c>
      <c r="D261" s="6" t="str">
        <f>IFERROR(INDEX(Einstellungen!$C$22:$C$60,MATCH(A261,Einstellungen!$E$22:$E$60,0)),"")</f>
        <v/>
      </c>
      <c r="E261" s="2" t="s">
        <v>36</v>
      </c>
      <c r="F261" s="8">
        <v>0.35416666666666669</v>
      </c>
      <c r="G261" s="8">
        <v>0.71875</v>
      </c>
      <c r="H261" s="11">
        <v>45</v>
      </c>
      <c r="I261" s="9">
        <f>IF(OR(E261="Arbeit",E261="Homeoffice",E261="Dienstreise",E261="Urlaub",E261="Krank"),IF(AND(WEEKDAY(A261,2)&lt;=5,D261=""),INDEX(Einstellungen!$B$8:$B$14,WEEKDAY(A261,2)),0),0)</f>
        <v>0.33333333333333331</v>
      </c>
      <c r="J261" s="9">
        <f t="shared" si="25"/>
        <v>0.33333333333333331</v>
      </c>
      <c r="K261" s="9">
        <f t="shared" si="26"/>
        <v>0.33333333333333331</v>
      </c>
      <c r="L261" s="9">
        <f t="shared" si="27"/>
        <v>0</v>
      </c>
      <c r="M261" s="9">
        <f>SUM($L$10:L261)</f>
        <v>0.1875</v>
      </c>
      <c r="N261" s="12">
        <f>IF(OR(E261="Arbeit",E261="Homeoffice",E261="Dienstreise"),IF(J261*24&gt;9,Einstellungen!$B$17,IF(J261*24&gt;6,Einstellungen!$B$16,0)),0)</f>
        <v>30</v>
      </c>
      <c r="O261" s="6" t="str">
        <f>IF(OR(E261="Arbeit",E261="Homeoffice",E261="Dienstreise"),IF(OR(F261="",G261=""),"Zeit fehlt",IF(H261&lt;N261,"Pause prüfen",IF(J261*24&gt;Einstellungen!$B$15,"Arbeitszeit &gt; Limit",IF(OR(WEEKDAY(A261,2)&gt;5,D261&lt;&gt;""),"Ruhetag/Feiertag prüfen","OK")))),IF(OR(E261="",E261="Frei",E261="Urlaub",E261="Krank",E261="Feiertag"),"", "Art prüfen"))</f>
        <v>OK</v>
      </c>
      <c r="P261" s="2"/>
    </row>
    <row r="262" spans="1:16" ht="18" customHeight="1" x14ac:dyDescent="0.25">
      <c r="A262" s="7">
        <v>46275</v>
      </c>
      <c r="B262" s="6" t="str">
        <f t="shared" si="23"/>
        <v>Donnerstag</v>
      </c>
      <c r="C262" s="6" t="str">
        <f t="shared" si="24"/>
        <v>September</v>
      </c>
      <c r="D262" s="6" t="str">
        <f>IFERROR(INDEX(Einstellungen!$C$22:$C$60,MATCH(A262,Einstellungen!$E$22:$E$60,0)),"")</f>
        <v/>
      </c>
      <c r="E262" s="2" t="s">
        <v>41</v>
      </c>
      <c r="F262" s="8">
        <v>0.33333333333333331</v>
      </c>
      <c r="G262" s="8">
        <v>0.6875</v>
      </c>
      <c r="H262" s="11">
        <v>30</v>
      </c>
      <c r="I262" s="9">
        <f>IF(OR(E262="Arbeit",E262="Homeoffice",E262="Dienstreise",E262="Urlaub",E262="Krank"),IF(AND(WEEKDAY(A262,2)&lt;=5,D262=""),INDEX(Einstellungen!$B$8:$B$14,WEEKDAY(A262,2)),0),0)</f>
        <v>0.33333333333333331</v>
      </c>
      <c r="J262" s="9">
        <f t="shared" si="25"/>
        <v>0.33333333333333331</v>
      </c>
      <c r="K262" s="9">
        <f t="shared" si="26"/>
        <v>0.33333333333333331</v>
      </c>
      <c r="L262" s="9">
        <f t="shared" si="27"/>
        <v>0</v>
      </c>
      <c r="M262" s="9">
        <f>SUM($L$10:L262)</f>
        <v>0.1875</v>
      </c>
      <c r="N262" s="12">
        <f>IF(OR(E262="Arbeit",E262="Homeoffice",E262="Dienstreise"),IF(J262*24&gt;9,Einstellungen!$B$17,IF(J262*24&gt;6,Einstellungen!$B$16,0)),0)</f>
        <v>30</v>
      </c>
      <c r="O262" s="6" t="str">
        <f>IF(OR(E262="Arbeit",E262="Homeoffice",E262="Dienstreise"),IF(OR(F262="",G262=""),"Zeit fehlt",IF(H262&lt;N262,"Pause prüfen",IF(J262*24&gt;Einstellungen!$B$15,"Arbeitszeit &gt; Limit",IF(OR(WEEKDAY(A262,2)&gt;5,D262&lt;&gt;""),"Ruhetag/Feiertag prüfen","OK")))),IF(OR(E262="",E262="Frei",E262="Urlaub",E262="Krank",E262="Feiertag"),"", "Art prüfen"))</f>
        <v>OK</v>
      </c>
      <c r="P262" s="2"/>
    </row>
    <row r="263" spans="1:16" ht="18" customHeight="1" x14ac:dyDescent="0.25">
      <c r="A263" s="7">
        <v>46276</v>
      </c>
      <c r="B263" s="6" t="str">
        <f t="shared" si="23"/>
        <v>Freitag</v>
      </c>
      <c r="C263" s="6" t="str">
        <f t="shared" si="24"/>
        <v>September</v>
      </c>
      <c r="D263" s="6" t="str">
        <f>IFERROR(INDEX(Einstellungen!$C$22:$C$60,MATCH(A263,Einstellungen!$E$22:$E$60,0)),"")</f>
        <v/>
      </c>
      <c r="E263" s="2" t="s">
        <v>36</v>
      </c>
      <c r="F263" s="8">
        <v>0.34375</v>
      </c>
      <c r="G263" s="8">
        <v>0.69791666666666663</v>
      </c>
      <c r="H263" s="11">
        <v>30</v>
      </c>
      <c r="I263" s="9">
        <f>IF(OR(E263="Arbeit",E263="Homeoffice",E263="Dienstreise",E263="Urlaub",E263="Krank"),IF(AND(WEEKDAY(A263,2)&lt;=5,D263=""),INDEX(Einstellungen!$B$8:$B$14,WEEKDAY(A263,2)),0),0)</f>
        <v>0.33333333333333331</v>
      </c>
      <c r="J263" s="9">
        <f t="shared" si="25"/>
        <v>0.33333333333333331</v>
      </c>
      <c r="K263" s="9">
        <f t="shared" si="26"/>
        <v>0.33333333333333331</v>
      </c>
      <c r="L263" s="9">
        <f t="shared" si="27"/>
        <v>0</v>
      </c>
      <c r="M263" s="9">
        <f>SUM($L$10:L263)</f>
        <v>0.1875</v>
      </c>
      <c r="N263" s="12">
        <f>IF(OR(E263="Arbeit",E263="Homeoffice",E263="Dienstreise"),IF(J263*24&gt;9,Einstellungen!$B$17,IF(J263*24&gt;6,Einstellungen!$B$16,0)),0)</f>
        <v>30</v>
      </c>
      <c r="O263" s="6" t="str">
        <f>IF(OR(E263="Arbeit",E263="Homeoffice",E263="Dienstreise"),IF(OR(F263="",G263=""),"Zeit fehlt",IF(H263&lt;N263,"Pause prüfen",IF(J263*24&gt;Einstellungen!$B$15,"Arbeitszeit &gt; Limit",IF(OR(WEEKDAY(A263,2)&gt;5,D263&lt;&gt;""),"Ruhetag/Feiertag prüfen","OK")))),IF(OR(E263="",E263="Frei",E263="Urlaub",E263="Krank",E263="Feiertag"),"", "Art prüfen"))</f>
        <v>OK</v>
      </c>
      <c r="P263" s="2"/>
    </row>
    <row r="264" spans="1:16" ht="18" customHeight="1" x14ac:dyDescent="0.25">
      <c r="A264" s="7">
        <v>46277</v>
      </c>
      <c r="B264" s="6" t="str">
        <f t="shared" si="23"/>
        <v>Samstag</v>
      </c>
      <c r="C264" s="6" t="str">
        <f t="shared" si="24"/>
        <v>September</v>
      </c>
      <c r="D264" s="6" t="str">
        <f>IFERROR(INDEX(Einstellungen!$C$22:$C$60,MATCH(A264,Einstellungen!$E$22:$E$60,0)),"")</f>
        <v/>
      </c>
      <c r="E264" s="2" t="s">
        <v>38</v>
      </c>
      <c r="F264" s="8"/>
      <c r="G264" s="8"/>
      <c r="H264" s="11"/>
      <c r="I264" s="9">
        <f>IF(OR(E264="Arbeit",E264="Homeoffice",E264="Dienstreise",E264="Urlaub",E264="Krank"),IF(AND(WEEKDAY(A264,2)&lt;=5,D264=""),INDEX(Einstellungen!$B$8:$B$14,WEEKDAY(A264,2)),0),0)</f>
        <v>0</v>
      </c>
      <c r="J264" s="9">
        <f t="shared" si="25"/>
        <v>0</v>
      </c>
      <c r="K264" s="9">
        <f t="shared" si="26"/>
        <v>0</v>
      </c>
      <c r="L264" s="9">
        <f t="shared" si="27"/>
        <v>0</v>
      </c>
      <c r="M264" s="9">
        <f>SUM($L$10:L264)</f>
        <v>0.1875</v>
      </c>
      <c r="N264" s="12">
        <f>IF(OR(E264="Arbeit",E264="Homeoffice",E264="Dienstreise"),IF(J264*24&gt;9,Einstellungen!$B$17,IF(J264*24&gt;6,Einstellungen!$B$16,0)),0)</f>
        <v>0</v>
      </c>
      <c r="O264" s="6" t="str">
        <f>IF(OR(E264="Arbeit",E264="Homeoffice",E264="Dienstreise"),IF(OR(F264="",G264=""),"Zeit fehlt",IF(H264&lt;N264,"Pause prüfen",IF(J264*24&gt;Einstellungen!$B$15,"Arbeitszeit &gt; Limit",IF(OR(WEEKDAY(A264,2)&gt;5,D264&lt;&gt;""),"Ruhetag/Feiertag prüfen","OK")))),IF(OR(E264="",E264="Frei",E264="Urlaub",E264="Krank",E264="Feiertag"),"", "Art prüfen"))</f>
        <v/>
      </c>
      <c r="P264" s="2"/>
    </row>
    <row r="265" spans="1:16" ht="18" customHeight="1" x14ac:dyDescent="0.25">
      <c r="A265" s="7">
        <v>46278</v>
      </c>
      <c r="B265" s="6" t="str">
        <f t="shared" si="23"/>
        <v>Sonntag</v>
      </c>
      <c r="C265" s="6" t="str">
        <f t="shared" si="24"/>
        <v>September</v>
      </c>
      <c r="D265" s="6" t="str">
        <f>IFERROR(INDEX(Einstellungen!$C$22:$C$60,MATCH(A265,Einstellungen!$E$22:$E$60,0)),"")</f>
        <v/>
      </c>
      <c r="E265" s="2" t="s">
        <v>38</v>
      </c>
      <c r="F265" s="8"/>
      <c r="G265" s="8"/>
      <c r="H265" s="11"/>
      <c r="I265" s="9">
        <f>IF(OR(E265="Arbeit",E265="Homeoffice",E265="Dienstreise",E265="Urlaub",E265="Krank"),IF(AND(WEEKDAY(A265,2)&lt;=5,D265=""),INDEX(Einstellungen!$B$8:$B$14,WEEKDAY(A265,2)),0),0)</f>
        <v>0</v>
      </c>
      <c r="J265" s="9">
        <f t="shared" si="25"/>
        <v>0</v>
      </c>
      <c r="K265" s="9">
        <f t="shared" si="26"/>
        <v>0</v>
      </c>
      <c r="L265" s="9">
        <f t="shared" si="27"/>
        <v>0</v>
      </c>
      <c r="M265" s="9">
        <f>SUM($L$10:L265)</f>
        <v>0.1875</v>
      </c>
      <c r="N265" s="12">
        <f>IF(OR(E265="Arbeit",E265="Homeoffice",E265="Dienstreise"),IF(J265*24&gt;9,Einstellungen!$B$17,IF(J265*24&gt;6,Einstellungen!$B$16,0)),0)</f>
        <v>0</v>
      </c>
      <c r="O265" s="6" t="str">
        <f>IF(OR(E265="Arbeit",E265="Homeoffice",E265="Dienstreise"),IF(OR(F265="",G265=""),"Zeit fehlt",IF(H265&lt;N265,"Pause prüfen",IF(J265*24&gt;Einstellungen!$B$15,"Arbeitszeit &gt; Limit",IF(OR(WEEKDAY(A265,2)&gt;5,D265&lt;&gt;""),"Ruhetag/Feiertag prüfen","OK")))),IF(OR(E265="",E265="Frei",E265="Urlaub",E265="Krank",E265="Feiertag"),"", "Art prüfen"))</f>
        <v/>
      </c>
      <c r="P265" s="2"/>
    </row>
    <row r="266" spans="1:16" ht="18" customHeight="1" x14ac:dyDescent="0.25">
      <c r="A266" s="7">
        <v>46279</v>
      </c>
      <c r="B266" s="6" t="str">
        <f t="shared" ref="B266:B329" si="28">CHOOSE(WEEKDAY(A266,2),"Montag","Dienstag","Mittwoch","Donnerstag","Freitag","Samstag","Sonntag")</f>
        <v>Montag</v>
      </c>
      <c r="C266" s="6" t="str">
        <f t="shared" ref="C266:C329" si="29">CHOOSE(MONTH(A266),"Januar","Februar","März","April","Mai","Juni","Juli","August","September","Oktober","November","Dezember")</f>
        <v>September</v>
      </c>
      <c r="D266" s="6" t="str">
        <f>IFERROR(INDEX(Einstellungen!$C$22:$C$60,MATCH(A266,Einstellungen!$E$22:$E$60,0)),"")</f>
        <v/>
      </c>
      <c r="E266" s="2" t="s">
        <v>41</v>
      </c>
      <c r="F266" s="8">
        <v>0.33333333333333331</v>
      </c>
      <c r="G266" s="8">
        <v>0.6875</v>
      </c>
      <c r="H266" s="11">
        <v>30</v>
      </c>
      <c r="I266" s="9">
        <f>IF(OR(E266="Arbeit",E266="Homeoffice",E266="Dienstreise",E266="Urlaub",E266="Krank"),IF(AND(WEEKDAY(A266,2)&lt;=5,D266=""),INDEX(Einstellungen!$B$8:$B$14,WEEKDAY(A266,2)),0),0)</f>
        <v>0.33333333333333331</v>
      </c>
      <c r="J266" s="9">
        <f t="shared" ref="J266:J329" si="30">IF(OR(E266="Arbeit",E266="Homeoffice",E266="Dienstreise"),IF(OR(F266="",G266=""),0,MAX(0,ROUND((G266-F266+(G266&lt;F266))*1440-H266,0)/1440)),0)</f>
        <v>0.33333333333333331</v>
      </c>
      <c r="K266" s="9">
        <f t="shared" ref="K266:K329" si="31">IF(OR(E266="Urlaub",E266="Krank"),I266,J266)</f>
        <v>0.33333333333333331</v>
      </c>
      <c r="L266" s="9">
        <f t="shared" ref="L266:L329" si="32">IF(E266="",0,ROUND((K266-I266)*1440,0)/1440)</f>
        <v>0</v>
      </c>
      <c r="M266" s="9">
        <f>SUM($L$10:L266)</f>
        <v>0.1875</v>
      </c>
      <c r="N266" s="12">
        <f>IF(OR(E266="Arbeit",E266="Homeoffice",E266="Dienstreise"),IF(J266*24&gt;9,Einstellungen!$B$17,IF(J266*24&gt;6,Einstellungen!$B$16,0)),0)</f>
        <v>30</v>
      </c>
      <c r="O266" s="6" t="str">
        <f>IF(OR(E266="Arbeit",E266="Homeoffice",E266="Dienstreise"),IF(OR(F266="",G266=""),"Zeit fehlt",IF(H266&lt;N266,"Pause prüfen",IF(J266*24&gt;Einstellungen!$B$15,"Arbeitszeit &gt; Limit",IF(OR(WEEKDAY(A266,2)&gt;5,D266&lt;&gt;""),"Ruhetag/Feiertag prüfen","OK")))),IF(OR(E266="",E266="Frei",E266="Urlaub",E266="Krank",E266="Feiertag"),"", "Art prüfen"))</f>
        <v>OK</v>
      </c>
      <c r="P266" s="2"/>
    </row>
    <row r="267" spans="1:16" ht="18" customHeight="1" x14ac:dyDescent="0.25">
      <c r="A267" s="7">
        <v>46280</v>
      </c>
      <c r="B267" s="6" t="str">
        <f t="shared" si="28"/>
        <v>Dienstag</v>
      </c>
      <c r="C267" s="6" t="str">
        <f t="shared" si="29"/>
        <v>September</v>
      </c>
      <c r="D267" s="6" t="str">
        <f>IFERROR(INDEX(Einstellungen!$C$22:$C$60,MATCH(A267,Einstellungen!$E$22:$E$60,0)),"")</f>
        <v/>
      </c>
      <c r="E267" s="2" t="s">
        <v>57</v>
      </c>
      <c r="F267" s="8">
        <v>0.32291666666666669</v>
      </c>
      <c r="G267" s="8">
        <v>0.71875</v>
      </c>
      <c r="H267" s="11">
        <v>45</v>
      </c>
      <c r="I267" s="9">
        <f>IF(OR(E267="Arbeit",E267="Homeoffice",E267="Dienstreise",E267="Urlaub",E267="Krank"),IF(AND(WEEKDAY(A267,2)&lt;=5,D267=""),INDEX(Einstellungen!$B$8:$B$14,WEEKDAY(A267,2)),0),0)</f>
        <v>0.33333333333333331</v>
      </c>
      <c r="J267" s="9">
        <f t="shared" si="30"/>
        <v>0.36458333333333331</v>
      </c>
      <c r="K267" s="9">
        <f t="shared" si="31"/>
        <v>0.36458333333333331</v>
      </c>
      <c r="L267" s="9">
        <f t="shared" si="32"/>
        <v>3.125E-2</v>
      </c>
      <c r="M267" s="9">
        <f>SUM($L$10:L267)</f>
        <v>0.21875</v>
      </c>
      <c r="N267" s="12">
        <f>IF(OR(E267="Arbeit",E267="Homeoffice",E267="Dienstreise"),IF(J267*24&gt;9,Einstellungen!$B$17,IF(J267*24&gt;6,Einstellungen!$B$16,0)),0)</f>
        <v>30</v>
      </c>
      <c r="O267" s="6" t="str">
        <f>IF(OR(E267="Arbeit",E267="Homeoffice",E267="Dienstreise"),IF(OR(F267="",G267=""),"Zeit fehlt",IF(H267&lt;N267,"Pause prüfen",IF(J267*24&gt;Einstellungen!$B$15,"Arbeitszeit &gt; Limit",IF(OR(WEEKDAY(A267,2)&gt;5,D267&lt;&gt;""),"Ruhetag/Feiertag prüfen","OK")))),IF(OR(E267="",E267="Frei",E267="Urlaub",E267="Krank",E267="Feiertag"),"", "Art prüfen"))</f>
        <v>OK</v>
      </c>
      <c r="P267" s="2" t="s">
        <v>58</v>
      </c>
    </row>
    <row r="268" spans="1:16" ht="18" customHeight="1" x14ac:dyDescent="0.25">
      <c r="A268" s="7">
        <v>46281</v>
      </c>
      <c r="B268" s="6" t="str">
        <f t="shared" si="28"/>
        <v>Mittwoch</v>
      </c>
      <c r="C268" s="6" t="str">
        <f t="shared" si="29"/>
        <v>September</v>
      </c>
      <c r="D268" s="6" t="str">
        <f>IFERROR(INDEX(Einstellungen!$C$22:$C$60,MATCH(A268,Einstellungen!$E$22:$E$60,0)),"")</f>
        <v/>
      </c>
      <c r="E268" s="2" t="s">
        <v>36</v>
      </c>
      <c r="F268" s="8">
        <v>0.35416666666666669</v>
      </c>
      <c r="G268" s="8">
        <v>0.71875</v>
      </c>
      <c r="H268" s="11">
        <v>45</v>
      </c>
      <c r="I268" s="9">
        <f>IF(OR(E268="Arbeit",E268="Homeoffice",E268="Dienstreise",E268="Urlaub",E268="Krank"),IF(AND(WEEKDAY(A268,2)&lt;=5,D268=""),INDEX(Einstellungen!$B$8:$B$14,WEEKDAY(A268,2)),0),0)</f>
        <v>0.33333333333333331</v>
      </c>
      <c r="J268" s="9">
        <f t="shared" si="30"/>
        <v>0.33333333333333331</v>
      </c>
      <c r="K268" s="9">
        <f t="shared" si="31"/>
        <v>0.33333333333333331</v>
      </c>
      <c r="L268" s="9">
        <f t="shared" si="32"/>
        <v>0</v>
      </c>
      <c r="M268" s="9">
        <f>SUM($L$10:L268)</f>
        <v>0.21875</v>
      </c>
      <c r="N268" s="12">
        <f>IF(OR(E268="Arbeit",E268="Homeoffice",E268="Dienstreise"),IF(J268*24&gt;9,Einstellungen!$B$17,IF(J268*24&gt;6,Einstellungen!$B$16,0)),0)</f>
        <v>30</v>
      </c>
      <c r="O268" s="6" t="str">
        <f>IF(OR(E268="Arbeit",E268="Homeoffice",E268="Dienstreise"),IF(OR(F268="",G268=""),"Zeit fehlt",IF(H268&lt;N268,"Pause prüfen",IF(J268*24&gt;Einstellungen!$B$15,"Arbeitszeit &gt; Limit",IF(OR(WEEKDAY(A268,2)&gt;5,D268&lt;&gt;""),"Ruhetag/Feiertag prüfen","OK")))),IF(OR(E268="",E268="Frei",E268="Urlaub",E268="Krank",E268="Feiertag"),"", "Art prüfen"))</f>
        <v>OK</v>
      </c>
      <c r="P268" s="2"/>
    </row>
    <row r="269" spans="1:16" ht="18" customHeight="1" x14ac:dyDescent="0.25">
      <c r="A269" s="7">
        <v>46282</v>
      </c>
      <c r="B269" s="6" t="str">
        <f t="shared" si="28"/>
        <v>Donnerstag</v>
      </c>
      <c r="C269" s="6" t="str">
        <f t="shared" si="29"/>
        <v>September</v>
      </c>
      <c r="D269" s="6" t="str">
        <f>IFERROR(INDEX(Einstellungen!$C$22:$C$60,MATCH(A269,Einstellungen!$E$22:$E$60,0)),"")</f>
        <v/>
      </c>
      <c r="E269" s="2" t="s">
        <v>41</v>
      </c>
      <c r="F269" s="8">
        <v>0.33333333333333331</v>
      </c>
      <c r="G269" s="8">
        <v>0.6875</v>
      </c>
      <c r="H269" s="11">
        <v>30</v>
      </c>
      <c r="I269" s="9">
        <f>IF(OR(E269="Arbeit",E269="Homeoffice",E269="Dienstreise",E269="Urlaub",E269="Krank"),IF(AND(WEEKDAY(A269,2)&lt;=5,D269=""),INDEX(Einstellungen!$B$8:$B$14,WEEKDAY(A269,2)),0),0)</f>
        <v>0.33333333333333331</v>
      </c>
      <c r="J269" s="9">
        <f t="shared" si="30"/>
        <v>0.33333333333333331</v>
      </c>
      <c r="K269" s="9">
        <f t="shared" si="31"/>
        <v>0.33333333333333331</v>
      </c>
      <c r="L269" s="9">
        <f t="shared" si="32"/>
        <v>0</v>
      </c>
      <c r="M269" s="9">
        <f>SUM($L$10:L269)</f>
        <v>0.21875</v>
      </c>
      <c r="N269" s="12">
        <f>IF(OR(E269="Arbeit",E269="Homeoffice",E269="Dienstreise"),IF(J269*24&gt;9,Einstellungen!$B$17,IF(J269*24&gt;6,Einstellungen!$B$16,0)),0)</f>
        <v>30</v>
      </c>
      <c r="O269" s="6" t="str">
        <f>IF(OR(E269="Arbeit",E269="Homeoffice",E269="Dienstreise"),IF(OR(F269="",G269=""),"Zeit fehlt",IF(H269&lt;N269,"Pause prüfen",IF(J269*24&gt;Einstellungen!$B$15,"Arbeitszeit &gt; Limit",IF(OR(WEEKDAY(A269,2)&gt;5,D269&lt;&gt;""),"Ruhetag/Feiertag prüfen","OK")))),IF(OR(E269="",E269="Frei",E269="Urlaub",E269="Krank",E269="Feiertag"),"", "Art prüfen"))</f>
        <v>OK</v>
      </c>
      <c r="P269" s="2"/>
    </row>
    <row r="270" spans="1:16" ht="18" customHeight="1" x14ac:dyDescent="0.25">
      <c r="A270" s="7">
        <v>46283</v>
      </c>
      <c r="B270" s="6" t="str">
        <f t="shared" si="28"/>
        <v>Freitag</v>
      </c>
      <c r="C270" s="6" t="str">
        <f t="shared" si="29"/>
        <v>September</v>
      </c>
      <c r="D270" s="6" t="str">
        <f>IFERROR(INDEX(Einstellungen!$C$22:$C$60,MATCH(A270,Einstellungen!$E$22:$E$60,0)),"")</f>
        <v/>
      </c>
      <c r="E270" s="2" t="s">
        <v>36</v>
      </c>
      <c r="F270" s="8">
        <v>0.34375</v>
      </c>
      <c r="G270" s="8">
        <v>0.69791666666666663</v>
      </c>
      <c r="H270" s="11">
        <v>30</v>
      </c>
      <c r="I270" s="9">
        <f>IF(OR(E270="Arbeit",E270="Homeoffice",E270="Dienstreise",E270="Urlaub",E270="Krank"),IF(AND(WEEKDAY(A270,2)&lt;=5,D270=""),INDEX(Einstellungen!$B$8:$B$14,WEEKDAY(A270,2)),0),0)</f>
        <v>0.33333333333333331</v>
      </c>
      <c r="J270" s="9">
        <f t="shared" si="30"/>
        <v>0.33333333333333331</v>
      </c>
      <c r="K270" s="9">
        <f t="shared" si="31"/>
        <v>0.33333333333333331</v>
      </c>
      <c r="L270" s="9">
        <f t="shared" si="32"/>
        <v>0</v>
      </c>
      <c r="M270" s="9">
        <f>SUM($L$10:L270)</f>
        <v>0.21875</v>
      </c>
      <c r="N270" s="12">
        <f>IF(OR(E270="Arbeit",E270="Homeoffice",E270="Dienstreise"),IF(J270*24&gt;9,Einstellungen!$B$17,IF(J270*24&gt;6,Einstellungen!$B$16,0)),0)</f>
        <v>30</v>
      </c>
      <c r="O270" s="6" t="str">
        <f>IF(OR(E270="Arbeit",E270="Homeoffice",E270="Dienstreise"),IF(OR(F270="",G270=""),"Zeit fehlt",IF(H270&lt;N270,"Pause prüfen",IF(J270*24&gt;Einstellungen!$B$15,"Arbeitszeit &gt; Limit",IF(OR(WEEKDAY(A270,2)&gt;5,D270&lt;&gt;""),"Ruhetag/Feiertag prüfen","OK")))),IF(OR(E270="",E270="Frei",E270="Urlaub",E270="Krank",E270="Feiertag"),"", "Art prüfen"))</f>
        <v>OK</v>
      </c>
      <c r="P270" s="2"/>
    </row>
    <row r="271" spans="1:16" ht="18" customHeight="1" x14ac:dyDescent="0.25">
      <c r="A271" s="7">
        <v>46284</v>
      </c>
      <c r="B271" s="6" t="str">
        <f t="shared" si="28"/>
        <v>Samstag</v>
      </c>
      <c r="C271" s="6" t="str">
        <f t="shared" si="29"/>
        <v>September</v>
      </c>
      <c r="D271" s="6" t="str">
        <f>IFERROR(INDEX(Einstellungen!$C$22:$C$60,MATCH(A271,Einstellungen!$E$22:$E$60,0)),"")</f>
        <v/>
      </c>
      <c r="E271" s="2" t="s">
        <v>38</v>
      </c>
      <c r="F271" s="8"/>
      <c r="G271" s="8"/>
      <c r="H271" s="11"/>
      <c r="I271" s="9">
        <f>IF(OR(E271="Arbeit",E271="Homeoffice",E271="Dienstreise",E271="Urlaub",E271="Krank"),IF(AND(WEEKDAY(A271,2)&lt;=5,D271=""),INDEX(Einstellungen!$B$8:$B$14,WEEKDAY(A271,2)),0),0)</f>
        <v>0</v>
      </c>
      <c r="J271" s="9">
        <f t="shared" si="30"/>
        <v>0</v>
      </c>
      <c r="K271" s="9">
        <f t="shared" si="31"/>
        <v>0</v>
      </c>
      <c r="L271" s="9">
        <f t="shared" si="32"/>
        <v>0</v>
      </c>
      <c r="M271" s="9">
        <f>SUM($L$10:L271)</f>
        <v>0.21875</v>
      </c>
      <c r="N271" s="12">
        <f>IF(OR(E271="Arbeit",E271="Homeoffice",E271="Dienstreise"),IF(J271*24&gt;9,Einstellungen!$B$17,IF(J271*24&gt;6,Einstellungen!$B$16,0)),0)</f>
        <v>0</v>
      </c>
      <c r="O271" s="6" t="str">
        <f>IF(OR(E271="Arbeit",E271="Homeoffice",E271="Dienstreise"),IF(OR(F271="",G271=""),"Zeit fehlt",IF(H271&lt;N271,"Pause prüfen",IF(J271*24&gt;Einstellungen!$B$15,"Arbeitszeit &gt; Limit",IF(OR(WEEKDAY(A271,2)&gt;5,D271&lt;&gt;""),"Ruhetag/Feiertag prüfen","OK")))),IF(OR(E271="",E271="Frei",E271="Urlaub",E271="Krank",E271="Feiertag"),"", "Art prüfen"))</f>
        <v/>
      </c>
      <c r="P271" s="2"/>
    </row>
    <row r="272" spans="1:16" ht="18" customHeight="1" x14ac:dyDescent="0.25">
      <c r="A272" s="7">
        <v>46285</v>
      </c>
      <c r="B272" s="6" t="str">
        <f t="shared" si="28"/>
        <v>Sonntag</v>
      </c>
      <c r="C272" s="6" t="str">
        <f t="shared" si="29"/>
        <v>September</v>
      </c>
      <c r="D272" s="6" t="str">
        <f>IFERROR(INDEX(Einstellungen!$C$22:$C$60,MATCH(A272,Einstellungen!$E$22:$E$60,0)),"")</f>
        <v/>
      </c>
      <c r="E272" s="2" t="s">
        <v>38</v>
      </c>
      <c r="F272" s="8"/>
      <c r="G272" s="8"/>
      <c r="H272" s="11"/>
      <c r="I272" s="9">
        <f>IF(OR(E272="Arbeit",E272="Homeoffice",E272="Dienstreise",E272="Urlaub",E272="Krank"),IF(AND(WEEKDAY(A272,2)&lt;=5,D272=""),INDEX(Einstellungen!$B$8:$B$14,WEEKDAY(A272,2)),0),0)</f>
        <v>0</v>
      </c>
      <c r="J272" s="9">
        <f t="shared" si="30"/>
        <v>0</v>
      </c>
      <c r="K272" s="9">
        <f t="shared" si="31"/>
        <v>0</v>
      </c>
      <c r="L272" s="9">
        <f t="shared" si="32"/>
        <v>0</v>
      </c>
      <c r="M272" s="9">
        <f>SUM($L$10:L272)</f>
        <v>0.21875</v>
      </c>
      <c r="N272" s="12">
        <f>IF(OR(E272="Arbeit",E272="Homeoffice",E272="Dienstreise"),IF(J272*24&gt;9,Einstellungen!$B$17,IF(J272*24&gt;6,Einstellungen!$B$16,0)),0)</f>
        <v>0</v>
      </c>
      <c r="O272" s="6" t="str">
        <f>IF(OR(E272="Arbeit",E272="Homeoffice",E272="Dienstreise"),IF(OR(F272="",G272=""),"Zeit fehlt",IF(H272&lt;N272,"Pause prüfen",IF(J272*24&gt;Einstellungen!$B$15,"Arbeitszeit &gt; Limit",IF(OR(WEEKDAY(A272,2)&gt;5,D272&lt;&gt;""),"Ruhetag/Feiertag prüfen","OK")))),IF(OR(E272="",E272="Frei",E272="Urlaub",E272="Krank",E272="Feiertag"),"", "Art prüfen"))</f>
        <v/>
      </c>
      <c r="P272" s="2"/>
    </row>
    <row r="273" spans="1:16" ht="18" customHeight="1" x14ac:dyDescent="0.25">
      <c r="A273" s="7">
        <v>46286</v>
      </c>
      <c r="B273" s="6" t="str">
        <f t="shared" si="28"/>
        <v>Montag</v>
      </c>
      <c r="C273" s="6" t="str">
        <f t="shared" si="29"/>
        <v>September</v>
      </c>
      <c r="D273" s="6" t="str">
        <f>IFERROR(INDEX(Einstellungen!$C$22:$C$60,MATCH(A273,Einstellungen!$E$22:$E$60,0)),"")</f>
        <v/>
      </c>
      <c r="E273" s="2" t="s">
        <v>41</v>
      </c>
      <c r="F273" s="8">
        <v>0.33333333333333331</v>
      </c>
      <c r="G273" s="8">
        <v>0.6875</v>
      </c>
      <c r="H273" s="11">
        <v>30</v>
      </c>
      <c r="I273" s="9">
        <f>IF(OR(E273="Arbeit",E273="Homeoffice",E273="Dienstreise",E273="Urlaub",E273="Krank"),IF(AND(WEEKDAY(A273,2)&lt;=5,D273=""),INDEX(Einstellungen!$B$8:$B$14,WEEKDAY(A273,2)),0),0)</f>
        <v>0.33333333333333331</v>
      </c>
      <c r="J273" s="9">
        <f t="shared" si="30"/>
        <v>0.33333333333333331</v>
      </c>
      <c r="K273" s="9">
        <f t="shared" si="31"/>
        <v>0.33333333333333331</v>
      </c>
      <c r="L273" s="9">
        <f t="shared" si="32"/>
        <v>0</v>
      </c>
      <c r="M273" s="9">
        <f>SUM($L$10:L273)</f>
        <v>0.21875</v>
      </c>
      <c r="N273" s="12">
        <f>IF(OR(E273="Arbeit",E273="Homeoffice",E273="Dienstreise"),IF(J273*24&gt;9,Einstellungen!$B$17,IF(J273*24&gt;6,Einstellungen!$B$16,0)),0)</f>
        <v>30</v>
      </c>
      <c r="O273" s="6" t="str">
        <f>IF(OR(E273="Arbeit",E273="Homeoffice",E273="Dienstreise"),IF(OR(F273="",G273=""),"Zeit fehlt",IF(H273&lt;N273,"Pause prüfen",IF(J273*24&gt;Einstellungen!$B$15,"Arbeitszeit &gt; Limit",IF(OR(WEEKDAY(A273,2)&gt;5,D273&lt;&gt;""),"Ruhetag/Feiertag prüfen","OK")))),IF(OR(E273="",E273="Frei",E273="Urlaub",E273="Krank",E273="Feiertag"),"", "Art prüfen"))</f>
        <v>OK</v>
      </c>
      <c r="P273" s="2"/>
    </row>
    <row r="274" spans="1:16" ht="18" customHeight="1" x14ac:dyDescent="0.25">
      <c r="A274" s="7">
        <v>46287</v>
      </c>
      <c r="B274" s="6" t="str">
        <f t="shared" si="28"/>
        <v>Dienstag</v>
      </c>
      <c r="C274" s="6" t="str">
        <f t="shared" si="29"/>
        <v>September</v>
      </c>
      <c r="D274" s="6" t="str">
        <f>IFERROR(INDEX(Einstellungen!$C$22:$C$60,MATCH(A274,Einstellungen!$E$22:$E$60,0)),"")</f>
        <v/>
      </c>
      <c r="E274" s="2" t="s">
        <v>36</v>
      </c>
      <c r="F274" s="8">
        <v>0.33333333333333331</v>
      </c>
      <c r="G274" s="8">
        <v>0.6875</v>
      </c>
      <c r="H274" s="11">
        <v>30</v>
      </c>
      <c r="I274" s="9">
        <f>IF(OR(E274="Arbeit",E274="Homeoffice",E274="Dienstreise",E274="Urlaub",E274="Krank"),IF(AND(WEEKDAY(A274,2)&lt;=5,D274=""),INDEX(Einstellungen!$B$8:$B$14,WEEKDAY(A274,2)),0),0)</f>
        <v>0.33333333333333331</v>
      </c>
      <c r="J274" s="9">
        <f t="shared" si="30"/>
        <v>0.33333333333333331</v>
      </c>
      <c r="K274" s="9">
        <f t="shared" si="31"/>
        <v>0.33333333333333331</v>
      </c>
      <c r="L274" s="9">
        <f t="shared" si="32"/>
        <v>0</v>
      </c>
      <c r="M274" s="9">
        <f>SUM($L$10:L274)</f>
        <v>0.21875</v>
      </c>
      <c r="N274" s="12">
        <f>IF(OR(E274="Arbeit",E274="Homeoffice",E274="Dienstreise"),IF(J274*24&gt;9,Einstellungen!$B$17,IF(J274*24&gt;6,Einstellungen!$B$16,0)),0)</f>
        <v>30</v>
      </c>
      <c r="O274" s="6" t="str">
        <f>IF(OR(E274="Arbeit",E274="Homeoffice",E274="Dienstreise"),IF(OR(F274="",G274=""),"Zeit fehlt",IF(H274&lt;N274,"Pause prüfen",IF(J274*24&gt;Einstellungen!$B$15,"Arbeitszeit &gt; Limit",IF(OR(WEEKDAY(A274,2)&gt;5,D274&lt;&gt;""),"Ruhetag/Feiertag prüfen","OK")))),IF(OR(E274="",E274="Frei",E274="Urlaub",E274="Krank",E274="Feiertag"),"", "Art prüfen"))</f>
        <v>OK</v>
      </c>
      <c r="P274" s="2"/>
    </row>
    <row r="275" spans="1:16" ht="18" customHeight="1" x14ac:dyDescent="0.25">
      <c r="A275" s="7">
        <v>46288</v>
      </c>
      <c r="B275" s="6" t="str">
        <f t="shared" si="28"/>
        <v>Mittwoch</v>
      </c>
      <c r="C275" s="6" t="str">
        <f t="shared" si="29"/>
        <v>September</v>
      </c>
      <c r="D275" s="6" t="str">
        <f>IFERROR(INDEX(Einstellungen!$C$22:$C$60,MATCH(A275,Einstellungen!$E$22:$E$60,0)),"")</f>
        <v/>
      </c>
      <c r="E275" s="2" t="s">
        <v>36</v>
      </c>
      <c r="F275" s="8">
        <v>0.35416666666666669</v>
      </c>
      <c r="G275" s="8">
        <v>0.71875</v>
      </c>
      <c r="H275" s="11">
        <v>45</v>
      </c>
      <c r="I275" s="9">
        <f>IF(OR(E275="Arbeit",E275="Homeoffice",E275="Dienstreise",E275="Urlaub",E275="Krank"),IF(AND(WEEKDAY(A275,2)&lt;=5,D275=""),INDEX(Einstellungen!$B$8:$B$14,WEEKDAY(A275,2)),0),0)</f>
        <v>0.33333333333333331</v>
      </c>
      <c r="J275" s="9">
        <f t="shared" si="30"/>
        <v>0.33333333333333331</v>
      </c>
      <c r="K275" s="9">
        <f t="shared" si="31"/>
        <v>0.33333333333333331</v>
      </c>
      <c r="L275" s="9">
        <f t="shared" si="32"/>
        <v>0</v>
      </c>
      <c r="M275" s="9">
        <f>SUM($L$10:L275)</f>
        <v>0.21875</v>
      </c>
      <c r="N275" s="12">
        <f>IF(OR(E275="Arbeit",E275="Homeoffice",E275="Dienstreise"),IF(J275*24&gt;9,Einstellungen!$B$17,IF(J275*24&gt;6,Einstellungen!$B$16,0)),0)</f>
        <v>30</v>
      </c>
      <c r="O275" s="6" t="str">
        <f>IF(OR(E275="Arbeit",E275="Homeoffice",E275="Dienstreise"),IF(OR(F275="",G275=""),"Zeit fehlt",IF(H275&lt;N275,"Pause prüfen",IF(J275*24&gt;Einstellungen!$B$15,"Arbeitszeit &gt; Limit",IF(OR(WEEKDAY(A275,2)&gt;5,D275&lt;&gt;""),"Ruhetag/Feiertag prüfen","OK")))),IF(OR(E275="",E275="Frei",E275="Urlaub",E275="Krank",E275="Feiertag"),"", "Art prüfen"))</f>
        <v>OK</v>
      </c>
      <c r="P275" s="2"/>
    </row>
    <row r="276" spans="1:16" ht="18" customHeight="1" x14ac:dyDescent="0.25">
      <c r="A276" s="7">
        <v>46289</v>
      </c>
      <c r="B276" s="6" t="str">
        <f t="shared" si="28"/>
        <v>Donnerstag</v>
      </c>
      <c r="C276" s="6" t="str">
        <f t="shared" si="29"/>
        <v>September</v>
      </c>
      <c r="D276" s="6" t="str">
        <f>IFERROR(INDEX(Einstellungen!$C$22:$C$60,MATCH(A276,Einstellungen!$E$22:$E$60,0)),"")</f>
        <v/>
      </c>
      <c r="E276" s="2" t="s">
        <v>41</v>
      </c>
      <c r="F276" s="8">
        <v>0.33333333333333331</v>
      </c>
      <c r="G276" s="8">
        <v>0.6875</v>
      </c>
      <c r="H276" s="11">
        <v>30</v>
      </c>
      <c r="I276" s="9">
        <f>IF(OR(E276="Arbeit",E276="Homeoffice",E276="Dienstreise",E276="Urlaub",E276="Krank"),IF(AND(WEEKDAY(A276,2)&lt;=5,D276=""),INDEX(Einstellungen!$B$8:$B$14,WEEKDAY(A276,2)),0),0)</f>
        <v>0.33333333333333331</v>
      </c>
      <c r="J276" s="9">
        <f t="shared" si="30"/>
        <v>0.33333333333333331</v>
      </c>
      <c r="K276" s="9">
        <f t="shared" si="31"/>
        <v>0.33333333333333331</v>
      </c>
      <c r="L276" s="9">
        <f t="shared" si="32"/>
        <v>0</v>
      </c>
      <c r="M276" s="9">
        <f>SUM($L$10:L276)</f>
        <v>0.21875</v>
      </c>
      <c r="N276" s="12">
        <f>IF(OR(E276="Arbeit",E276="Homeoffice",E276="Dienstreise"),IF(J276*24&gt;9,Einstellungen!$B$17,IF(J276*24&gt;6,Einstellungen!$B$16,0)),0)</f>
        <v>30</v>
      </c>
      <c r="O276" s="6" t="str">
        <f>IF(OR(E276="Arbeit",E276="Homeoffice",E276="Dienstreise"),IF(OR(F276="",G276=""),"Zeit fehlt",IF(H276&lt;N276,"Pause prüfen",IF(J276*24&gt;Einstellungen!$B$15,"Arbeitszeit &gt; Limit",IF(OR(WEEKDAY(A276,2)&gt;5,D276&lt;&gt;""),"Ruhetag/Feiertag prüfen","OK")))),IF(OR(E276="",E276="Frei",E276="Urlaub",E276="Krank",E276="Feiertag"),"", "Art prüfen"))</f>
        <v>OK</v>
      </c>
      <c r="P276" s="2"/>
    </row>
    <row r="277" spans="1:16" ht="18" customHeight="1" x14ac:dyDescent="0.25">
      <c r="A277" s="7">
        <v>46290</v>
      </c>
      <c r="B277" s="6" t="str">
        <f t="shared" si="28"/>
        <v>Freitag</v>
      </c>
      <c r="C277" s="6" t="str">
        <f t="shared" si="29"/>
        <v>September</v>
      </c>
      <c r="D277" s="6" t="str">
        <f>IFERROR(INDEX(Einstellungen!$C$22:$C$60,MATCH(A277,Einstellungen!$E$22:$E$60,0)),"")</f>
        <v/>
      </c>
      <c r="E277" s="2" t="s">
        <v>36</v>
      </c>
      <c r="F277" s="8">
        <v>0.34375</v>
      </c>
      <c r="G277" s="8">
        <v>0.69791666666666663</v>
      </c>
      <c r="H277" s="11">
        <v>30</v>
      </c>
      <c r="I277" s="9">
        <f>IF(OR(E277="Arbeit",E277="Homeoffice",E277="Dienstreise",E277="Urlaub",E277="Krank"),IF(AND(WEEKDAY(A277,2)&lt;=5,D277=""),INDEX(Einstellungen!$B$8:$B$14,WEEKDAY(A277,2)),0),0)</f>
        <v>0.33333333333333331</v>
      </c>
      <c r="J277" s="9">
        <f t="shared" si="30"/>
        <v>0.33333333333333331</v>
      </c>
      <c r="K277" s="9">
        <f t="shared" si="31"/>
        <v>0.33333333333333331</v>
      </c>
      <c r="L277" s="9">
        <f t="shared" si="32"/>
        <v>0</v>
      </c>
      <c r="M277" s="9">
        <f>SUM($L$10:L277)</f>
        <v>0.21875</v>
      </c>
      <c r="N277" s="12">
        <f>IF(OR(E277="Arbeit",E277="Homeoffice",E277="Dienstreise"),IF(J277*24&gt;9,Einstellungen!$B$17,IF(J277*24&gt;6,Einstellungen!$B$16,0)),0)</f>
        <v>30</v>
      </c>
      <c r="O277" s="6" t="str">
        <f>IF(OR(E277="Arbeit",E277="Homeoffice",E277="Dienstreise"),IF(OR(F277="",G277=""),"Zeit fehlt",IF(H277&lt;N277,"Pause prüfen",IF(J277*24&gt;Einstellungen!$B$15,"Arbeitszeit &gt; Limit",IF(OR(WEEKDAY(A277,2)&gt;5,D277&lt;&gt;""),"Ruhetag/Feiertag prüfen","OK")))),IF(OR(E277="",E277="Frei",E277="Urlaub",E277="Krank",E277="Feiertag"),"", "Art prüfen"))</f>
        <v>OK</v>
      </c>
      <c r="P277" s="2"/>
    </row>
    <row r="278" spans="1:16" ht="18" customHeight="1" x14ac:dyDescent="0.25">
      <c r="A278" s="7">
        <v>46291</v>
      </c>
      <c r="B278" s="6" t="str">
        <f t="shared" si="28"/>
        <v>Samstag</v>
      </c>
      <c r="C278" s="6" t="str">
        <f t="shared" si="29"/>
        <v>September</v>
      </c>
      <c r="D278" s="6" t="str">
        <f>IFERROR(INDEX(Einstellungen!$C$22:$C$60,MATCH(A278,Einstellungen!$E$22:$E$60,0)),"")</f>
        <v/>
      </c>
      <c r="E278" s="2" t="s">
        <v>38</v>
      </c>
      <c r="F278" s="8"/>
      <c r="G278" s="8"/>
      <c r="H278" s="11"/>
      <c r="I278" s="9">
        <f>IF(OR(E278="Arbeit",E278="Homeoffice",E278="Dienstreise",E278="Urlaub",E278="Krank"),IF(AND(WEEKDAY(A278,2)&lt;=5,D278=""),INDEX(Einstellungen!$B$8:$B$14,WEEKDAY(A278,2)),0),0)</f>
        <v>0</v>
      </c>
      <c r="J278" s="9">
        <f t="shared" si="30"/>
        <v>0</v>
      </c>
      <c r="K278" s="9">
        <f t="shared" si="31"/>
        <v>0</v>
      </c>
      <c r="L278" s="9">
        <f t="shared" si="32"/>
        <v>0</v>
      </c>
      <c r="M278" s="9">
        <f>SUM($L$10:L278)</f>
        <v>0.21875</v>
      </c>
      <c r="N278" s="12">
        <f>IF(OR(E278="Arbeit",E278="Homeoffice",E278="Dienstreise"),IF(J278*24&gt;9,Einstellungen!$B$17,IF(J278*24&gt;6,Einstellungen!$B$16,0)),0)</f>
        <v>0</v>
      </c>
      <c r="O278" s="6" t="str">
        <f>IF(OR(E278="Arbeit",E278="Homeoffice",E278="Dienstreise"),IF(OR(F278="",G278=""),"Zeit fehlt",IF(H278&lt;N278,"Pause prüfen",IF(J278*24&gt;Einstellungen!$B$15,"Arbeitszeit &gt; Limit",IF(OR(WEEKDAY(A278,2)&gt;5,D278&lt;&gt;""),"Ruhetag/Feiertag prüfen","OK")))),IF(OR(E278="",E278="Frei",E278="Urlaub",E278="Krank",E278="Feiertag"),"", "Art prüfen"))</f>
        <v/>
      </c>
      <c r="P278" s="2"/>
    </row>
    <row r="279" spans="1:16" ht="18" customHeight="1" x14ac:dyDescent="0.25">
      <c r="A279" s="7">
        <v>46292</v>
      </c>
      <c r="B279" s="6" t="str">
        <f t="shared" si="28"/>
        <v>Sonntag</v>
      </c>
      <c r="C279" s="6" t="str">
        <f t="shared" si="29"/>
        <v>September</v>
      </c>
      <c r="D279" s="6" t="str">
        <f>IFERROR(INDEX(Einstellungen!$C$22:$C$60,MATCH(A279,Einstellungen!$E$22:$E$60,0)),"")</f>
        <v/>
      </c>
      <c r="E279" s="2" t="s">
        <v>38</v>
      </c>
      <c r="F279" s="8"/>
      <c r="G279" s="8"/>
      <c r="H279" s="11"/>
      <c r="I279" s="9">
        <f>IF(OR(E279="Arbeit",E279="Homeoffice",E279="Dienstreise",E279="Urlaub",E279="Krank"),IF(AND(WEEKDAY(A279,2)&lt;=5,D279=""),INDEX(Einstellungen!$B$8:$B$14,WEEKDAY(A279,2)),0),0)</f>
        <v>0</v>
      </c>
      <c r="J279" s="9">
        <f t="shared" si="30"/>
        <v>0</v>
      </c>
      <c r="K279" s="9">
        <f t="shared" si="31"/>
        <v>0</v>
      </c>
      <c r="L279" s="9">
        <f t="shared" si="32"/>
        <v>0</v>
      </c>
      <c r="M279" s="9">
        <f>SUM($L$10:L279)</f>
        <v>0.21875</v>
      </c>
      <c r="N279" s="12">
        <f>IF(OR(E279="Arbeit",E279="Homeoffice",E279="Dienstreise"),IF(J279*24&gt;9,Einstellungen!$B$17,IF(J279*24&gt;6,Einstellungen!$B$16,0)),0)</f>
        <v>0</v>
      </c>
      <c r="O279" s="6" t="str">
        <f>IF(OR(E279="Arbeit",E279="Homeoffice",E279="Dienstreise"),IF(OR(F279="",G279=""),"Zeit fehlt",IF(H279&lt;N279,"Pause prüfen",IF(J279*24&gt;Einstellungen!$B$15,"Arbeitszeit &gt; Limit",IF(OR(WEEKDAY(A279,2)&gt;5,D279&lt;&gt;""),"Ruhetag/Feiertag prüfen","OK")))),IF(OR(E279="",E279="Frei",E279="Urlaub",E279="Krank",E279="Feiertag"),"", "Art prüfen"))</f>
        <v/>
      </c>
      <c r="P279" s="2"/>
    </row>
    <row r="280" spans="1:16" ht="18" customHeight="1" x14ac:dyDescent="0.25">
      <c r="A280" s="7">
        <v>46293</v>
      </c>
      <c r="B280" s="6" t="str">
        <f t="shared" si="28"/>
        <v>Montag</v>
      </c>
      <c r="C280" s="6" t="str">
        <f t="shared" si="29"/>
        <v>September</v>
      </c>
      <c r="D280" s="6" t="str">
        <f>IFERROR(INDEX(Einstellungen!$C$22:$C$60,MATCH(A280,Einstellungen!$E$22:$E$60,0)),"")</f>
        <v/>
      </c>
      <c r="E280" s="2" t="s">
        <v>41</v>
      </c>
      <c r="F280" s="8">
        <v>0.33333333333333331</v>
      </c>
      <c r="G280" s="8">
        <v>0.6875</v>
      </c>
      <c r="H280" s="11">
        <v>30</v>
      </c>
      <c r="I280" s="9">
        <f>IF(OR(E280="Arbeit",E280="Homeoffice",E280="Dienstreise",E280="Urlaub",E280="Krank"),IF(AND(WEEKDAY(A280,2)&lt;=5,D280=""),INDEX(Einstellungen!$B$8:$B$14,WEEKDAY(A280,2)),0),0)</f>
        <v>0.33333333333333331</v>
      </c>
      <c r="J280" s="9">
        <f t="shared" si="30"/>
        <v>0.33333333333333331</v>
      </c>
      <c r="K280" s="9">
        <f t="shared" si="31"/>
        <v>0.33333333333333331</v>
      </c>
      <c r="L280" s="9">
        <f t="shared" si="32"/>
        <v>0</v>
      </c>
      <c r="M280" s="9">
        <f>SUM($L$10:L280)</f>
        <v>0.21875</v>
      </c>
      <c r="N280" s="12">
        <f>IF(OR(E280="Arbeit",E280="Homeoffice",E280="Dienstreise"),IF(J280*24&gt;9,Einstellungen!$B$17,IF(J280*24&gt;6,Einstellungen!$B$16,0)),0)</f>
        <v>30</v>
      </c>
      <c r="O280" s="6" t="str">
        <f>IF(OR(E280="Arbeit",E280="Homeoffice",E280="Dienstreise"),IF(OR(F280="",G280=""),"Zeit fehlt",IF(H280&lt;N280,"Pause prüfen",IF(J280*24&gt;Einstellungen!$B$15,"Arbeitszeit &gt; Limit",IF(OR(WEEKDAY(A280,2)&gt;5,D280&lt;&gt;""),"Ruhetag/Feiertag prüfen","OK")))),IF(OR(E280="",E280="Frei",E280="Urlaub",E280="Krank",E280="Feiertag"),"", "Art prüfen"))</f>
        <v>OK</v>
      </c>
      <c r="P280" s="2"/>
    </row>
    <row r="281" spans="1:16" ht="18" customHeight="1" x14ac:dyDescent="0.25">
      <c r="A281" s="7">
        <v>46294</v>
      </c>
      <c r="B281" s="6" t="str">
        <f t="shared" si="28"/>
        <v>Dienstag</v>
      </c>
      <c r="C281" s="6" t="str">
        <f t="shared" si="29"/>
        <v>September</v>
      </c>
      <c r="D281" s="6" t="str">
        <f>IFERROR(INDEX(Einstellungen!$C$22:$C$60,MATCH(A281,Einstellungen!$E$22:$E$60,0)),"")</f>
        <v/>
      </c>
      <c r="E281" s="2" t="s">
        <v>36</v>
      </c>
      <c r="F281" s="8">
        <v>0.33333333333333331</v>
      </c>
      <c r="G281" s="8">
        <v>0.6875</v>
      </c>
      <c r="H281" s="11">
        <v>30</v>
      </c>
      <c r="I281" s="9">
        <f>IF(OR(E281="Arbeit",E281="Homeoffice",E281="Dienstreise",E281="Urlaub",E281="Krank"),IF(AND(WEEKDAY(A281,2)&lt;=5,D281=""),INDEX(Einstellungen!$B$8:$B$14,WEEKDAY(A281,2)),0),0)</f>
        <v>0.33333333333333331</v>
      </c>
      <c r="J281" s="9">
        <f t="shared" si="30"/>
        <v>0.33333333333333331</v>
      </c>
      <c r="K281" s="9">
        <f t="shared" si="31"/>
        <v>0.33333333333333331</v>
      </c>
      <c r="L281" s="9">
        <f t="shared" si="32"/>
        <v>0</v>
      </c>
      <c r="M281" s="9">
        <f>SUM($L$10:L281)</f>
        <v>0.21875</v>
      </c>
      <c r="N281" s="12">
        <f>IF(OR(E281="Arbeit",E281="Homeoffice",E281="Dienstreise"),IF(J281*24&gt;9,Einstellungen!$B$17,IF(J281*24&gt;6,Einstellungen!$B$16,0)),0)</f>
        <v>30</v>
      </c>
      <c r="O281" s="6" t="str">
        <f>IF(OR(E281="Arbeit",E281="Homeoffice",E281="Dienstreise"),IF(OR(F281="",G281=""),"Zeit fehlt",IF(H281&lt;N281,"Pause prüfen",IF(J281*24&gt;Einstellungen!$B$15,"Arbeitszeit &gt; Limit",IF(OR(WEEKDAY(A281,2)&gt;5,D281&lt;&gt;""),"Ruhetag/Feiertag prüfen","OK")))),IF(OR(E281="",E281="Frei",E281="Urlaub",E281="Krank",E281="Feiertag"),"", "Art prüfen"))</f>
        <v>OK</v>
      </c>
      <c r="P281" s="2"/>
    </row>
    <row r="282" spans="1:16" ht="18" customHeight="1" x14ac:dyDescent="0.25">
      <c r="A282" s="7">
        <v>46295</v>
      </c>
      <c r="B282" s="6" t="str">
        <f t="shared" si="28"/>
        <v>Mittwoch</v>
      </c>
      <c r="C282" s="6" t="str">
        <f t="shared" si="29"/>
        <v>September</v>
      </c>
      <c r="D282" s="6" t="str">
        <f>IFERROR(INDEX(Einstellungen!$C$22:$C$60,MATCH(A282,Einstellungen!$E$22:$E$60,0)),"")</f>
        <v/>
      </c>
      <c r="E282" s="2" t="s">
        <v>36</v>
      </c>
      <c r="F282" s="8">
        <v>0.35416666666666669</v>
      </c>
      <c r="G282" s="8">
        <v>0.71875</v>
      </c>
      <c r="H282" s="11">
        <v>45</v>
      </c>
      <c r="I282" s="9">
        <f>IF(OR(E282="Arbeit",E282="Homeoffice",E282="Dienstreise",E282="Urlaub",E282="Krank"),IF(AND(WEEKDAY(A282,2)&lt;=5,D282=""),INDEX(Einstellungen!$B$8:$B$14,WEEKDAY(A282,2)),0),0)</f>
        <v>0.33333333333333331</v>
      </c>
      <c r="J282" s="9">
        <f t="shared" si="30"/>
        <v>0.33333333333333331</v>
      </c>
      <c r="K282" s="9">
        <f t="shared" si="31"/>
        <v>0.33333333333333331</v>
      </c>
      <c r="L282" s="9">
        <f t="shared" si="32"/>
        <v>0</v>
      </c>
      <c r="M282" s="9">
        <f>SUM($L$10:L282)</f>
        <v>0.21875</v>
      </c>
      <c r="N282" s="12">
        <f>IF(OR(E282="Arbeit",E282="Homeoffice",E282="Dienstreise"),IF(J282*24&gt;9,Einstellungen!$B$17,IF(J282*24&gt;6,Einstellungen!$B$16,0)),0)</f>
        <v>30</v>
      </c>
      <c r="O282" s="6" t="str">
        <f>IF(OR(E282="Arbeit",E282="Homeoffice",E282="Dienstreise"),IF(OR(F282="",G282=""),"Zeit fehlt",IF(H282&lt;N282,"Pause prüfen",IF(J282*24&gt;Einstellungen!$B$15,"Arbeitszeit &gt; Limit",IF(OR(WEEKDAY(A282,2)&gt;5,D282&lt;&gt;""),"Ruhetag/Feiertag prüfen","OK")))),IF(OR(E282="",E282="Frei",E282="Urlaub",E282="Krank",E282="Feiertag"),"", "Art prüfen"))</f>
        <v>OK</v>
      </c>
      <c r="P282" s="2"/>
    </row>
    <row r="283" spans="1:16" ht="18" customHeight="1" x14ac:dyDescent="0.25">
      <c r="A283" s="7">
        <v>46296</v>
      </c>
      <c r="B283" s="6" t="str">
        <f t="shared" si="28"/>
        <v>Donnerstag</v>
      </c>
      <c r="C283" s="6" t="str">
        <f t="shared" si="29"/>
        <v>Oktober</v>
      </c>
      <c r="D283" s="6" t="str">
        <f>IFERROR(INDEX(Einstellungen!$C$22:$C$60,MATCH(A283,Einstellungen!$E$22:$E$60,0)),"")</f>
        <v/>
      </c>
      <c r="E283" s="2" t="s">
        <v>41</v>
      </c>
      <c r="F283" s="8">
        <v>0.33333333333333331</v>
      </c>
      <c r="G283" s="8">
        <v>0.6875</v>
      </c>
      <c r="H283" s="11">
        <v>30</v>
      </c>
      <c r="I283" s="9">
        <f>IF(OR(E283="Arbeit",E283="Homeoffice",E283="Dienstreise",E283="Urlaub",E283="Krank"),IF(AND(WEEKDAY(A283,2)&lt;=5,D283=""),INDEX(Einstellungen!$B$8:$B$14,WEEKDAY(A283,2)),0),0)</f>
        <v>0.33333333333333331</v>
      </c>
      <c r="J283" s="9">
        <f t="shared" si="30"/>
        <v>0.33333333333333331</v>
      </c>
      <c r="K283" s="9">
        <f t="shared" si="31"/>
        <v>0.33333333333333331</v>
      </c>
      <c r="L283" s="9">
        <f t="shared" si="32"/>
        <v>0</v>
      </c>
      <c r="M283" s="9">
        <f>SUM($L$10:L283)</f>
        <v>0.21875</v>
      </c>
      <c r="N283" s="12">
        <f>IF(OR(E283="Arbeit",E283="Homeoffice",E283="Dienstreise"),IF(J283*24&gt;9,Einstellungen!$B$17,IF(J283*24&gt;6,Einstellungen!$B$16,0)),0)</f>
        <v>30</v>
      </c>
      <c r="O283" s="6" t="str">
        <f>IF(OR(E283="Arbeit",E283="Homeoffice",E283="Dienstreise"),IF(OR(F283="",G283=""),"Zeit fehlt",IF(H283&lt;N283,"Pause prüfen",IF(J283*24&gt;Einstellungen!$B$15,"Arbeitszeit &gt; Limit",IF(OR(WEEKDAY(A283,2)&gt;5,D283&lt;&gt;""),"Ruhetag/Feiertag prüfen","OK")))),IF(OR(E283="",E283="Frei",E283="Urlaub",E283="Krank",E283="Feiertag"),"", "Art prüfen"))</f>
        <v>OK</v>
      </c>
      <c r="P283" s="2"/>
    </row>
    <row r="284" spans="1:16" ht="18" customHeight="1" x14ac:dyDescent="0.25">
      <c r="A284" s="7">
        <v>46297</v>
      </c>
      <c r="B284" s="6" t="str">
        <f t="shared" si="28"/>
        <v>Freitag</v>
      </c>
      <c r="C284" s="6" t="str">
        <f t="shared" si="29"/>
        <v>Oktober</v>
      </c>
      <c r="D284" s="6" t="str">
        <f>IFERROR(INDEX(Einstellungen!$C$22:$C$60,MATCH(A284,Einstellungen!$E$22:$E$60,0)),"")</f>
        <v/>
      </c>
      <c r="E284" s="2" t="s">
        <v>36</v>
      </c>
      <c r="F284" s="8">
        <v>0.34375</v>
      </c>
      <c r="G284" s="8">
        <v>0.69791666666666663</v>
      </c>
      <c r="H284" s="11">
        <v>30</v>
      </c>
      <c r="I284" s="9">
        <f>IF(OR(E284="Arbeit",E284="Homeoffice",E284="Dienstreise",E284="Urlaub",E284="Krank"),IF(AND(WEEKDAY(A284,2)&lt;=5,D284=""),INDEX(Einstellungen!$B$8:$B$14,WEEKDAY(A284,2)),0),0)</f>
        <v>0.33333333333333331</v>
      </c>
      <c r="J284" s="9">
        <f t="shared" si="30"/>
        <v>0.33333333333333331</v>
      </c>
      <c r="K284" s="9">
        <f t="shared" si="31"/>
        <v>0.33333333333333331</v>
      </c>
      <c r="L284" s="9">
        <f t="shared" si="32"/>
        <v>0</v>
      </c>
      <c r="M284" s="9">
        <f>SUM($L$10:L284)</f>
        <v>0.21875</v>
      </c>
      <c r="N284" s="12">
        <f>IF(OR(E284="Arbeit",E284="Homeoffice",E284="Dienstreise"),IF(J284*24&gt;9,Einstellungen!$B$17,IF(J284*24&gt;6,Einstellungen!$B$16,0)),0)</f>
        <v>30</v>
      </c>
      <c r="O284" s="6" t="str">
        <f>IF(OR(E284="Arbeit",E284="Homeoffice",E284="Dienstreise"),IF(OR(F284="",G284=""),"Zeit fehlt",IF(H284&lt;N284,"Pause prüfen",IF(J284*24&gt;Einstellungen!$B$15,"Arbeitszeit &gt; Limit",IF(OR(WEEKDAY(A284,2)&gt;5,D284&lt;&gt;""),"Ruhetag/Feiertag prüfen","OK")))),IF(OR(E284="",E284="Frei",E284="Urlaub",E284="Krank",E284="Feiertag"),"", "Art prüfen"))</f>
        <v>OK</v>
      </c>
      <c r="P284" s="2"/>
    </row>
    <row r="285" spans="1:16" ht="18" customHeight="1" x14ac:dyDescent="0.25">
      <c r="A285" s="7">
        <v>46298</v>
      </c>
      <c r="B285" s="6" t="str">
        <f t="shared" si="28"/>
        <v>Samstag</v>
      </c>
      <c r="C285" s="6" t="str">
        <f t="shared" si="29"/>
        <v>Oktober</v>
      </c>
      <c r="D285" s="6" t="str">
        <f>IFERROR(INDEX(Einstellungen!$C$22:$C$60,MATCH(A285,Einstellungen!$E$22:$E$60,0)),"")</f>
        <v>Tag der Deutschen Einheit</v>
      </c>
      <c r="E285" s="2" t="s">
        <v>18</v>
      </c>
      <c r="F285" s="8"/>
      <c r="G285" s="8"/>
      <c r="H285" s="11"/>
      <c r="I285" s="9">
        <f>IF(OR(E285="Arbeit",E285="Homeoffice",E285="Dienstreise",E285="Urlaub",E285="Krank"),IF(AND(WEEKDAY(A285,2)&lt;=5,D285=""),INDEX(Einstellungen!$B$8:$B$14,WEEKDAY(A285,2)),0),0)</f>
        <v>0</v>
      </c>
      <c r="J285" s="9">
        <f t="shared" si="30"/>
        <v>0</v>
      </c>
      <c r="K285" s="9">
        <f t="shared" si="31"/>
        <v>0</v>
      </c>
      <c r="L285" s="9">
        <f t="shared" si="32"/>
        <v>0</v>
      </c>
      <c r="M285" s="9">
        <f>SUM($L$10:L285)</f>
        <v>0.21875</v>
      </c>
      <c r="N285" s="12">
        <f>IF(OR(E285="Arbeit",E285="Homeoffice",E285="Dienstreise"),IF(J285*24&gt;9,Einstellungen!$B$17,IF(J285*24&gt;6,Einstellungen!$B$16,0)),0)</f>
        <v>0</v>
      </c>
      <c r="O285" s="6" t="str">
        <f>IF(OR(E285="Arbeit",E285="Homeoffice",E285="Dienstreise"),IF(OR(F285="",G285=""),"Zeit fehlt",IF(H285&lt;N285,"Pause prüfen",IF(J285*24&gt;Einstellungen!$B$15,"Arbeitszeit &gt; Limit",IF(OR(WEEKDAY(A285,2)&gt;5,D285&lt;&gt;""),"Ruhetag/Feiertag prüfen","OK")))),IF(OR(E285="",E285="Frei",E285="Urlaub",E285="Krank",E285="Feiertag"),"", "Art prüfen"))</f>
        <v/>
      </c>
      <c r="P285" s="2" t="s">
        <v>34</v>
      </c>
    </row>
    <row r="286" spans="1:16" ht="18" customHeight="1" x14ac:dyDescent="0.25">
      <c r="A286" s="7">
        <v>46299</v>
      </c>
      <c r="B286" s="6" t="str">
        <f t="shared" si="28"/>
        <v>Sonntag</v>
      </c>
      <c r="C286" s="6" t="str">
        <f t="shared" si="29"/>
        <v>Oktober</v>
      </c>
      <c r="D286" s="6" t="str">
        <f>IFERROR(INDEX(Einstellungen!$C$22:$C$60,MATCH(A286,Einstellungen!$E$22:$E$60,0)),"")</f>
        <v/>
      </c>
      <c r="E286" s="2" t="s">
        <v>38</v>
      </c>
      <c r="F286" s="8"/>
      <c r="G286" s="8"/>
      <c r="H286" s="11"/>
      <c r="I286" s="9">
        <f>IF(OR(E286="Arbeit",E286="Homeoffice",E286="Dienstreise",E286="Urlaub",E286="Krank"),IF(AND(WEEKDAY(A286,2)&lt;=5,D286=""),INDEX(Einstellungen!$B$8:$B$14,WEEKDAY(A286,2)),0),0)</f>
        <v>0</v>
      </c>
      <c r="J286" s="9">
        <f t="shared" si="30"/>
        <v>0</v>
      </c>
      <c r="K286" s="9">
        <f t="shared" si="31"/>
        <v>0</v>
      </c>
      <c r="L286" s="9">
        <f t="shared" si="32"/>
        <v>0</v>
      </c>
      <c r="M286" s="9">
        <f>SUM($L$10:L286)</f>
        <v>0.21875</v>
      </c>
      <c r="N286" s="12">
        <f>IF(OR(E286="Arbeit",E286="Homeoffice",E286="Dienstreise"),IF(J286*24&gt;9,Einstellungen!$B$17,IF(J286*24&gt;6,Einstellungen!$B$16,0)),0)</f>
        <v>0</v>
      </c>
      <c r="O286" s="6" t="str">
        <f>IF(OR(E286="Arbeit",E286="Homeoffice",E286="Dienstreise"),IF(OR(F286="",G286=""),"Zeit fehlt",IF(H286&lt;N286,"Pause prüfen",IF(J286*24&gt;Einstellungen!$B$15,"Arbeitszeit &gt; Limit",IF(OR(WEEKDAY(A286,2)&gt;5,D286&lt;&gt;""),"Ruhetag/Feiertag prüfen","OK")))),IF(OR(E286="",E286="Frei",E286="Urlaub",E286="Krank",E286="Feiertag"),"", "Art prüfen"))</f>
        <v/>
      </c>
      <c r="P286" s="2"/>
    </row>
    <row r="287" spans="1:16" ht="18" customHeight="1" x14ac:dyDescent="0.25">
      <c r="A287" s="7">
        <v>46300</v>
      </c>
      <c r="B287" s="6" t="str">
        <f t="shared" si="28"/>
        <v>Montag</v>
      </c>
      <c r="C287" s="6" t="str">
        <f t="shared" si="29"/>
        <v>Oktober</v>
      </c>
      <c r="D287" s="6" t="str">
        <f>IFERROR(INDEX(Einstellungen!$C$22:$C$60,MATCH(A287,Einstellungen!$E$22:$E$60,0)),"")</f>
        <v/>
      </c>
      <c r="E287" s="2" t="s">
        <v>41</v>
      </c>
      <c r="F287" s="8">
        <v>0.33333333333333331</v>
      </c>
      <c r="G287" s="8">
        <v>0.6875</v>
      </c>
      <c r="H287" s="11">
        <v>30</v>
      </c>
      <c r="I287" s="9">
        <f>IF(OR(E287="Arbeit",E287="Homeoffice",E287="Dienstreise",E287="Urlaub",E287="Krank"),IF(AND(WEEKDAY(A287,2)&lt;=5,D287=""),INDEX(Einstellungen!$B$8:$B$14,WEEKDAY(A287,2)),0),0)</f>
        <v>0.33333333333333331</v>
      </c>
      <c r="J287" s="9">
        <f t="shared" si="30"/>
        <v>0.33333333333333331</v>
      </c>
      <c r="K287" s="9">
        <f t="shared" si="31"/>
        <v>0.33333333333333331</v>
      </c>
      <c r="L287" s="9">
        <f t="shared" si="32"/>
        <v>0</v>
      </c>
      <c r="M287" s="9">
        <f>SUM($L$10:L287)</f>
        <v>0.21875</v>
      </c>
      <c r="N287" s="12">
        <f>IF(OR(E287="Arbeit",E287="Homeoffice",E287="Dienstreise"),IF(J287*24&gt;9,Einstellungen!$B$17,IF(J287*24&gt;6,Einstellungen!$B$16,0)),0)</f>
        <v>30</v>
      </c>
      <c r="O287" s="6" t="str">
        <f>IF(OR(E287="Arbeit",E287="Homeoffice",E287="Dienstreise"),IF(OR(F287="",G287=""),"Zeit fehlt",IF(H287&lt;N287,"Pause prüfen",IF(J287*24&gt;Einstellungen!$B$15,"Arbeitszeit &gt; Limit",IF(OR(WEEKDAY(A287,2)&gt;5,D287&lt;&gt;""),"Ruhetag/Feiertag prüfen","OK")))),IF(OR(E287="",E287="Frei",E287="Urlaub",E287="Krank",E287="Feiertag"),"", "Art prüfen"))</f>
        <v>OK</v>
      </c>
      <c r="P287" s="2"/>
    </row>
    <row r="288" spans="1:16" ht="18" customHeight="1" x14ac:dyDescent="0.25">
      <c r="A288" s="7">
        <v>46301</v>
      </c>
      <c r="B288" s="6" t="str">
        <f t="shared" si="28"/>
        <v>Dienstag</v>
      </c>
      <c r="C288" s="6" t="str">
        <f t="shared" si="29"/>
        <v>Oktober</v>
      </c>
      <c r="D288" s="6" t="str">
        <f>IFERROR(INDEX(Einstellungen!$C$22:$C$60,MATCH(A288,Einstellungen!$E$22:$E$60,0)),"")</f>
        <v/>
      </c>
      <c r="E288" s="2" t="s">
        <v>36</v>
      </c>
      <c r="F288" s="8">
        <v>0.33333333333333331</v>
      </c>
      <c r="G288" s="8">
        <v>0.6875</v>
      </c>
      <c r="H288" s="11">
        <v>30</v>
      </c>
      <c r="I288" s="9">
        <f>IF(OR(E288="Arbeit",E288="Homeoffice",E288="Dienstreise",E288="Urlaub",E288="Krank"),IF(AND(WEEKDAY(A288,2)&lt;=5,D288=""),INDEX(Einstellungen!$B$8:$B$14,WEEKDAY(A288,2)),0),0)</f>
        <v>0.33333333333333331</v>
      </c>
      <c r="J288" s="9">
        <f t="shared" si="30"/>
        <v>0.33333333333333331</v>
      </c>
      <c r="K288" s="9">
        <f t="shared" si="31"/>
        <v>0.33333333333333331</v>
      </c>
      <c r="L288" s="9">
        <f t="shared" si="32"/>
        <v>0</v>
      </c>
      <c r="M288" s="9">
        <f>SUM($L$10:L288)</f>
        <v>0.21875</v>
      </c>
      <c r="N288" s="12">
        <f>IF(OR(E288="Arbeit",E288="Homeoffice",E288="Dienstreise"),IF(J288*24&gt;9,Einstellungen!$B$17,IF(J288*24&gt;6,Einstellungen!$B$16,0)),0)</f>
        <v>30</v>
      </c>
      <c r="O288" s="6" t="str">
        <f>IF(OR(E288="Arbeit",E288="Homeoffice",E288="Dienstreise"),IF(OR(F288="",G288=""),"Zeit fehlt",IF(H288&lt;N288,"Pause prüfen",IF(J288*24&gt;Einstellungen!$B$15,"Arbeitszeit &gt; Limit",IF(OR(WEEKDAY(A288,2)&gt;5,D288&lt;&gt;""),"Ruhetag/Feiertag prüfen","OK")))),IF(OR(E288="",E288="Frei",E288="Urlaub",E288="Krank",E288="Feiertag"),"", "Art prüfen"))</f>
        <v>OK</v>
      </c>
      <c r="P288" s="2"/>
    </row>
    <row r="289" spans="1:16" ht="18" customHeight="1" x14ac:dyDescent="0.25">
      <c r="A289" s="7">
        <v>46302</v>
      </c>
      <c r="B289" s="6" t="str">
        <f t="shared" si="28"/>
        <v>Mittwoch</v>
      </c>
      <c r="C289" s="6" t="str">
        <f t="shared" si="29"/>
        <v>Oktober</v>
      </c>
      <c r="D289" s="6" t="str">
        <f>IFERROR(INDEX(Einstellungen!$C$22:$C$60,MATCH(A289,Einstellungen!$E$22:$E$60,0)),"")</f>
        <v/>
      </c>
      <c r="E289" s="2" t="s">
        <v>54</v>
      </c>
      <c r="F289" s="8"/>
      <c r="G289" s="8"/>
      <c r="H289" s="11"/>
      <c r="I289" s="9">
        <f>IF(OR(E289="Arbeit",E289="Homeoffice",E289="Dienstreise",E289="Urlaub",E289="Krank"),IF(AND(WEEKDAY(A289,2)&lt;=5,D289=""),INDEX(Einstellungen!$B$8:$B$14,WEEKDAY(A289,2)),0),0)</f>
        <v>0.33333333333333331</v>
      </c>
      <c r="J289" s="9">
        <f t="shared" si="30"/>
        <v>0</v>
      </c>
      <c r="K289" s="9">
        <f t="shared" si="31"/>
        <v>0.33333333333333331</v>
      </c>
      <c r="L289" s="9">
        <f t="shared" si="32"/>
        <v>0</v>
      </c>
      <c r="M289" s="9">
        <f>SUM($L$10:L289)</f>
        <v>0.21875</v>
      </c>
      <c r="N289" s="12">
        <f>IF(OR(E289="Arbeit",E289="Homeoffice",E289="Dienstreise"),IF(J289*24&gt;9,Einstellungen!$B$17,IF(J289*24&gt;6,Einstellungen!$B$16,0)),0)</f>
        <v>0</v>
      </c>
      <c r="O289" s="6" t="str">
        <f>IF(OR(E289="Arbeit",E289="Homeoffice",E289="Dienstreise"),IF(OR(F289="",G289=""),"Zeit fehlt",IF(H289&lt;N289,"Pause prüfen",IF(J289*24&gt;Einstellungen!$B$15,"Arbeitszeit &gt; Limit",IF(OR(WEEKDAY(A289,2)&gt;5,D289&lt;&gt;""),"Ruhetag/Feiertag prüfen","OK")))),IF(OR(E289="",E289="Frei",E289="Urlaub",E289="Krank",E289="Feiertag"),"", "Art prüfen"))</f>
        <v/>
      </c>
      <c r="P289" s="2" t="s">
        <v>55</v>
      </c>
    </row>
    <row r="290" spans="1:16" ht="18" customHeight="1" x14ac:dyDescent="0.25">
      <c r="A290" s="7">
        <v>46303</v>
      </c>
      <c r="B290" s="6" t="str">
        <f t="shared" si="28"/>
        <v>Donnerstag</v>
      </c>
      <c r="C290" s="6" t="str">
        <f t="shared" si="29"/>
        <v>Oktober</v>
      </c>
      <c r="D290" s="6" t="str">
        <f>IFERROR(INDEX(Einstellungen!$C$22:$C$60,MATCH(A290,Einstellungen!$E$22:$E$60,0)),"")</f>
        <v/>
      </c>
      <c r="E290" s="2" t="s">
        <v>41</v>
      </c>
      <c r="F290" s="8">
        <v>0.33333333333333331</v>
      </c>
      <c r="G290" s="8">
        <v>0.6875</v>
      </c>
      <c r="H290" s="11">
        <v>30</v>
      </c>
      <c r="I290" s="9">
        <f>IF(OR(E290="Arbeit",E290="Homeoffice",E290="Dienstreise",E290="Urlaub",E290="Krank"),IF(AND(WEEKDAY(A290,2)&lt;=5,D290=""),INDEX(Einstellungen!$B$8:$B$14,WEEKDAY(A290,2)),0),0)</f>
        <v>0.33333333333333331</v>
      </c>
      <c r="J290" s="9">
        <f t="shared" si="30"/>
        <v>0.33333333333333331</v>
      </c>
      <c r="K290" s="9">
        <f t="shared" si="31"/>
        <v>0.33333333333333331</v>
      </c>
      <c r="L290" s="9">
        <f t="shared" si="32"/>
        <v>0</v>
      </c>
      <c r="M290" s="9">
        <f>SUM($L$10:L290)</f>
        <v>0.21875</v>
      </c>
      <c r="N290" s="12">
        <f>IF(OR(E290="Arbeit",E290="Homeoffice",E290="Dienstreise"),IF(J290*24&gt;9,Einstellungen!$B$17,IF(J290*24&gt;6,Einstellungen!$B$16,0)),0)</f>
        <v>30</v>
      </c>
      <c r="O290" s="6" t="str">
        <f>IF(OR(E290="Arbeit",E290="Homeoffice",E290="Dienstreise"),IF(OR(F290="",G290=""),"Zeit fehlt",IF(H290&lt;N290,"Pause prüfen",IF(J290*24&gt;Einstellungen!$B$15,"Arbeitszeit &gt; Limit",IF(OR(WEEKDAY(A290,2)&gt;5,D290&lt;&gt;""),"Ruhetag/Feiertag prüfen","OK")))),IF(OR(E290="",E290="Frei",E290="Urlaub",E290="Krank",E290="Feiertag"),"", "Art prüfen"))</f>
        <v>OK</v>
      </c>
      <c r="P290" s="2"/>
    </row>
    <row r="291" spans="1:16" ht="18" customHeight="1" x14ac:dyDescent="0.25">
      <c r="A291" s="7">
        <v>46304</v>
      </c>
      <c r="B291" s="6" t="str">
        <f t="shared" si="28"/>
        <v>Freitag</v>
      </c>
      <c r="C291" s="6" t="str">
        <f t="shared" si="29"/>
        <v>Oktober</v>
      </c>
      <c r="D291" s="6" t="str">
        <f>IFERROR(INDEX(Einstellungen!$C$22:$C$60,MATCH(A291,Einstellungen!$E$22:$E$60,0)),"")</f>
        <v/>
      </c>
      <c r="E291" s="2" t="s">
        <v>36</v>
      </c>
      <c r="F291" s="8">
        <v>0.34375</v>
      </c>
      <c r="G291" s="8">
        <v>0.69791666666666663</v>
      </c>
      <c r="H291" s="11">
        <v>30</v>
      </c>
      <c r="I291" s="9">
        <f>IF(OR(E291="Arbeit",E291="Homeoffice",E291="Dienstreise",E291="Urlaub",E291="Krank"),IF(AND(WEEKDAY(A291,2)&lt;=5,D291=""),INDEX(Einstellungen!$B$8:$B$14,WEEKDAY(A291,2)),0),0)</f>
        <v>0.33333333333333331</v>
      </c>
      <c r="J291" s="9">
        <f t="shared" si="30"/>
        <v>0.33333333333333331</v>
      </c>
      <c r="K291" s="9">
        <f t="shared" si="31"/>
        <v>0.33333333333333331</v>
      </c>
      <c r="L291" s="9">
        <f t="shared" si="32"/>
        <v>0</v>
      </c>
      <c r="M291" s="9">
        <f>SUM($L$10:L291)</f>
        <v>0.21875</v>
      </c>
      <c r="N291" s="12">
        <f>IF(OR(E291="Arbeit",E291="Homeoffice",E291="Dienstreise"),IF(J291*24&gt;9,Einstellungen!$B$17,IF(J291*24&gt;6,Einstellungen!$B$16,0)),0)</f>
        <v>30</v>
      </c>
      <c r="O291" s="6" t="str">
        <f>IF(OR(E291="Arbeit",E291="Homeoffice",E291="Dienstreise"),IF(OR(F291="",G291=""),"Zeit fehlt",IF(H291&lt;N291,"Pause prüfen",IF(J291*24&gt;Einstellungen!$B$15,"Arbeitszeit &gt; Limit",IF(OR(WEEKDAY(A291,2)&gt;5,D291&lt;&gt;""),"Ruhetag/Feiertag prüfen","OK")))),IF(OR(E291="",E291="Frei",E291="Urlaub",E291="Krank",E291="Feiertag"),"", "Art prüfen"))</f>
        <v>OK</v>
      </c>
      <c r="P291" s="2"/>
    </row>
    <row r="292" spans="1:16" ht="18" customHeight="1" x14ac:dyDescent="0.25">
      <c r="A292" s="7">
        <v>46305</v>
      </c>
      <c r="B292" s="6" t="str">
        <f t="shared" si="28"/>
        <v>Samstag</v>
      </c>
      <c r="C292" s="6" t="str">
        <f t="shared" si="29"/>
        <v>Oktober</v>
      </c>
      <c r="D292" s="6" t="str">
        <f>IFERROR(INDEX(Einstellungen!$C$22:$C$60,MATCH(A292,Einstellungen!$E$22:$E$60,0)),"")</f>
        <v/>
      </c>
      <c r="E292" s="2" t="s">
        <v>38</v>
      </c>
      <c r="F292" s="8"/>
      <c r="G292" s="8"/>
      <c r="H292" s="11"/>
      <c r="I292" s="9">
        <f>IF(OR(E292="Arbeit",E292="Homeoffice",E292="Dienstreise",E292="Urlaub",E292="Krank"),IF(AND(WEEKDAY(A292,2)&lt;=5,D292=""),INDEX(Einstellungen!$B$8:$B$14,WEEKDAY(A292,2)),0),0)</f>
        <v>0</v>
      </c>
      <c r="J292" s="9">
        <f t="shared" si="30"/>
        <v>0</v>
      </c>
      <c r="K292" s="9">
        <f t="shared" si="31"/>
        <v>0</v>
      </c>
      <c r="L292" s="9">
        <f t="shared" si="32"/>
        <v>0</v>
      </c>
      <c r="M292" s="9">
        <f>SUM($L$10:L292)</f>
        <v>0.21875</v>
      </c>
      <c r="N292" s="12">
        <f>IF(OR(E292="Arbeit",E292="Homeoffice",E292="Dienstreise"),IF(J292*24&gt;9,Einstellungen!$B$17,IF(J292*24&gt;6,Einstellungen!$B$16,0)),0)</f>
        <v>0</v>
      </c>
      <c r="O292" s="6" t="str">
        <f>IF(OR(E292="Arbeit",E292="Homeoffice",E292="Dienstreise"),IF(OR(F292="",G292=""),"Zeit fehlt",IF(H292&lt;N292,"Pause prüfen",IF(J292*24&gt;Einstellungen!$B$15,"Arbeitszeit &gt; Limit",IF(OR(WEEKDAY(A292,2)&gt;5,D292&lt;&gt;""),"Ruhetag/Feiertag prüfen","OK")))),IF(OR(E292="",E292="Frei",E292="Urlaub",E292="Krank",E292="Feiertag"),"", "Art prüfen"))</f>
        <v/>
      </c>
      <c r="P292" s="2"/>
    </row>
    <row r="293" spans="1:16" ht="18" customHeight="1" x14ac:dyDescent="0.25">
      <c r="A293" s="7">
        <v>46306</v>
      </c>
      <c r="B293" s="6" t="str">
        <f t="shared" si="28"/>
        <v>Sonntag</v>
      </c>
      <c r="C293" s="6" t="str">
        <f t="shared" si="29"/>
        <v>Oktober</v>
      </c>
      <c r="D293" s="6" t="str">
        <f>IFERROR(INDEX(Einstellungen!$C$22:$C$60,MATCH(A293,Einstellungen!$E$22:$E$60,0)),"")</f>
        <v/>
      </c>
      <c r="E293" s="2" t="s">
        <v>38</v>
      </c>
      <c r="F293" s="8"/>
      <c r="G293" s="8"/>
      <c r="H293" s="11"/>
      <c r="I293" s="9">
        <f>IF(OR(E293="Arbeit",E293="Homeoffice",E293="Dienstreise",E293="Urlaub",E293="Krank"),IF(AND(WEEKDAY(A293,2)&lt;=5,D293=""),INDEX(Einstellungen!$B$8:$B$14,WEEKDAY(A293,2)),0),0)</f>
        <v>0</v>
      </c>
      <c r="J293" s="9">
        <f t="shared" si="30"/>
        <v>0</v>
      </c>
      <c r="K293" s="9">
        <f t="shared" si="31"/>
        <v>0</v>
      </c>
      <c r="L293" s="9">
        <f t="shared" si="32"/>
        <v>0</v>
      </c>
      <c r="M293" s="9">
        <f>SUM($L$10:L293)</f>
        <v>0.21875</v>
      </c>
      <c r="N293" s="12">
        <f>IF(OR(E293="Arbeit",E293="Homeoffice",E293="Dienstreise"),IF(J293*24&gt;9,Einstellungen!$B$17,IF(J293*24&gt;6,Einstellungen!$B$16,0)),0)</f>
        <v>0</v>
      </c>
      <c r="O293" s="6" t="str">
        <f>IF(OR(E293="Arbeit",E293="Homeoffice",E293="Dienstreise"),IF(OR(F293="",G293=""),"Zeit fehlt",IF(H293&lt;N293,"Pause prüfen",IF(J293*24&gt;Einstellungen!$B$15,"Arbeitszeit &gt; Limit",IF(OR(WEEKDAY(A293,2)&gt;5,D293&lt;&gt;""),"Ruhetag/Feiertag prüfen","OK")))),IF(OR(E293="",E293="Frei",E293="Urlaub",E293="Krank",E293="Feiertag"),"", "Art prüfen"))</f>
        <v/>
      </c>
      <c r="P293" s="2"/>
    </row>
    <row r="294" spans="1:16" ht="18" customHeight="1" x14ac:dyDescent="0.25">
      <c r="A294" s="7">
        <v>46307</v>
      </c>
      <c r="B294" s="6" t="str">
        <f t="shared" si="28"/>
        <v>Montag</v>
      </c>
      <c r="C294" s="6" t="str">
        <f t="shared" si="29"/>
        <v>Oktober</v>
      </c>
      <c r="D294" s="6" t="str">
        <f>IFERROR(INDEX(Einstellungen!$C$22:$C$60,MATCH(A294,Einstellungen!$E$22:$E$60,0)),"")</f>
        <v/>
      </c>
      <c r="E294" s="2" t="s">
        <v>41</v>
      </c>
      <c r="F294" s="8">
        <v>0.33333333333333331</v>
      </c>
      <c r="G294" s="8">
        <v>0.6875</v>
      </c>
      <c r="H294" s="11">
        <v>30</v>
      </c>
      <c r="I294" s="9">
        <f>IF(OR(E294="Arbeit",E294="Homeoffice",E294="Dienstreise",E294="Urlaub",E294="Krank"),IF(AND(WEEKDAY(A294,2)&lt;=5,D294=""),INDEX(Einstellungen!$B$8:$B$14,WEEKDAY(A294,2)),0),0)</f>
        <v>0.33333333333333331</v>
      </c>
      <c r="J294" s="9">
        <f t="shared" si="30"/>
        <v>0.33333333333333331</v>
      </c>
      <c r="K294" s="9">
        <f t="shared" si="31"/>
        <v>0.33333333333333331</v>
      </c>
      <c r="L294" s="9">
        <f t="shared" si="32"/>
        <v>0</v>
      </c>
      <c r="M294" s="9">
        <f>SUM($L$10:L294)</f>
        <v>0.21875</v>
      </c>
      <c r="N294" s="12">
        <f>IF(OR(E294="Arbeit",E294="Homeoffice",E294="Dienstreise"),IF(J294*24&gt;9,Einstellungen!$B$17,IF(J294*24&gt;6,Einstellungen!$B$16,0)),0)</f>
        <v>30</v>
      </c>
      <c r="O294" s="6" t="str">
        <f>IF(OR(E294="Arbeit",E294="Homeoffice",E294="Dienstreise"),IF(OR(F294="",G294=""),"Zeit fehlt",IF(H294&lt;N294,"Pause prüfen",IF(J294*24&gt;Einstellungen!$B$15,"Arbeitszeit &gt; Limit",IF(OR(WEEKDAY(A294,2)&gt;5,D294&lt;&gt;""),"Ruhetag/Feiertag prüfen","OK")))),IF(OR(E294="",E294="Frei",E294="Urlaub",E294="Krank",E294="Feiertag"),"", "Art prüfen"))</f>
        <v>OK</v>
      </c>
      <c r="P294" s="2"/>
    </row>
    <row r="295" spans="1:16" ht="18" customHeight="1" x14ac:dyDescent="0.25">
      <c r="A295" s="7">
        <v>46308</v>
      </c>
      <c r="B295" s="6" t="str">
        <f t="shared" si="28"/>
        <v>Dienstag</v>
      </c>
      <c r="C295" s="6" t="str">
        <f t="shared" si="29"/>
        <v>Oktober</v>
      </c>
      <c r="D295" s="6" t="str">
        <f>IFERROR(INDEX(Einstellungen!$C$22:$C$60,MATCH(A295,Einstellungen!$E$22:$E$60,0)),"")</f>
        <v/>
      </c>
      <c r="E295" s="2" t="s">
        <v>36</v>
      </c>
      <c r="F295" s="8">
        <v>0.33333333333333331</v>
      </c>
      <c r="G295" s="8">
        <v>0.6875</v>
      </c>
      <c r="H295" s="11">
        <v>30</v>
      </c>
      <c r="I295" s="9">
        <f>IF(OR(E295="Arbeit",E295="Homeoffice",E295="Dienstreise",E295="Urlaub",E295="Krank"),IF(AND(WEEKDAY(A295,2)&lt;=5,D295=""),INDEX(Einstellungen!$B$8:$B$14,WEEKDAY(A295,2)),0),0)</f>
        <v>0.33333333333333331</v>
      </c>
      <c r="J295" s="9">
        <f t="shared" si="30"/>
        <v>0.33333333333333331</v>
      </c>
      <c r="K295" s="9">
        <f t="shared" si="31"/>
        <v>0.33333333333333331</v>
      </c>
      <c r="L295" s="9">
        <f t="shared" si="32"/>
        <v>0</v>
      </c>
      <c r="M295" s="9">
        <f>SUM($L$10:L295)</f>
        <v>0.21875</v>
      </c>
      <c r="N295" s="12">
        <f>IF(OR(E295="Arbeit",E295="Homeoffice",E295="Dienstreise"),IF(J295*24&gt;9,Einstellungen!$B$17,IF(J295*24&gt;6,Einstellungen!$B$16,0)),0)</f>
        <v>30</v>
      </c>
      <c r="O295" s="6" t="str">
        <f>IF(OR(E295="Arbeit",E295="Homeoffice",E295="Dienstreise"),IF(OR(F295="",G295=""),"Zeit fehlt",IF(H295&lt;N295,"Pause prüfen",IF(J295*24&gt;Einstellungen!$B$15,"Arbeitszeit &gt; Limit",IF(OR(WEEKDAY(A295,2)&gt;5,D295&lt;&gt;""),"Ruhetag/Feiertag prüfen","OK")))),IF(OR(E295="",E295="Frei",E295="Urlaub",E295="Krank",E295="Feiertag"),"", "Art prüfen"))</f>
        <v>OK</v>
      </c>
      <c r="P295" s="2"/>
    </row>
    <row r="296" spans="1:16" ht="18" customHeight="1" x14ac:dyDescent="0.25">
      <c r="A296" s="7">
        <v>46309</v>
      </c>
      <c r="B296" s="6" t="str">
        <f t="shared" si="28"/>
        <v>Mittwoch</v>
      </c>
      <c r="C296" s="6" t="str">
        <f t="shared" si="29"/>
        <v>Oktober</v>
      </c>
      <c r="D296" s="6" t="str">
        <f>IFERROR(INDEX(Einstellungen!$C$22:$C$60,MATCH(A296,Einstellungen!$E$22:$E$60,0)),"")</f>
        <v/>
      </c>
      <c r="E296" s="2" t="s">
        <v>36</v>
      </c>
      <c r="F296" s="8">
        <v>0.35416666666666669</v>
      </c>
      <c r="G296" s="8">
        <v>0.71875</v>
      </c>
      <c r="H296" s="11">
        <v>45</v>
      </c>
      <c r="I296" s="9">
        <f>IF(OR(E296="Arbeit",E296="Homeoffice",E296="Dienstreise",E296="Urlaub",E296="Krank"),IF(AND(WEEKDAY(A296,2)&lt;=5,D296=""),INDEX(Einstellungen!$B$8:$B$14,WEEKDAY(A296,2)),0),0)</f>
        <v>0.33333333333333331</v>
      </c>
      <c r="J296" s="9">
        <f t="shared" si="30"/>
        <v>0.33333333333333331</v>
      </c>
      <c r="K296" s="9">
        <f t="shared" si="31"/>
        <v>0.33333333333333331</v>
      </c>
      <c r="L296" s="9">
        <f t="shared" si="32"/>
        <v>0</v>
      </c>
      <c r="M296" s="9">
        <f>SUM($L$10:L296)</f>
        <v>0.21875</v>
      </c>
      <c r="N296" s="12">
        <f>IF(OR(E296="Arbeit",E296="Homeoffice",E296="Dienstreise"),IF(J296*24&gt;9,Einstellungen!$B$17,IF(J296*24&gt;6,Einstellungen!$B$16,0)),0)</f>
        <v>30</v>
      </c>
      <c r="O296" s="6" t="str">
        <f>IF(OR(E296="Arbeit",E296="Homeoffice",E296="Dienstreise"),IF(OR(F296="",G296=""),"Zeit fehlt",IF(H296&lt;N296,"Pause prüfen",IF(J296*24&gt;Einstellungen!$B$15,"Arbeitszeit &gt; Limit",IF(OR(WEEKDAY(A296,2)&gt;5,D296&lt;&gt;""),"Ruhetag/Feiertag prüfen","OK")))),IF(OR(E296="",E296="Frei",E296="Urlaub",E296="Krank",E296="Feiertag"),"", "Art prüfen"))</f>
        <v>OK</v>
      </c>
      <c r="P296" s="2"/>
    </row>
    <row r="297" spans="1:16" ht="18" customHeight="1" x14ac:dyDescent="0.25">
      <c r="A297" s="7">
        <v>46310</v>
      </c>
      <c r="B297" s="6" t="str">
        <f t="shared" si="28"/>
        <v>Donnerstag</v>
      </c>
      <c r="C297" s="6" t="str">
        <f t="shared" si="29"/>
        <v>Oktober</v>
      </c>
      <c r="D297" s="6" t="str">
        <f>IFERROR(INDEX(Einstellungen!$C$22:$C$60,MATCH(A297,Einstellungen!$E$22:$E$60,0)),"")</f>
        <v/>
      </c>
      <c r="E297" s="2" t="s">
        <v>41</v>
      </c>
      <c r="F297" s="8">
        <v>0.33333333333333331</v>
      </c>
      <c r="G297" s="8">
        <v>0.6875</v>
      </c>
      <c r="H297" s="11">
        <v>30</v>
      </c>
      <c r="I297" s="9">
        <f>IF(OR(E297="Arbeit",E297="Homeoffice",E297="Dienstreise",E297="Urlaub",E297="Krank"),IF(AND(WEEKDAY(A297,2)&lt;=5,D297=""),INDEX(Einstellungen!$B$8:$B$14,WEEKDAY(A297,2)),0),0)</f>
        <v>0.33333333333333331</v>
      </c>
      <c r="J297" s="9">
        <f t="shared" si="30"/>
        <v>0.33333333333333331</v>
      </c>
      <c r="K297" s="9">
        <f t="shared" si="31"/>
        <v>0.33333333333333331</v>
      </c>
      <c r="L297" s="9">
        <f t="shared" si="32"/>
        <v>0</v>
      </c>
      <c r="M297" s="9">
        <f>SUM($L$10:L297)</f>
        <v>0.21875</v>
      </c>
      <c r="N297" s="12">
        <f>IF(OR(E297="Arbeit",E297="Homeoffice",E297="Dienstreise"),IF(J297*24&gt;9,Einstellungen!$B$17,IF(J297*24&gt;6,Einstellungen!$B$16,0)),0)</f>
        <v>30</v>
      </c>
      <c r="O297" s="6" t="str">
        <f>IF(OR(E297="Arbeit",E297="Homeoffice",E297="Dienstreise"),IF(OR(F297="",G297=""),"Zeit fehlt",IF(H297&lt;N297,"Pause prüfen",IF(J297*24&gt;Einstellungen!$B$15,"Arbeitszeit &gt; Limit",IF(OR(WEEKDAY(A297,2)&gt;5,D297&lt;&gt;""),"Ruhetag/Feiertag prüfen","OK")))),IF(OR(E297="",E297="Frei",E297="Urlaub",E297="Krank",E297="Feiertag"),"", "Art prüfen"))</f>
        <v>OK</v>
      </c>
      <c r="P297" s="2"/>
    </row>
    <row r="298" spans="1:16" ht="18" customHeight="1" x14ac:dyDescent="0.25">
      <c r="A298" s="7">
        <v>46311</v>
      </c>
      <c r="B298" s="6" t="str">
        <f t="shared" si="28"/>
        <v>Freitag</v>
      </c>
      <c r="C298" s="6" t="str">
        <f t="shared" si="29"/>
        <v>Oktober</v>
      </c>
      <c r="D298" s="6" t="str">
        <f>IFERROR(INDEX(Einstellungen!$C$22:$C$60,MATCH(A298,Einstellungen!$E$22:$E$60,0)),"")</f>
        <v/>
      </c>
      <c r="E298" s="2" t="s">
        <v>36</v>
      </c>
      <c r="F298" s="8">
        <v>0.34375</v>
      </c>
      <c r="G298" s="8">
        <v>0.69791666666666663</v>
      </c>
      <c r="H298" s="11">
        <v>30</v>
      </c>
      <c r="I298" s="9">
        <f>IF(OR(E298="Arbeit",E298="Homeoffice",E298="Dienstreise",E298="Urlaub",E298="Krank"),IF(AND(WEEKDAY(A298,2)&lt;=5,D298=""),INDEX(Einstellungen!$B$8:$B$14,WEEKDAY(A298,2)),0),0)</f>
        <v>0.33333333333333331</v>
      </c>
      <c r="J298" s="9">
        <f t="shared" si="30"/>
        <v>0.33333333333333331</v>
      </c>
      <c r="K298" s="9">
        <f t="shared" si="31"/>
        <v>0.33333333333333331</v>
      </c>
      <c r="L298" s="9">
        <f t="shared" si="32"/>
        <v>0</v>
      </c>
      <c r="M298" s="9">
        <f>SUM($L$10:L298)</f>
        <v>0.21875</v>
      </c>
      <c r="N298" s="12">
        <f>IF(OR(E298="Arbeit",E298="Homeoffice",E298="Dienstreise"),IF(J298*24&gt;9,Einstellungen!$B$17,IF(J298*24&gt;6,Einstellungen!$B$16,0)),0)</f>
        <v>30</v>
      </c>
      <c r="O298" s="6" t="str">
        <f>IF(OR(E298="Arbeit",E298="Homeoffice",E298="Dienstreise"),IF(OR(F298="",G298=""),"Zeit fehlt",IF(H298&lt;N298,"Pause prüfen",IF(J298*24&gt;Einstellungen!$B$15,"Arbeitszeit &gt; Limit",IF(OR(WEEKDAY(A298,2)&gt;5,D298&lt;&gt;""),"Ruhetag/Feiertag prüfen","OK")))),IF(OR(E298="",E298="Frei",E298="Urlaub",E298="Krank",E298="Feiertag"),"", "Art prüfen"))</f>
        <v>OK</v>
      </c>
      <c r="P298" s="2"/>
    </row>
    <row r="299" spans="1:16" ht="18" customHeight="1" x14ac:dyDescent="0.25">
      <c r="A299" s="7">
        <v>46312</v>
      </c>
      <c r="B299" s="6" t="str">
        <f t="shared" si="28"/>
        <v>Samstag</v>
      </c>
      <c r="C299" s="6" t="str">
        <f t="shared" si="29"/>
        <v>Oktober</v>
      </c>
      <c r="D299" s="6" t="str">
        <f>IFERROR(INDEX(Einstellungen!$C$22:$C$60,MATCH(A299,Einstellungen!$E$22:$E$60,0)),"")</f>
        <v/>
      </c>
      <c r="E299" s="2" t="s">
        <v>38</v>
      </c>
      <c r="F299" s="8"/>
      <c r="G299" s="8"/>
      <c r="H299" s="11"/>
      <c r="I299" s="9">
        <f>IF(OR(E299="Arbeit",E299="Homeoffice",E299="Dienstreise",E299="Urlaub",E299="Krank"),IF(AND(WEEKDAY(A299,2)&lt;=5,D299=""),INDEX(Einstellungen!$B$8:$B$14,WEEKDAY(A299,2)),0),0)</f>
        <v>0</v>
      </c>
      <c r="J299" s="9">
        <f t="shared" si="30"/>
        <v>0</v>
      </c>
      <c r="K299" s="9">
        <f t="shared" si="31"/>
        <v>0</v>
      </c>
      <c r="L299" s="9">
        <f t="shared" si="32"/>
        <v>0</v>
      </c>
      <c r="M299" s="9">
        <f>SUM($L$10:L299)</f>
        <v>0.21875</v>
      </c>
      <c r="N299" s="12">
        <f>IF(OR(E299="Arbeit",E299="Homeoffice",E299="Dienstreise"),IF(J299*24&gt;9,Einstellungen!$B$17,IF(J299*24&gt;6,Einstellungen!$B$16,0)),0)</f>
        <v>0</v>
      </c>
      <c r="O299" s="6" t="str">
        <f>IF(OR(E299="Arbeit",E299="Homeoffice",E299="Dienstreise"),IF(OR(F299="",G299=""),"Zeit fehlt",IF(H299&lt;N299,"Pause prüfen",IF(J299*24&gt;Einstellungen!$B$15,"Arbeitszeit &gt; Limit",IF(OR(WEEKDAY(A299,2)&gt;5,D299&lt;&gt;""),"Ruhetag/Feiertag prüfen","OK")))),IF(OR(E299="",E299="Frei",E299="Urlaub",E299="Krank",E299="Feiertag"),"", "Art prüfen"))</f>
        <v/>
      </c>
      <c r="P299" s="2"/>
    </row>
    <row r="300" spans="1:16" ht="18" customHeight="1" x14ac:dyDescent="0.25">
      <c r="A300" s="7">
        <v>46313</v>
      </c>
      <c r="B300" s="6" t="str">
        <f t="shared" si="28"/>
        <v>Sonntag</v>
      </c>
      <c r="C300" s="6" t="str">
        <f t="shared" si="29"/>
        <v>Oktober</v>
      </c>
      <c r="D300" s="6" t="str">
        <f>IFERROR(INDEX(Einstellungen!$C$22:$C$60,MATCH(A300,Einstellungen!$E$22:$E$60,0)),"")</f>
        <v/>
      </c>
      <c r="E300" s="2" t="s">
        <v>38</v>
      </c>
      <c r="F300" s="8"/>
      <c r="G300" s="8"/>
      <c r="H300" s="11"/>
      <c r="I300" s="9">
        <f>IF(OR(E300="Arbeit",E300="Homeoffice",E300="Dienstreise",E300="Urlaub",E300="Krank"),IF(AND(WEEKDAY(A300,2)&lt;=5,D300=""),INDEX(Einstellungen!$B$8:$B$14,WEEKDAY(A300,2)),0),0)</f>
        <v>0</v>
      </c>
      <c r="J300" s="9">
        <f t="shared" si="30"/>
        <v>0</v>
      </c>
      <c r="K300" s="9">
        <f t="shared" si="31"/>
        <v>0</v>
      </c>
      <c r="L300" s="9">
        <f t="shared" si="32"/>
        <v>0</v>
      </c>
      <c r="M300" s="9">
        <f>SUM($L$10:L300)</f>
        <v>0.21875</v>
      </c>
      <c r="N300" s="12">
        <f>IF(OR(E300="Arbeit",E300="Homeoffice",E300="Dienstreise"),IF(J300*24&gt;9,Einstellungen!$B$17,IF(J300*24&gt;6,Einstellungen!$B$16,0)),0)</f>
        <v>0</v>
      </c>
      <c r="O300" s="6" t="str">
        <f>IF(OR(E300="Arbeit",E300="Homeoffice",E300="Dienstreise"),IF(OR(F300="",G300=""),"Zeit fehlt",IF(H300&lt;N300,"Pause prüfen",IF(J300*24&gt;Einstellungen!$B$15,"Arbeitszeit &gt; Limit",IF(OR(WEEKDAY(A300,2)&gt;5,D300&lt;&gt;""),"Ruhetag/Feiertag prüfen","OK")))),IF(OR(E300="",E300="Frei",E300="Urlaub",E300="Krank",E300="Feiertag"),"", "Art prüfen"))</f>
        <v/>
      </c>
      <c r="P300" s="2"/>
    </row>
    <row r="301" spans="1:16" ht="18" customHeight="1" x14ac:dyDescent="0.25">
      <c r="A301" s="7">
        <v>46314</v>
      </c>
      <c r="B301" s="6" t="str">
        <f t="shared" si="28"/>
        <v>Montag</v>
      </c>
      <c r="C301" s="6" t="str">
        <f t="shared" si="29"/>
        <v>Oktober</v>
      </c>
      <c r="D301" s="6" t="str">
        <f>IFERROR(INDEX(Einstellungen!$C$22:$C$60,MATCH(A301,Einstellungen!$E$22:$E$60,0)),"")</f>
        <v/>
      </c>
      <c r="E301" s="2" t="s">
        <v>41</v>
      </c>
      <c r="F301" s="8">
        <v>0.33333333333333331</v>
      </c>
      <c r="G301" s="8">
        <v>0.6875</v>
      </c>
      <c r="H301" s="11">
        <v>30</v>
      </c>
      <c r="I301" s="9">
        <f>IF(OR(E301="Arbeit",E301="Homeoffice",E301="Dienstreise",E301="Urlaub",E301="Krank"),IF(AND(WEEKDAY(A301,2)&lt;=5,D301=""),INDEX(Einstellungen!$B$8:$B$14,WEEKDAY(A301,2)),0),0)</f>
        <v>0.33333333333333331</v>
      </c>
      <c r="J301" s="9">
        <f t="shared" si="30"/>
        <v>0.33333333333333331</v>
      </c>
      <c r="K301" s="9">
        <f t="shared" si="31"/>
        <v>0.33333333333333331</v>
      </c>
      <c r="L301" s="9">
        <f t="shared" si="32"/>
        <v>0</v>
      </c>
      <c r="M301" s="9">
        <f>SUM($L$10:L301)</f>
        <v>0.21875</v>
      </c>
      <c r="N301" s="12">
        <f>IF(OR(E301="Arbeit",E301="Homeoffice",E301="Dienstreise"),IF(J301*24&gt;9,Einstellungen!$B$17,IF(J301*24&gt;6,Einstellungen!$B$16,0)),0)</f>
        <v>30</v>
      </c>
      <c r="O301" s="6" t="str">
        <f>IF(OR(E301="Arbeit",E301="Homeoffice",E301="Dienstreise"),IF(OR(F301="",G301=""),"Zeit fehlt",IF(H301&lt;N301,"Pause prüfen",IF(J301*24&gt;Einstellungen!$B$15,"Arbeitszeit &gt; Limit",IF(OR(WEEKDAY(A301,2)&gt;5,D301&lt;&gt;""),"Ruhetag/Feiertag prüfen","OK")))),IF(OR(E301="",E301="Frei",E301="Urlaub",E301="Krank",E301="Feiertag"),"", "Art prüfen"))</f>
        <v>OK</v>
      </c>
      <c r="P301" s="2"/>
    </row>
    <row r="302" spans="1:16" ht="18" customHeight="1" x14ac:dyDescent="0.25">
      <c r="A302" s="7">
        <v>46315</v>
      </c>
      <c r="B302" s="6" t="str">
        <f t="shared" si="28"/>
        <v>Dienstag</v>
      </c>
      <c r="C302" s="6" t="str">
        <f t="shared" si="29"/>
        <v>Oktober</v>
      </c>
      <c r="D302" s="6" t="str">
        <f>IFERROR(INDEX(Einstellungen!$C$22:$C$60,MATCH(A302,Einstellungen!$E$22:$E$60,0)),"")</f>
        <v/>
      </c>
      <c r="E302" s="2" t="s">
        <v>36</v>
      </c>
      <c r="F302" s="8">
        <v>0.33333333333333331</v>
      </c>
      <c r="G302" s="8">
        <v>0.6875</v>
      </c>
      <c r="H302" s="11">
        <v>30</v>
      </c>
      <c r="I302" s="9">
        <f>IF(OR(E302="Arbeit",E302="Homeoffice",E302="Dienstreise",E302="Urlaub",E302="Krank"),IF(AND(WEEKDAY(A302,2)&lt;=5,D302=""),INDEX(Einstellungen!$B$8:$B$14,WEEKDAY(A302,2)),0),0)</f>
        <v>0.33333333333333331</v>
      </c>
      <c r="J302" s="9">
        <f t="shared" si="30"/>
        <v>0.33333333333333331</v>
      </c>
      <c r="K302" s="9">
        <f t="shared" si="31"/>
        <v>0.33333333333333331</v>
      </c>
      <c r="L302" s="9">
        <f t="shared" si="32"/>
        <v>0</v>
      </c>
      <c r="M302" s="9">
        <f>SUM($L$10:L302)</f>
        <v>0.21875</v>
      </c>
      <c r="N302" s="12">
        <f>IF(OR(E302="Arbeit",E302="Homeoffice",E302="Dienstreise"),IF(J302*24&gt;9,Einstellungen!$B$17,IF(J302*24&gt;6,Einstellungen!$B$16,0)),0)</f>
        <v>30</v>
      </c>
      <c r="O302" s="6" t="str">
        <f>IF(OR(E302="Arbeit",E302="Homeoffice",E302="Dienstreise"),IF(OR(F302="",G302=""),"Zeit fehlt",IF(H302&lt;N302,"Pause prüfen",IF(J302*24&gt;Einstellungen!$B$15,"Arbeitszeit &gt; Limit",IF(OR(WEEKDAY(A302,2)&gt;5,D302&lt;&gt;""),"Ruhetag/Feiertag prüfen","OK")))),IF(OR(E302="",E302="Frei",E302="Urlaub",E302="Krank",E302="Feiertag"),"", "Art prüfen"))</f>
        <v>OK</v>
      </c>
      <c r="P302" s="2"/>
    </row>
    <row r="303" spans="1:16" ht="18" customHeight="1" x14ac:dyDescent="0.25">
      <c r="A303" s="7">
        <v>46316</v>
      </c>
      <c r="B303" s="6" t="str">
        <f t="shared" si="28"/>
        <v>Mittwoch</v>
      </c>
      <c r="C303" s="6" t="str">
        <f t="shared" si="29"/>
        <v>Oktober</v>
      </c>
      <c r="D303" s="6" t="str">
        <f>IFERROR(INDEX(Einstellungen!$C$22:$C$60,MATCH(A303,Einstellungen!$E$22:$E$60,0)),"")</f>
        <v/>
      </c>
      <c r="E303" s="2" t="s">
        <v>36</v>
      </c>
      <c r="F303" s="8">
        <v>0.35416666666666669</v>
      </c>
      <c r="G303" s="8">
        <v>0.71875</v>
      </c>
      <c r="H303" s="11">
        <v>45</v>
      </c>
      <c r="I303" s="9">
        <f>IF(OR(E303="Arbeit",E303="Homeoffice",E303="Dienstreise",E303="Urlaub",E303="Krank"),IF(AND(WEEKDAY(A303,2)&lt;=5,D303=""),INDEX(Einstellungen!$B$8:$B$14,WEEKDAY(A303,2)),0),0)</f>
        <v>0.33333333333333331</v>
      </c>
      <c r="J303" s="9">
        <f t="shared" si="30"/>
        <v>0.33333333333333331</v>
      </c>
      <c r="K303" s="9">
        <f t="shared" si="31"/>
        <v>0.33333333333333331</v>
      </c>
      <c r="L303" s="9">
        <f t="shared" si="32"/>
        <v>0</v>
      </c>
      <c r="M303" s="9">
        <f>SUM($L$10:L303)</f>
        <v>0.21875</v>
      </c>
      <c r="N303" s="12">
        <f>IF(OR(E303="Arbeit",E303="Homeoffice",E303="Dienstreise"),IF(J303*24&gt;9,Einstellungen!$B$17,IF(J303*24&gt;6,Einstellungen!$B$16,0)),0)</f>
        <v>30</v>
      </c>
      <c r="O303" s="6" t="str">
        <f>IF(OR(E303="Arbeit",E303="Homeoffice",E303="Dienstreise"),IF(OR(F303="",G303=""),"Zeit fehlt",IF(H303&lt;N303,"Pause prüfen",IF(J303*24&gt;Einstellungen!$B$15,"Arbeitszeit &gt; Limit",IF(OR(WEEKDAY(A303,2)&gt;5,D303&lt;&gt;""),"Ruhetag/Feiertag prüfen","OK")))),IF(OR(E303="",E303="Frei",E303="Urlaub",E303="Krank",E303="Feiertag"),"", "Art prüfen"))</f>
        <v>OK</v>
      </c>
      <c r="P303" s="2"/>
    </row>
    <row r="304" spans="1:16" ht="18" customHeight="1" x14ac:dyDescent="0.25">
      <c r="A304" s="7">
        <v>46317</v>
      </c>
      <c r="B304" s="6" t="str">
        <f t="shared" si="28"/>
        <v>Donnerstag</v>
      </c>
      <c r="C304" s="6" t="str">
        <f t="shared" si="29"/>
        <v>Oktober</v>
      </c>
      <c r="D304" s="6" t="str">
        <f>IFERROR(INDEX(Einstellungen!$C$22:$C$60,MATCH(A304,Einstellungen!$E$22:$E$60,0)),"")</f>
        <v/>
      </c>
      <c r="E304" s="2" t="s">
        <v>41</v>
      </c>
      <c r="F304" s="8">
        <v>0.33333333333333331</v>
      </c>
      <c r="G304" s="8">
        <v>0.6875</v>
      </c>
      <c r="H304" s="11">
        <v>30</v>
      </c>
      <c r="I304" s="9">
        <f>IF(OR(E304="Arbeit",E304="Homeoffice",E304="Dienstreise",E304="Urlaub",E304="Krank"),IF(AND(WEEKDAY(A304,2)&lt;=5,D304=""),INDEX(Einstellungen!$B$8:$B$14,WEEKDAY(A304,2)),0),0)</f>
        <v>0.33333333333333331</v>
      </c>
      <c r="J304" s="9">
        <f t="shared" si="30"/>
        <v>0.33333333333333331</v>
      </c>
      <c r="K304" s="9">
        <f t="shared" si="31"/>
        <v>0.33333333333333331</v>
      </c>
      <c r="L304" s="9">
        <f t="shared" si="32"/>
        <v>0</v>
      </c>
      <c r="M304" s="9">
        <f>SUM($L$10:L304)</f>
        <v>0.21875</v>
      </c>
      <c r="N304" s="12">
        <f>IF(OR(E304="Arbeit",E304="Homeoffice",E304="Dienstreise"),IF(J304*24&gt;9,Einstellungen!$B$17,IF(J304*24&gt;6,Einstellungen!$B$16,0)),0)</f>
        <v>30</v>
      </c>
      <c r="O304" s="6" t="str">
        <f>IF(OR(E304="Arbeit",E304="Homeoffice",E304="Dienstreise"),IF(OR(F304="",G304=""),"Zeit fehlt",IF(H304&lt;N304,"Pause prüfen",IF(J304*24&gt;Einstellungen!$B$15,"Arbeitszeit &gt; Limit",IF(OR(WEEKDAY(A304,2)&gt;5,D304&lt;&gt;""),"Ruhetag/Feiertag prüfen","OK")))),IF(OR(E304="",E304="Frei",E304="Urlaub",E304="Krank",E304="Feiertag"),"", "Art prüfen"))</f>
        <v>OK</v>
      </c>
      <c r="P304" s="2"/>
    </row>
    <row r="305" spans="1:16" ht="18" customHeight="1" x14ac:dyDescent="0.25">
      <c r="A305" s="7">
        <v>46318</v>
      </c>
      <c r="B305" s="6" t="str">
        <f t="shared" si="28"/>
        <v>Freitag</v>
      </c>
      <c r="C305" s="6" t="str">
        <f t="shared" si="29"/>
        <v>Oktober</v>
      </c>
      <c r="D305" s="6" t="str">
        <f>IFERROR(INDEX(Einstellungen!$C$22:$C$60,MATCH(A305,Einstellungen!$E$22:$E$60,0)),"")</f>
        <v/>
      </c>
      <c r="E305" s="2" t="s">
        <v>36</v>
      </c>
      <c r="F305" s="8">
        <v>0.34375</v>
      </c>
      <c r="G305" s="8">
        <v>0.69791666666666663</v>
      </c>
      <c r="H305" s="11">
        <v>30</v>
      </c>
      <c r="I305" s="9">
        <f>IF(OR(E305="Arbeit",E305="Homeoffice",E305="Dienstreise",E305="Urlaub",E305="Krank"),IF(AND(WEEKDAY(A305,2)&lt;=5,D305=""),INDEX(Einstellungen!$B$8:$B$14,WEEKDAY(A305,2)),0),0)</f>
        <v>0.33333333333333331</v>
      </c>
      <c r="J305" s="9">
        <f t="shared" si="30"/>
        <v>0.33333333333333331</v>
      </c>
      <c r="K305" s="9">
        <f t="shared" si="31"/>
        <v>0.33333333333333331</v>
      </c>
      <c r="L305" s="9">
        <f t="shared" si="32"/>
        <v>0</v>
      </c>
      <c r="M305" s="9">
        <f>SUM($L$10:L305)</f>
        <v>0.21875</v>
      </c>
      <c r="N305" s="12">
        <f>IF(OR(E305="Arbeit",E305="Homeoffice",E305="Dienstreise"),IF(J305*24&gt;9,Einstellungen!$B$17,IF(J305*24&gt;6,Einstellungen!$B$16,0)),0)</f>
        <v>30</v>
      </c>
      <c r="O305" s="6" t="str">
        <f>IF(OR(E305="Arbeit",E305="Homeoffice",E305="Dienstreise"),IF(OR(F305="",G305=""),"Zeit fehlt",IF(H305&lt;N305,"Pause prüfen",IF(J305*24&gt;Einstellungen!$B$15,"Arbeitszeit &gt; Limit",IF(OR(WEEKDAY(A305,2)&gt;5,D305&lt;&gt;""),"Ruhetag/Feiertag prüfen","OK")))),IF(OR(E305="",E305="Frei",E305="Urlaub",E305="Krank",E305="Feiertag"),"", "Art prüfen"))</f>
        <v>OK</v>
      </c>
      <c r="P305" s="2"/>
    </row>
    <row r="306" spans="1:16" ht="18" customHeight="1" x14ac:dyDescent="0.25">
      <c r="A306" s="7">
        <v>46319</v>
      </c>
      <c r="B306" s="6" t="str">
        <f t="shared" si="28"/>
        <v>Samstag</v>
      </c>
      <c r="C306" s="6" t="str">
        <f t="shared" si="29"/>
        <v>Oktober</v>
      </c>
      <c r="D306" s="6" t="str">
        <f>IFERROR(INDEX(Einstellungen!$C$22:$C$60,MATCH(A306,Einstellungen!$E$22:$E$60,0)),"")</f>
        <v/>
      </c>
      <c r="E306" s="2" t="s">
        <v>38</v>
      </c>
      <c r="F306" s="8"/>
      <c r="G306" s="8"/>
      <c r="H306" s="11"/>
      <c r="I306" s="9">
        <f>IF(OR(E306="Arbeit",E306="Homeoffice",E306="Dienstreise",E306="Urlaub",E306="Krank"),IF(AND(WEEKDAY(A306,2)&lt;=5,D306=""),INDEX(Einstellungen!$B$8:$B$14,WEEKDAY(A306,2)),0),0)</f>
        <v>0</v>
      </c>
      <c r="J306" s="9">
        <f t="shared" si="30"/>
        <v>0</v>
      </c>
      <c r="K306" s="9">
        <f t="shared" si="31"/>
        <v>0</v>
      </c>
      <c r="L306" s="9">
        <f t="shared" si="32"/>
        <v>0</v>
      </c>
      <c r="M306" s="9">
        <f>SUM($L$10:L306)</f>
        <v>0.21875</v>
      </c>
      <c r="N306" s="12">
        <f>IF(OR(E306="Arbeit",E306="Homeoffice",E306="Dienstreise"),IF(J306*24&gt;9,Einstellungen!$B$17,IF(J306*24&gt;6,Einstellungen!$B$16,0)),0)</f>
        <v>0</v>
      </c>
      <c r="O306" s="6" t="str">
        <f>IF(OR(E306="Arbeit",E306="Homeoffice",E306="Dienstreise"),IF(OR(F306="",G306=""),"Zeit fehlt",IF(H306&lt;N306,"Pause prüfen",IF(J306*24&gt;Einstellungen!$B$15,"Arbeitszeit &gt; Limit",IF(OR(WEEKDAY(A306,2)&gt;5,D306&lt;&gt;""),"Ruhetag/Feiertag prüfen","OK")))),IF(OR(E306="",E306="Frei",E306="Urlaub",E306="Krank",E306="Feiertag"),"", "Art prüfen"))</f>
        <v/>
      </c>
      <c r="P306" s="2"/>
    </row>
    <row r="307" spans="1:16" ht="18" customHeight="1" x14ac:dyDescent="0.25">
      <c r="A307" s="7">
        <v>46320</v>
      </c>
      <c r="B307" s="6" t="str">
        <f t="shared" si="28"/>
        <v>Sonntag</v>
      </c>
      <c r="C307" s="6" t="str">
        <f t="shared" si="29"/>
        <v>Oktober</v>
      </c>
      <c r="D307" s="6" t="str">
        <f>IFERROR(INDEX(Einstellungen!$C$22:$C$60,MATCH(A307,Einstellungen!$E$22:$E$60,0)),"")</f>
        <v/>
      </c>
      <c r="E307" s="2" t="s">
        <v>38</v>
      </c>
      <c r="F307" s="8"/>
      <c r="G307" s="8"/>
      <c r="H307" s="11"/>
      <c r="I307" s="9">
        <f>IF(OR(E307="Arbeit",E307="Homeoffice",E307="Dienstreise",E307="Urlaub",E307="Krank"),IF(AND(WEEKDAY(A307,2)&lt;=5,D307=""),INDEX(Einstellungen!$B$8:$B$14,WEEKDAY(A307,2)),0),0)</f>
        <v>0</v>
      </c>
      <c r="J307" s="9">
        <f t="shared" si="30"/>
        <v>0</v>
      </c>
      <c r="K307" s="9">
        <f t="shared" si="31"/>
        <v>0</v>
      </c>
      <c r="L307" s="9">
        <f t="shared" si="32"/>
        <v>0</v>
      </c>
      <c r="M307" s="9">
        <f>SUM($L$10:L307)</f>
        <v>0.21875</v>
      </c>
      <c r="N307" s="12">
        <f>IF(OR(E307="Arbeit",E307="Homeoffice",E307="Dienstreise"),IF(J307*24&gt;9,Einstellungen!$B$17,IF(J307*24&gt;6,Einstellungen!$B$16,0)),0)</f>
        <v>0</v>
      </c>
      <c r="O307" s="6" t="str">
        <f>IF(OR(E307="Arbeit",E307="Homeoffice",E307="Dienstreise"),IF(OR(F307="",G307=""),"Zeit fehlt",IF(H307&lt;N307,"Pause prüfen",IF(J307*24&gt;Einstellungen!$B$15,"Arbeitszeit &gt; Limit",IF(OR(WEEKDAY(A307,2)&gt;5,D307&lt;&gt;""),"Ruhetag/Feiertag prüfen","OK")))),IF(OR(E307="",E307="Frei",E307="Urlaub",E307="Krank",E307="Feiertag"),"", "Art prüfen"))</f>
        <v/>
      </c>
      <c r="P307" s="2"/>
    </row>
    <row r="308" spans="1:16" ht="18" customHeight="1" x14ac:dyDescent="0.25">
      <c r="A308" s="7">
        <v>46321</v>
      </c>
      <c r="B308" s="6" t="str">
        <f t="shared" si="28"/>
        <v>Montag</v>
      </c>
      <c r="C308" s="6" t="str">
        <f t="shared" si="29"/>
        <v>Oktober</v>
      </c>
      <c r="D308" s="6" t="str">
        <f>IFERROR(INDEX(Einstellungen!$C$22:$C$60,MATCH(A308,Einstellungen!$E$22:$E$60,0)),"")</f>
        <v/>
      </c>
      <c r="E308" s="2" t="s">
        <v>41</v>
      </c>
      <c r="F308" s="8">
        <v>0.33333333333333331</v>
      </c>
      <c r="G308" s="8">
        <v>0.6875</v>
      </c>
      <c r="H308" s="11">
        <v>30</v>
      </c>
      <c r="I308" s="9">
        <f>IF(OR(E308="Arbeit",E308="Homeoffice",E308="Dienstreise",E308="Urlaub",E308="Krank"),IF(AND(WEEKDAY(A308,2)&lt;=5,D308=""),INDEX(Einstellungen!$B$8:$B$14,WEEKDAY(A308,2)),0),0)</f>
        <v>0.33333333333333331</v>
      </c>
      <c r="J308" s="9">
        <f t="shared" si="30"/>
        <v>0.33333333333333331</v>
      </c>
      <c r="K308" s="9">
        <f t="shared" si="31"/>
        <v>0.33333333333333331</v>
      </c>
      <c r="L308" s="9">
        <f t="shared" si="32"/>
        <v>0</v>
      </c>
      <c r="M308" s="9">
        <f>SUM($L$10:L308)</f>
        <v>0.21875</v>
      </c>
      <c r="N308" s="12">
        <f>IF(OR(E308="Arbeit",E308="Homeoffice",E308="Dienstreise"),IF(J308*24&gt;9,Einstellungen!$B$17,IF(J308*24&gt;6,Einstellungen!$B$16,0)),0)</f>
        <v>30</v>
      </c>
      <c r="O308" s="6" t="str">
        <f>IF(OR(E308="Arbeit",E308="Homeoffice",E308="Dienstreise"),IF(OR(F308="",G308=""),"Zeit fehlt",IF(H308&lt;N308,"Pause prüfen",IF(J308*24&gt;Einstellungen!$B$15,"Arbeitszeit &gt; Limit",IF(OR(WEEKDAY(A308,2)&gt;5,D308&lt;&gt;""),"Ruhetag/Feiertag prüfen","OK")))),IF(OR(E308="",E308="Frei",E308="Urlaub",E308="Krank",E308="Feiertag"),"", "Art prüfen"))</f>
        <v>OK</v>
      </c>
      <c r="P308" s="2"/>
    </row>
    <row r="309" spans="1:16" ht="18" customHeight="1" x14ac:dyDescent="0.25">
      <c r="A309" s="7">
        <v>46322</v>
      </c>
      <c r="B309" s="6" t="str">
        <f t="shared" si="28"/>
        <v>Dienstag</v>
      </c>
      <c r="C309" s="6" t="str">
        <f t="shared" si="29"/>
        <v>Oktober</v>
      </c>
      <c r="D309" s="6" t="str">
        <f>IFERROR(INDEX(Einstellungen!$C$22:$C$60,MATCH(A309,Einstellungen!$E$22:$E$60,0)),"")</f>
        <v/>
      </c>
      <c r="E309" s="2" t="s">
        <v>36</v>
      </c>
      <c r="F309" s="8">
        <v>0.33333333333333331</v>
      </c>
      <c r="G309" s="8">
        <v>0.6875</v>
      </c>
      <c r="H309" s="11">
        <v>30</v>
      </c>
      <c r="I309" s="9">
        <f>IF(OR(E309="Arbeit",E309="Homeoffice",E309="Dienstreise",E309="Urlaub",E309="Krank"),IF(AND(WEEKDAY(A309,2)&lt;=5,D309=""),INDEX(Einstellungen!$B$8:$B$14,WEEKDAY(A309,2)),0),0)</f>
        <v>0.33333333333333331</v>
      </c>
      <c r="J309" s="9">
        <f t="shared" si="30"/>
        <v>0.33333333333333331</v>
      </c>
      <c r="K309" s="9">
        <f t="shared" si="31"/>
        <v>0.33333333333333331</v>
      </c>
      <c r="L309" s="9">
        <f t="shared" si="32"/>
        <v>0</v>
      </c>
      <c r="M309" s="9">
        <f>SUM($L$10:L309)</f>
        <v>0.21875</v>
      </c>
      <c r="N309" s="12">
        <f>IF(OR(E309="Arbeit",E309="Homeoffice",E309="Dienstreise"),IF(J309*24&gt;9,Einstellungen!$B$17,IF(J309*24&gt;6,Einstellungen!$B$16,0)),0)</f>
        <v>30</v>
      </c>
      <c r="O309" s="6" t="str">
        <f>IF(OR(E309="Arbeit",E309="Homeoffice",E309="Dienstreise"),IF(OR(F309="",G309=""),"Zeit fehlt",IF(H309&lt;N309,"Pause prüfen",IF(J309*24&gt;Einstellungen!$B$15,"Arbeitszeit &gt; Limit",IF(OR(WEEKDAY(A309,2)&gt;5,D309&lt;&gt;""),"Ruhetag/Feiertag prüfen","OK")))),IF(OR(E309="",E309="Frei",E309="Urlaub",E309="Krank",E309="Feiertag"),"", "Art prüfen"))</f>
        <v>OK</v>
      </c>
      <c r="P309" s="2"/>
    </row>
    <row r="310" spans="1:16" ht="18" customHeight="1" x14ac:dyDescent="0.25">
      <c r="A310" s="7">
        <v>46323</v>
      </c>
      <c r="B310" s="6" t="str">
        <f t="shared" si="28"/>
        <v>Mittwoch</v>
      </c>
      <c r="C310" s="6" t="str">
        <f t="shared" si="29"/>
        <v>Oktober</v>
      </c>
      <c r="D310" s="6" t="str">
        <f>IFERROR(INDEX(Einstellungen!$C$22:$C$60,MATCH(A310,Einstellungen!$E$22:$E$60,0)),"")</f>
        <v/>
      </c>
      <c r="E310" s="2" t="s">
        <v>36</v>
      </c>
      <c r="F310" s="8">
        <v>0.35416666666666669</v>
      </c>
      <c r="G310" s="8">
        <v>0.71875</v>
      </c>
      <c r="H310" s="11">
        <v>45</v>
      </c>
      <c r="I310" s="9">
        <f>IF(OR(E310="Arbeit",E310="Homeoffice",E310="Dienstreise",E310="Urlaub",E310="Krank"),IF(AND(WEEKDAY(A310,2)&lt;=5,D310=""),INDEX(Einstellungen!$B$8:$B$14,WEEKDAY(A310,2)),0),0)</f>
        <v>0.33333333333333331</v>
      </c>
      <c r="J310" s="9">
        <f t="shared" si="30"/>
        <v>0.33333333333333331</v>
      </c>
      <c r="K310" s="9">
        <f t="shared" si="31"/>
        <v>0.33333333333333331</v>
      </c>
      <c r="L310" s="9">
        <f t="shared" si="32"/>
        <v>0</v>
      </c>
      <c r="M310" s="9">
        <f>SUM($L$10:L310)</f>
        <v>0.21875</v>
      </c>
      <c r="N310" s="12">
        <f>IF(OR(E310="Arbeit",E310="Homeoffice",E310="Dienstreise"),IF(J310*24&gt;9,Einstellungen!$B$17,IF(J310*24&gt;6,Einstellungen!$B$16,0)),0)</f>
        <v>30</v>
      </c>
      <c r="O310" s="6" t="str">
        <f>IF(OR(E310="Arbeit",E310="Homeoffice",E310="Dienstreise"),IF(OR(F310="",G310=""),"Zeit fehlt",IF(H310&lt;N310,"Pause prüfen",IF(J310*24&gt;Einstellungen!$B$15,"Arbeitszeit &gt; Limit",IF(OR(WEEKDAY(A310,2)&gt;5,D310&lt;&gt;""),"Ruhetag/Feiertag prüfen","OK")))),IF(OR(E310="",E310="Frei",E310="Urlaub",E310="Krank",E310="Feiertag"),"", "Art prüfen"))</f>
        <v>OK</v>
      </c>
      <c r="P310" s="2"/>
    </row>
    <row r="311" spans="1:16" ht="18" customHeight="1" x14ac:dyDescent="0.25">
      <c r="A311" s="7">
        <v>46324</v>
      </c>
      <c r="B311" s="6" t="str">
        <f t="shared" si="28"/>
        <v>Donnerstag</v>
      </c>
      <c r="C311" s="6" t="str">
        <f t="shared" si="29"/>
        <v>Oktober</v>
      </c>
      <c r="D311" s="6" t="str">
        <f>IFERROR(INDEX(Einstellungen!$C$22:$C$60,MATCH(A311,Einstellungen!$E$22:$E$60,0)),"")</f>
        <v/>
      </c>
      <c r="E311" s="2" t="s">
        <v>41</v>
      </c>
      <c r="F311" s="8">
        <v>0.33333333333333331</v>
      </c>
      <c r="G311" s="8">
        <v>0.6875</v>
      </c>
      <c r="H311" s="11">
        <v>30</v>
      </c>
      <c r="I311" s="9">
        <f>IF(OR(E311="Arbeit",E311="Homeoffice",E311="Dienstreise",E311="Urlaub",E311="Krank"),IF(AND(WEEKDAY(A311,2)&lt;=5,D311=""),INDEX(Einstellungen!$B$8:$B$14,WEEKDAY(A311,2)),0),0)</f>
        <v>0.33333333333333331</v>
      </c>
      <c r="J311" s="9">
        <f t="shared" si="30"/>
        <v>0.33333333333333331</v>
      </c>
      <c r="K311" s="9">
        <f t="shared" si="31"/>
        <v>0.33333333333333331</v>
      </c>
      <c r="L311" s="9">
        <f t="shared" si="32"/>
        <v>0</v>
      </c>
      <c r="M311" s="9">
        <f>SUM($L$10:L311)</f>
        <v>0.21875</v>
      </c>
      <c r="N311" s="12">
        <f>IF(OR(E311="Arbeit",E311="Homeoffice",E311="Dienstreise"),IF(J311*24&gt;9,Einstellungen!$B$17,IF(J311*24&gt;6,Einstellungen!$B$16,0)),0)</f>
        <v>30</v>
      </c>
      <c r="O311" s="6" t="str">
        <f>IF(OR(E311="Arbeit",E311="Homeoffice",E311="Dienstreise"),IF(OR(F311="",G311=""),"Zeit fehlt",IF(H311&lt;N311,"Pause prüfen",IF(J311*24&gt;Einstellungen!$B$15,"Arbeitszeit &gt; Limit",IF(OR(WEEKDAY(A311,2)&gt;5,D311&lt;&gt;""),"Ruhetag/Feiertag prüfen","OK")))),IF(OR(E311="",E311="Frei",E311="Urlaub",E311="Krank",E311="Feiertag"),"", "Art prüfen"))</f>
        <v>OK</v>
      </c>
      <c r="P311" s="2"/>
    </row>
    <row r="312" spans="1:16" ht="18" customHeight="1" x14ac:dyDescent="0.25">
      <c r="A312" s="7">
        <v>46325</v>
      </c>
      <c r="B312" s="6" t="str">
        <f t="shared" si="28"/>
        <v>Freitag</v>
      </c>
      <c r="C312" s="6" t="str">
        <f t="shared" si="29"/>
        <v>Oktober</v>
      </c>
      <c r="D312" s="6" t="str">
        <f>IFERROR(INDEX(Einstellungen!$C$22:$C$60,MATCH(A312,Einstellungen!$E$22:$E$60,0)),"")</f>
        <v/>
      </c>
      <c r="E312" s="2" t="s">
        <v>36</v>
      </c>
      <c r="F312" s="8">
        <v>0.34375</v>
      </c>
      <c r="G312" s="8">
        <v>0.69791666666666663</v>
      </c>
      <c r="H312" s="11">
        <v>30</v>
      </c>
      <c r="I312" s="9">
        <f>IF(OR(E312="Arbeit",E312="Homeoffice",E312="Dienstreise",E312="Urlaub",E312="Krank"),IF(AND(WEEKDAY(A312,2)&lt;=5,D312=""),INDEX(Einstellungen!$B$8:$B$14,WEEKDAY(A312,2)),0),0)</f>
        <v>0.33333333333333331</v>
      </c>
      <c r="J312" s="9">
        <f t="shared" si="30"/>
        <v>0.33333333333333331</v>
      </c>
      <c r="K312" s="9">
        <f t="shared" si="31"/>
        <v>0.33333333333333331</v>
      </c>
      <c r="L312" s="9">
        <f t="shared" si="32"/>
        <v>0</v>
      </c>
      <c r="M312" s="9">
        <f>SUM($L$10:L312)</f>
        <v>0.21875</v>
      </c>
      <c r="N312" s="12">
        <f>IF(OR(E312="Arbeit",E312="Homeoffice",E312="Dienstreise"),IF(J312*24&gt;9,Einstellungen!$B$17,IF(J312*24&gt;6,Einstellungen!$B$16,0)),0)</f>
        <v>30</v>
      </c>
      <c r="O312" s="6" t="str">
        <f>IF(OR(E312="Arbeit",E312="Homeoffice",E312="Dienstreise"),IF(OR(F312="",G312=""),"Zeit fehlt",IF(H312&lt;N312,"Pause prüfen",IF(J312*24&gt;Einstellungen!$B$15,"Arbeitszeit &gt; Limit",IF(OR(WEEKDAY(A312,2)&gt;5,D312&lt;&gt;""),"Ruhetag/Feiertag prüfen","OK")))),IF(OR(E312="",E312="Frei",E312="Urlaub",E312="Krank",E312="Feiertag"),"", "Art prüfen"))</f>
        <v>OK</v>
      </c>
      <c r="P312" s="2"/>
    </row>
    <row r="313" spans="1:16" ht="18" customHeight="1" x14ac:dyDescent="0.25">
      <c r="A313" s="7">
        <v>46326</v>
      </c>
      <c r="B313" s="6" t="str">
        <f t="shared" si="28"/>
        <v>Samstag</v>
      </c>
      <c r="C313" s="6" t="str">
        <f t="shared" si="29"/>
        <v>Oktober</v>
      </c>
      <c r="D313" s="6" t="str">
        <f>IFERROR(INDEX(Einstellungen!$C$22:$C$60,MATCH(A313,Einstellungen!$E$22:$E$60,0)),"")</f>
        <v/>
      </c>
      <c r="E313" s="2" t="s">
        <v>38</v>
      </c>
      <c r="F313" s="8"/>
      <c r="G313" s="8"/>
      <c r="H313" s="11"/>
      <c r="I313" s="9">
        <f>IF(OR(E313="Arbeit",E313="Homeoffice",E313="Dienstreise",E313="Urlaub",E313="Krank"),IF(AND(WEEKDAY(A313,2)&lt;=5,D313=""),INDEX(Einstellungen!$B$8:$B$14,WEEKDAY(A313,2)),0),0)</f>
        <v>0</v>
      </c>
      <c r="J313" s="9">
        <f t="shared" si="30"/>
        <v>0</v>
      </c>
      <c r="K313" s="9">
        <f t="shared" si="31"/>
        <v>0</v>
      </c>
      <c r="L313" s="9">
        <f t="shared" si="32"/>
        <v>0</v>
      </c>
      <c r="M313" s="9">
        <f>SUM($L$10:L313)</f>
        <v>0.21875</v>
      </c>
      <c r="N313" s="12">
        <f>IF(OR(E313="Arbeit",E313="Homeoffice",E313="Dienstreise"),IF(J313*24&gt;9,Einstellungen!$B$17,IF(J313*24&gt;6,Einstellungen!$B$16,0)),0)</f>
        <v>0</v>
      </c>
      <c r="O313" s="6" t="str">
        <f>IF(OR(E313="Arbeit",E313="Homeoffice",E313="Dienstreise"),IF(OR(F313="",G313=""),"Zeit fehlt",IF(H313&lt;N313,"Pause prüfen",IF(J313*24&gt;Einstellungen!$B$15,"Arbeitszeit &gt; Limit",IF(OR(WEEKDAY(A313,2)&gt;5,D313&lt;&gt;""),"Ruhetag/Feiertag prüfen","OK")))),IF(OR(E313="",E313="Frei",E313="Urlaub",E313="Krank",E313="Feiertag"),"", "Art prüfen"))</f>
        <v/>
      </c>
      <c r="P313" s="2"/>
    </row>
    <row r="314" spans="1:16" ht="18" customHeight="1" x14ac:dyDescent="0.25">
      <c r="A314" s="7">
        <v>46327</v>
      </c>
      <c r="B314" s="6" t="str">
        <f t="shared" si="28"/>
        <v>Sonntag</v>
      </c>
      <c r="C314" s="6" t="str">
        <f t="shared" si="29"/>
        <v>November</v>
      </c>
      <c r="D314" s="6" t="str">
        <f>IFERROR(INDEX(Einstellungen!$C$22:$C$60,MATCH(A314,Einstellungen!$E$22:$E$60,0)),"")</f>
        <v/>
      </c>
      <c r="E314" s="2" t="s">
        <v>38</v>
      </c>
      <c r="F314" s="8"/>
      <c r="G314" s="8"/>
      <c r="H314" s="11"/>
      <c r="I314" s="9">
        <f>IF(OR(E314="Arbeit",E314="Homeoffice",E314="Dienstreise",E314="Urlaub",E314="Krank"),IF(AND(WEEKDAY(A314,2)&lt;=5,D314=""),INDEX(Einstellungen!$B$8:$B$14,WEEKDAY(A314,2)),0),0)</f>
        <v>0</v>
      </c>
      <c r="J314" s="9">
        <f t="shared" si="30"/>
        <v>0</v>
      </c>
      <c r="K314" s="9">
        <f t="shared" si="31"/>
        <v>0</v>
      </c>
      <c r="L314" s="9">
        <f t="shared" si="32"/>
        <v>0</v>
      </c>
      <c r="M314" s="9">
        <f>SUM($L$10:L314)</f>
        <v>0.21875</v>
      </c>
      <c r="N314" s="12">
        <f>IF(OR(E314="Arbeit",E314="Homeoffice",E314="Dienstreise"),IF(J314*24&gt;9,Einstellungen!$B$17,IF(J314*24&gt;6,Einstellungen!$B$16,0)),0)</f>
        <v>0</v>
      </c>
      <c r="O314" s="6" t="str">
        <f>IF(OR(E314="Arbeit",E314="Homeoffice",E314="Dienstreise"),IF(OR(F314="",G314=""),"Zeit fehlt",IF(H314&lt;N314,"Pause prüfen",IF(J314*24&gt;Einstellungen!$B$15,"Arbeitszeit &gt; Limit",IF(OR(WEEKDAY(A314,2)&gt;5,D314&lt;&gt;""),"Ruhetag/Feiertag prüfen","OK")))),IF(OR(E314="",E314="Frei",E314="Urlaub",E314="Krank",E314="Feiertag"),"", "Art prüfen"))</f>
        <v/>
      </c>
      <c r="P314" s="2"/>
    </row>
    <row r="315" spans="1:16" ht="18" customHeight="1" x14ac:dyDescent="0.25">
      <c r="A315" s="7">
        <v>46328</v>
      </c>
      <c r="B315" s="6" t="str">
        <f t="shared" si="28"/>
        <v>Montag</v>
      </c>
      <c r="C315" s="6" t="str">
        <f t="shared" si="29"/>
        <v>November</v>
      </c>
      <c r="D315" s="6" t="str">
        <f>IFERROR(INDEX(Einstellungen!$C$22:$C$60,MATCH(A315,Einstellungen!$E$22:$E$60,0)),"")</f>
        <v/>
      </c>
      <c r="E315" s="2" t="s">
        <v>41</v>
      </c>
      <c r="F315" s="8">
        <v>0.33333333333333331</v>
      </c>
      <c r="G315" s="8">
        <v>0.6875</v>
      </c>
      <c r="H315" s="11">
        <v>30</v>
      </c>
      <c r="I315" s="9">
        <f>IF(OR(E315="Arbeit",E315="Homeoffice",E315="Dienstreise",E315="Urlaub",E315="Krank"),IF(AND(WEEKDAY(A315,2)&lt;=5,D315=""),INDEX(Einstellungen!$B$8:$B$14,WEEKDAY(A315,2)),0),0)</f>
        <v>0.33333333333333331</v>
      </c>
      <c r="J315" s="9">
        <f t="shared" si="30"/>
        <v>0.33333333333333331</v>
      </c>
      <c r="K315" s="9">
        <f t="shared" si="31"/>
        <v>0.33333333333333331</v>
      </c>
      <c r="L315" s="9">
        <f t="shared" si="32"/>
        <v>0</v>
      </c>
      <c r="M315" s="9">
        <f>SUM($L$10:L315)</f>
        <v>0.21875</v>
      </c>
      <c r="N315" s="12">
        <f>IF(OR(E315="Arbeit",E315="Homeoffice",E315="Dienstreise"),IF(J315*24&gt;9,Einstellungen!$B$17,IF(J315*24&gt;6,Einstellungen!$B$16,0)),0)</f>
        <v>30</v>
      </c>
      <c r="O315" s="6" t="str">
        <f>IF(OR(E315="Arbeit",E315="Homeoffice",E315="Dienstreise"),IF(OR(F315="",G315=""),"Zeit fehlt",IF(H315&lt;N315,"Pause prüfen",IF(J315*24&gt;Einstellungen!$B$15,"Arbeitszeit &gt; Limit",IF(OR(WEEKDAY(A315,2)&gt;5,D315&lt;&gt;""),"Ruhetag/Feiertag prüfen","OK")))),IF(OR(E315="",E315="Frei",E315="Urlaub",E315="Krank",E315="Feiertag"),"", "Art prüfen"))</f>
        <v>OK</v>
      </c>
      <c r="P315" s="2"/>
    </row>
    <row r="316" spans="1:16" ht="18" customHeight="1" x14ac:dyDescent="0.25">
      <c r="A316" s="7">
        <v>46329</v>
      </c>
      <c r="B316" s="6" t="str">
        <f t="shared" si="28"/>
        <v>Dienstag</v>
      </c>
      <c r="C316" s="6" t="str">
        <f t="shared" si="29"/>
        <v>November</v>
      </c>
      <c r="D316" s="6" t="str">
        <f>IFERROR(INDEX(Einstellungen!$C$22:$C$60,MATCH(A316,Einstellungen!$E$22:$E$60,0)),"")</f>
        <v/>
      </c>
      <c r="E316" s="2" t="s">
        <v>36</v>
      </c>
      <c r="F316" s="8">
        <v>0.33333333333333331</v>
      </c>
      <c r="G316" s="8">
        <v>0.6875</v>
      </c>
      <c r="H316" s="11">
        <v>30</v>
      </c>
      <c r="I316" s="9">
        <f>IF(OR(E316="Arbeit",E316="Homeoffice",E316="Dienstreise",E316="Urlaub",E316="Krank"),IF(AND(WEEKDAY(A316,2)&lt;=5,D316=""),INDEX(Einstellungen!$B$8:$B$14,WEEKDAY(A316,2)),0),0)</f>
        <v>0.33333333333333331</v>
      </c>
      <c r="J316" s="9">
        <f t="shared" si="30"/>
        <v>0.33333333333333331</v>
      </c>
      <c r="K316" s="9">
        <f t="shared" si="31"/>
        <v>0.33333333333333331</v>
      </c>
      <c r="L316" s="9">
        <f t="shared" si="32"/>
        <v>0</v>
      </c>
      <c r="M316" s="9">
        <f>SUM($L$10:L316)</f>
        <v>0.21875</v>
      </c>
      <c r="N316" s="12">
        <f>IF(OR(E316="Arbeit",E316="Homeoffice",E316="Dienstreise"),IF(J316*24&gt;9,Einstellungen!$B$17,IF(J316*24&gt;6,Einstellungen!$B$16,0)),0)</f>
        <v>30</v>
      </c>
      <c r="O316" s="6" t="str">
        <f>IF(OR(E316="Arbeit",E316="Homeoffice",E316="Dienstreise"),IF(OR(F316="",G316=""),"Zeit fehlt",IF(H316&lt;N316,"Pause prüfen",IF(J316*24&gt;Einstellungen!$B$15,"Arbeitszeit &gt; Limit",IF(OR(WEEKDAY(A316,2)&gt;5,D316&lt;&gt;""),"Ruhetag/Feiertag prüfen","OK")))),IF(OR(E316="",E316="Frei",E316="Urlaub",E316="Krank",E316="Feiertag"),"", "Art prüfen"))</f>
        <v>OK</v>
      </c>
      <c r="P316" s="2"/>
    </row>
    <row r="317" spans="1:16" ht="18" customHeight="1" x14ac:dyDescent="0.25">
      <c r="A317" s="7">
        <v>46330</v>
      </c>
      <c r="B317" s="6" t="str">
        <f t="shared" si="28"/>
        <v>Mittwoch</v>
      </c>
      <c r="C317" s="6" t="str">
        <f t="shared" si="29"/>
        <v>November</v>
      </c>
      <c r="D317" s="6" t="str">
        <f>IFERROR(INDEX(Einstellungen!$C$22:$C$60,MATCH(A317,Einstellungen!$E$22:$E$60,0)),"")</f>
        <v/>
      </c>
      <c r="E317" s="2" t="s">
        <v>36</v>
      </c>
      <c r="F317" s="8">
        <v>0.35416666666666669</v>
      </c>
      <c r="G317" s="8">
        <v>0.71875</v>
      </c>
      <c r="H317" s="11">
        <v>45</v>
      </c>
      <c r="I317" s="9">
        <f>IF(OR(E317="Arbeit",E317="Homeoffice",E317="Dienstreise",E317="Urlaub",E317="Krank"),IF(AND(WEEKDAY(A317,2)&lt;=5,D317=""),INDEX(Einstellungen!$B$8:$B$14,WEEKDAY(A317,2)),0),0)</f>
        <v>0.33333333333333331</v>
      </c>
      <c r="J317" s="9">
        <f t="shared" si="30"/>
        <v>0.33333333333333331</v>
      </c>
      <c r="K317" s="9">
        <f t="shared" si="31"/>
        <v>0.33333333333333331</v>
      </c>
      <c r="L317" s="9">
        <f t="shared" si="32"/>
        <v>0</v>
      </c>
      <c r="M317" s="9">
        <f>SUM($L$10:L317)</f>
        <v>0.21875</v>
      </c>
      <c r="N317" s="12">
        <f>IF(OR(E317="Arbeit",E317="Homeoffice",E317="Dienstreise"),IF(J317*24&gt;9,Einstellungen!$B$17,IF(J317*24&gt;6,Einstellungen!$B$16,0)),0)</f>
        <v>30</v>
      </c>
      <c r="O317" s="6" t="str">
        <f>IF(OR(E317="Arbeit",E317="Homeoffice",E317="Dienstreise"),IF(OR(F317="",G317=""),"Zeit fehlt",IF(H317&lt;N317,"Pause prüfen",IF(J317*24&gt;Einstellungen!$B$15,"Arbeitszeit &gt; Limit",IF(OR(WEEKDAY(A317,2)&gt;5,D317&lt;&gt;""),"Ruhetag/Feiertag prüfen","OK")))),IF(OR(E317="",E317="Frei",E317="Urlaub",E317="Krank",E317="Feiertag"),"", "Art prüfen"))</f>
        <v>OK</v>
      </c>
      <c r="P317" s="2"/>
    </row>
    <row r="318" spans="1:16" ht="18" customHeight="1" x14ac:dyDescent="0.25">
      <c r="A318" s="7">
        <v>46331</v>
      </c>
      <c r="B318" s="6" t="str">
        <f t="shared" si="28"/>
        <v>Donnerstag</v>
      </c>
      <c r="C318" s="6" t="str">
        <f t="shared" si="29"/>
        <v>November</v>
      </c>
      <c r="D318" s="6" t="str">
        <f>IFERROR(INDEX(Einstellungen!$C$22:$C$60,MATCH(A318,Einstellungen!$E$22:$E$60,0)),"")</f>
        <v/>
      </c>
      <c r="E318" s="2" t="s">
        <v>41</v>
      </c>
      <c r="F318" s="8">
        <v>0.33333333333333331</v>
      </c>
      <c r="G318" s="8">
        <v>0.6875</v>
      </c>
      <c r="H318" s="11">
        <v>30</v>
      </c>
      <c r="I318" s="9">
        <f>IF(OR(E318="Arbeit",E318="Homeoffice",E318="Dienstreise",E318="Urlaub",E318="Krank"),IF(AND(WEEKDAY(A318,2)&lt;=5,D318=""),INDEX(Einstellungen!$B$8:$B$14,WEEKDAY(A318,2)),0),0)</f>
        <v>0.33333333333333331</v>
      </c>
      <c r="J318" s="9">
        <f t="shared" si="30"/>
        <v>0.33333333333333331</v>
      </c>
      <c r="K318" s="9">
        <f t="shared" si="31"/>
        <v>0.33333333333333331</v>
      </c>
      <c r="L318" s="9">
        <f t="shared" si="32"/>
        <v>0</v>
      </c>
      <c r="M318" s="9">
        <f>SUM($L$10:L318)</f>
        <v>0.21875</v>
      </c>
      <c r="N318" s="12">
        <f>IF(OR(E318="Arbeit",E318="Homeoffice",E318="Dienstreise"),IF(J318*24&gt;9,Einstellungen!$B$17,IF(J318*24&gt;6,Einstellungen!$B$16,0)),0)</f>
        <v>30</v>
      </c>
      <c r="O318" s="6" t="str">
        <f>IF(OR(E318="Arbeit",E318="Homeoffice",E318="Dienstreise"),IF(OR(F318="",G318=""),"Zeit fehlt",IF(H318&lt;N318,"Pause prüfen",IF(J318*24&gt;Einstellungen!$B$15,"Arbeitszeit &gt; Limit",IF(OR(WEEKDAY(A318,2)&gt;5,D318&lt;&gt;""),"Ruhetag/Feiertag prüfen","OK")))),IF(OR(E318="",E318="Frei",E318="Urlaub",E318="Krank",E318="Feiertag"),"", "Art prüfen"))</f>
        <v>OK</v>
      </c>
      <c r="P318" s="2"/>
    </row>
    <row r="319" spans="1:16" ht="18" customHeight="1" x14ac:dyDescent="0.25">
      <c r="A319" s="7">
        <v>46332</v>
      </c>
      <c r="B319" s="6" t="str">
        <f t="shared" si="28"/>
        <v>Freitag</v>
      </c>
      <c r="C319" s="6" t="str">
        <f t="shared" si="29"/>
        <v>November</v>
      </c>
      <c r="D319" s="6" t="str">
        <f>IFERROR(INDEX(Einstellungen!$C$22:$C$60,MATCH(A319,Einstellungen!$E$22:$E$60,0)),"")</f>
        <v/>
      </c>
      <c r="E319" s="2" t="s">
        <v>36</v>
      </c>
      <c r="F319" s="8">
        <v>0.34375</v>
      </c>
      <c r="G319" s="8">
        <v>0.69791666666666663</v>
      </c>
      <c r="H319" s="11">
        <v>30</v>
      </c>
      <c r="I319" s="9">
        <f>IF(OR(E319="Arbeit",E319="Homeoffice",E319="Dienstreise",E319="Urlaub",E319="Krank"),IF(AND(WEEKDAY(A319,2)&lt;=5,D319=""),INDEX(Einstellungen!$B$8:$B$14,WEEKDAY(A319,2)),0),0)</f>
        <v>0.33333333333333331</v>
      </c>
      <c r="J319" s="9">
        <f t="shared" si="30"/>
        <v>0.33333333333333331</v>
      </c>
      <c r="K319" s="9">
        <f t="shared" si="31"/>
        <v>0.33333333333333331</v>
      </c>
      <c r="L319" s="9">
        <f t="shared" si="32"/>
        <v>0</v>
      </c>
      <c r="M319" s="9">
        <f>SUM($L$10:L319)</f>
        <v>0.21875</v>
      </c>
      <c r="N319" s="12">
        <f>IF(OR(E319="Arbeit",E319="Homeoffice",E319="Dienstreise"),IF(J319*24&gt;9,Einstellungen!$B$17,IF(J319*24&gt;6,Einstellungen!$B$16,0)),0)</f>
        <v>30</v>
      </c>
      <c r="O319" s="6" t="str">
        <f>IF(OR(E319="Arbeit",E319="Homeoffice",E319="Dienstreise"),IF(OR(F319="",G319=""),"Zeit fehlt",IF(H319&lt;N319,"Pause prüfen",IF(J319*24&gt;Einstellungen!$B$15,"Arbeitszeit &gt; Limit",IF(OR(WEEKDAY(A319,2)&gt;5,D319&lt;&gt;""),"Ruhetag/Feiertag prüfen","OK")))),IF(OR(E319="",E319="Frei",E319="Urlaub",E319="Krank",E319="Feiertag"),"", "Art prüfen"))</f>
        <v>OK</v>
      </c>
      <c r="P319" s="2"/>
    </row>
    <row r="320" spans="1:16" ht="18" customHeight="1" x14ac:dyDescent="0.25">
      <c r="A320" s="7">
        <v>46333</v>
      </c>
      <c r="B320" s="6" t="str">
        <f t="shared" si="28"/>
        <v>Samstag</v>
      </c>
      <c r="C320" s="6" t="str">
        <f t="shared" si="29"/>
        <v>November</v>
      </c>
      <c r="D320" s="6" t="str">
        <f>IFERROR(INDEX(Einstellungen!$C$22:$C$60,MATCH(A320,Einstellungen!$E$22:$E$60,0)),"")</f>
        <v/>
      </c>
      <c r="E320" s="2" t="s">
        <v>38</v>
      </c>
      <c r="F320" s="8"/>
      <c r="G320" s="8"/>
      <c r="H320" s="11"/>
      <c r="I320" s="9">
        <f>IF(OR(E320="Arbeit",E320="Homeoffice",E320="Dienstreise",E320="Urlaub",E320="Krank"),IF(AND(WEEKDAY(A320,2)&lt;=5,D320=""),INDEX(Einstellungen!$B$8:$B$14,WEEKDAY(A320,2)),0),0)</f>
        <v>0</v>
      </c>
      <c r="J320" s="9">
        <f t="shared" si="30"/>
        <v>0</v>
      </c>
      <c r="K320" s="9">
        <f t="shared" si="31"/>
        <v>0</v>
      </c>
      <c r="L320" s="9">
        <f t="shared" si="32"/>
        <v>0</v>
      </c>
      <c r="M320" s="9">
        <f>SUM($L$10:L320)</f>
        <v>0.21875</v>
      </c>
      <c r="N320" s="12">
        <f>IF(OR(E320="Arbeit",E320="Homeoffice",E320="Dienstreise"),IF(J320*24&gt;9,Einstellungen!$B$17,IF(J320*24&gt;6,Einstellungen!$B$16,0)),0)</f>
        <v>0</v>
      </c>
      <c r="O320" s="6" t="str">
        <f>IF(OR(E320="Arbeit",E320="Homeoffice",E320="Dienstreise"),IF(OR(F320="",G320=""),"Zeit fehlt",IF(H320&lt;N320,"Pause prüfen",IF(J320*24&gt;Einstellungen!$B$15,"Arbeitszeit &gt; Limit",IF(OR(WEEKDAY(A320,2)&gt;5,D320&lt;&gt;""),"Ruhetag/Feiertag prüfen","OK")))),IF(OR(E320="",E320="Frei",E320="Urlaub",E320="Krank",E320="Feiertag"),"", "Art prüfen"))</f>
        <v/>
      </c>
      <c r="P320" s="2"/>
    </row>
    <row r="321" spans="1:16" ht="18" customHeight="1" x14ac:dyDescent="0.25">
      <c r="A321" s="7">
        <v>46334</v>
      </c>
      <c r="B321" s="6" t="str">
        <f t="shared" si="28"/>
        <v>Sonntag</v>
      </c>
      <c r="C321" s="6" t="str">
        <f t="shared" si="29"/>
        <v>November</v>
      </c>
      <c r="D321" s="6" t="str">
        <f>IFERROR(INDEX(Einstellungen!$C$22:$C$60,MATCH(A321,Einstellungen!$E$22:$E$60,0)),"")</f>
        <v/>
      </c>
      <c r="E321" s="2" t="s">
        <v>38</v>
      </c>
      <c r="F321" s="8"/>
      <c r="G321" s="8"/>
      <c r="H321" s="11"/>
      <c r="I321" s="9">
        <f>IF(OR(E321="Arbeit",E321="Homeoffice",E321="Dienstreise",E321="Urlaub",E321="Krank"),IF(AND(WEEKDAY(A321,2)&lt;=5,D321=""),INDEX(Einstellungen!$B$8:$B$14,WEEKDAY(A321,2)),0),0)</f>
        <v>0</v>
      </c>
      <c r="J321" s="9">
        <f t="shared" si="30"/>
        <v>0</v>
      </c>
      <c r="K321" s="9">
        <f t="shared" si="31"/>
        <v>0</v>
      </c>
      <c r="L321" s="9">
        <f t="shared" si="32"/>
        <v>0</v>
      </c>
      <c r="M321" s="9">
        <f>SUM($L$10:L321)</f>
        <v>0.21875</v>
      </c>
      <c r="N321" s="12">
        <f>IF(OR(E321="Arbeit",E321="Homeoffice",E321="Dienstreise"),IF(J321*24&gt;9,Einstellungen!$B$17,IF(J321*24&gt;6,Einstellungen!$B$16,0)),0)</f>
        <v>0</v>
      </c>
      <c r="O321" s="6" t="str">
        <f>IF(OR(E321="Arbeit",E321="Homeoffice",E321="Dienstreise"),IF(OR(F321="",G321=""),"Zeit fehlt",IF(H321&lt;N321,"Pause prüfen",IF(J321*24&gt;Einstellungen!$B$15,"Arbeitszeit &gt; Limit",IF(OR(WEEKDAY(A321,2)&gt;5,D321&lt;&gt;""),"Ruhetag/Feiertag prüfen","OK")))),IF(OR(E321="",E321="Frei",E321="Urlaub",E321="Krank",E321="Feiertag"),"", "Art prüfen"))</f>
        <v/>
      </c>
      <c r="P321" s="2"/>
    </row>
    <row r="322" spans="1:16" ht="18" customHeight="1" x14ac:dyDescent="0.25">
      <c r="A322" s="7">
        <v>46335</v>
      </c>
      <c r="B322" s="6" t="str">
        <f t="shared" si="28"/>
        <v>Montag</v>
      </c>
      <c r="C322" s="6" t="str">
        <f t="shared" si="29"/>
        <v>November</v>
      </c>
      <c r="D322" s="6" t="str">
        <f>IFERROR(INDEX(Einstellungen!$C$22:$C$60,MATCH(A322,Einstellungen!$E$22:$E$60,0)),"")</f>
        <v/>
      </c>
      <c r="E322" s="2" t="s">
        <v>41</v>
      </c>
      <c r="F322" s="8">
        <v>0.33333333333333331</v>
      </c>
      <c r="G322" s="8">
        <v>0.6875</v>
      </c>
      <c r="H322" s="11">
        <v>30</v>
      </c>
      <c r="I322" s="9">
        <f>IF(OR(E322="Arbeit",E322="Homeoffice",E322="Dienstreise",E322="Urlaub",E322="Krank"),IF(AND(WEEKDAY(A322,2)&lt;=5,D322=""),INDEX(Einstellungen!$B$8:$B$14,WEEKDAY(A322,2)),0),0)</f>
        <v>0.33333333333333331</v>
      </c>
      <c r="J322" s="9">
        <f t="shared" si="30"/>
        <v>0.33333333333333331</v>
      </c>
      <c r="K322" s="9">
        <f t="shared" si="31"/>
        <v>0.33333333333333331</v>
      </c>
      <c r="L322" s="9">
        <f t="shared" si="32"/>
        <v>0</v>
      </c>
      <c r="M322" s="9">
        <f>SUM($L$10:L322)</f>
        <v>0.21875</v>
      </c>
      <c r="N322" s="12">
        <f>IF(OR(E322="Arbeit",E322="Homeoffice",E322="Dienstreise"),IF(J322*24&gt;9,Einstellungen!$B$17,IF(J322*24&gt;6,Einstellungen!$B$16,0)),0)</f>
        <v>30</v>
      </c>
      <c r="O322" s="6" t="str">
        <f>IF(OR(E322="Arbeit",E322="Homeoffice",E322="Dienstreise"),IF(OR(F322="",G322=""),"Zeit fehlt",IF(H322&lt;N322,"Pause prüfen",IF(J322*24&gt;Einstellungen!$B$15,"Arbeitszeit &gt; Limit",IF(OR(WEEKDAY(A322,2)&gt;5,D322&lt;&gt;""),"Ruhetag/Feiertag prüfen","OK")))),IF(OR(E322="",E322="Frei",E322="Urlaub",E322="Krank",E322="Feiertag"),"", "Art prüfen"))</f>
        <v>OK</v>
      </c>
      <c r="P322" s="2"/>
    </row>
    <row r="323" spans="1:16" ht="18" customHeight="1" x14ac:dyDescent="0.25">
      <c r="A323" s="7">
        <v>46336</v>
      </c>
      <c r="B323" s="6" t="str">
        <f t="shared" si="28"/>
        <v>Dienstag</v>
      </c>
      <c r="C323" s="6" t="str">
        <f t="shared" si="29"/>
        <v>November</v>
      </c>
      <c r="D323" s="6" t="str">
        <f>IFERROR(INDEX(Einstellungen!$C$22:$C$60,MATCH(A323,Einstellungen!$E$22:$E$60,0)),"")</f>
        <v/>
      </c>
      <c r="E323" s="2" t="s">
        <v>36</v>
      </c>
      <c r="F323" s="8">
        <v>0.33333333333333331</v>
      </c>
      <c r="G323" s="8">
        <v>0.6875</v>
      </c>
      <c r="H323" s="11">
        <v>30</v>
      </c>
      <c r="I323" s="9">
        <f>IF(OR(E323="Arbeit",E323="Homeoffice",E323="Dienstreise",E323="Urlaub",E323="Krank"),IF(AND(WEEKDAY(A323,2)&lt;=5,D323=""),INDEX(Einstellungen!$B$8:$B$14,WEEKDAY(A323,2)),0),0)</f>
        <v>0.33333333333333331</v>
      </c>
      <c r="J323" s="9">
        <f t="shared" si="30"/>
        <v>0.33333333333333331</v>
      </c>
      <c r="K323" s="9">
        <f t="shared" si="31"/>
        <v>0.33333333333333331</v>
      </c>
      <c r="L323" s="9">
        <f t="shared" si="32"/>
        <v>0</v>
      </c>
      <c r="M323" s="9">
        <f>SUM($L$10:L323)</f>
        <v>0.21875</v>
      </c>
      <c r="N323" s="12">
        <f>IF(OR(E323="Arbeit",E323="Homeoffice",E323="Dienstreise"),IF(J323*24&gt;9,Einstellungen!$B$17,IF(J323*24&gt;6,Einstellungen!$B$16,0)),0)</f>
        <v>30</v>
      </c>
      <c r="O323" s="6" t="str">
        <f>IF(OR(E323="Arbeit",E323="Homeoffice",E323="Dienstreise"),IF(OR(F323="",G323=""),"Zeit fehlt",IF(H323&lt;N323,"Pause prüfen",IF(J323*24&gt;Einstellungen!$B$15,"Arbeitszeit &gt; Limit",IF(OR(WEEKDAY(A323,2)&gt;5,D323&lt;&gt;""),"Ruhetag/Feiertag prüfen","OK")))),IF(OR(E323="",E323="Frei",E323="Urlaub",E323="Krank",E323="Feiertag"),"", "Art prüfen"))</f>
        <v>OK</v>
      </c>
      <c r="P323" s="2"/>
    </row>
    <row r="324" spans="1:16" ht="18" customHeight="1" x14ac:dyDescent="0.25">
      <c r="A324" s="7">
        <v>46337</v>
      </c>
      <c r="B324" s="6" t="str">
        <f t="shared" si="28"/>
        <v>Mittwoch</v>
      </c>
      <c r="C324" s="6" t="str">
        <f t="shared" si="29"/>
        <v>November</v>
      </c>
      <c r="D324" s="6" t="str">
        <f>IFERROR(INDEX(Einstellungen!$C$22:$C$60,MATCH(A324,Einstellungen!$E$22:$E$60,0)),"")</f>
        <v/>
      </c>
      <c r="E324" s="2" t="s">
        <v>36</v>
      </c>
      <c r="F324" s="8">
        <v>0.35416666666666669</v>
      </c>
      <c r="G324" s="8">
        <v>0.71875</v>
      </c>
      <c r="H324" s="11">
        <v>45</v>
      </c>
      <c r="I324" s="9">
        <f>IF(OR(E324="Arbeit",E324="Homeoffice",E324="Dienstreise",E324="Urlaub",E324="Krank"),IF(AND(WEEKDAY(A324,2)&lt;=5,D324=""),INDEX(Einstellungen!$B$8:$B$14,WEEKDAY(A324,2)),0),0)</f>
        <v>0.33333333333333331</v>
      </c>
      <c r="J324" s="9">
        <f t="shared" si="30"/>
        <v>0.33333333333333331</v>
      </c>
      <c r="K324" s="9">
        <f t="shared" si="31"/>
        <v>0.33333333333333331</v>
      </c>
      <c r="L324" s="9">
        <f t="shared" si="32"/>
        <v>0</v>
      </c>
      <c r="M324" s="9">
        <f>SUM($L$10:L324)</f>
        <v>0.21875</v>
      </c>
      <c r="N324" s="12">
        <f>IF(OR(E324="Arbeit",E324="Homeoffice",E324="Dienstreise"),IF(J324*24&gt;9,Einstellungen!$B$17,IF(J324*24&gt;6,Einstellungen!$B$16,0)),0)</f>
        <v>30</v>
      </c>
      <c r="O324" s="6" t="str">
        <f>IF(OR(E324="Arbeit",E324="Homeoffice",E324="Dienstreise"),IF(OR(F324="",G324=""),"Zeit fehlt",IF(H324&lt;N324,"Pause prüfen",IF(J324*24&gt;Einstellungen!$B$15,"Arbeitszeit &gt; Limit",IF(OR(WEEKDAY(A324,2)&gt;5,D324&lt;&gt;""),"Ruhetag/Feiertag prüfen","OK")))),IF(OR(E324="",E324="Frei",E324="Urlaub",E324="Krank",E324="Feiertag"),"", "Art prüfen"))</f>
        <v>OK</v>
      </c>
      <c r="P324" s="2"/>
    </row>
    <row r="325" spans="1:16" ht="18" customHeight="1" x14ac:dyDescent="0.25">
      <c r="A325" s="7">
        <v>46338</v>
      </c>
      <c r="B325" s="6" t="str">
        <f t="shared" si="28"/>
        <v>Donnerstag</v>
      </c>
      <c r="C325" s="6" t="str">
        <f t="shared" si="29"/>
        <v>November</v>
      </c>
      <c r="D325" s="6" t="str">
        <f>IFERROR(INDEX(Einstellungen!$C$22:$C$60,MATCH(A325,Einstellungen!$E$22:$E$60,0)),"")</f>
        <v/>
      </c>
      <c r="E325" s="2" t="s">
        <v>36</v>
      </c>
      <c r="F325" s="8">
        <v>0.91666666666666663</v>
      </c>
      <c r="G325" s="8">
        <v>0.27083333333333331</v>
      </c>
      <c r="H325" s="11">
        <v>45</v>
      </c>
      <c r="I325" s="9">
        <f>IF(OR(E325="Arbeit",E325="Homeoffice",E325="Dienstreise",E325="Urlaub",E325="Krank"),IF(AND(WEEKDAY(A325,2)&lt;=5,D325=""),INDEX(Einstellungen!$B$8:$B$14,WEEKDAY(A325,2)),0),0)</f>
        <v>0.33333333333333331</v>
      </c>
      <c r="J325" s="9">
        <f t="shared" si="30"/>
        <v>0.32291666666666669</v>
      </c>
      <c r="K325" s="9">
        <f t="shared" si="31"/>
        <v>0.32291666666666669</v>
      </c>
      <c r="L325" s="9">
        <f t="shared" si="32"/>
        <v>-1.0416666666666666E-2</v>
      </c>
      <c r="M325" s="9">
        <f>SUM($L$10:L325)</f>
        <v>0.20833333333333334</v>
      </c>
      <c r="N325" s="12">
        <f>IF(OR(E325="Arbeit",E325="Homeoffice",E325="Dienstreise"),IF(J325*24&gt;9,Einstellungen!$B$17,IF(J325*24&gt;6,Einstellungen!$B$16,0)),0)</f>
        <v>30</v>
      </c>
      <c r="O325" s="6" t="str">
        <f>IF(OR(E325="Arbeit",E325="Homeoffice",E325="Dienstreise"),IF(OR(F325="",G325=""),"Zeit fehlt",IF(H325&lt;N325,"Pause prüfen",IF(J325*24&gt;Einstellungen!$B$15,"Arbeitszeit &gt; Limit",IF(OR(WEEKDAY(A325,2)&gt;5,D325&lt;&gt;""),"Ruhetag/Feiertag prüfen","OK")))),IF(OR(E325="",E325="Frei",E325="Urlaub",E325="Krank",E325="Feiertag"),"", "Art prüfen"))</f>
        <v>OK</v>
      </c>
      <c r="P325" s="2" t="s">
        <v>59</v>
      </c>
    </row>
    <row r="326" spans="1:16" ht="18" customHeight="1" x14ac:dyDescent="0.25">
      <c r="A326" s="7">
        <v>46339</v>
      </c>
      <c r="B326" s="6" t="str">
        <f t="shared" si="28"/>
        <v>Freitag</v>
      </c>
      <c r="C326" s="6" t="str">
        <f t="shared" si="29"/>
        <v>November</v>
      </c>
      <c r="D326" s="6" t="str">
        <f>IFERROR(INDEX(Einstellungen!$C$22:$C$60,MATCH(A326,Einstellungen!$E$22:$E$60,0)),"")</f>
        <v/>
      </c>
      <c r="E326" s="2" t="s">
        <v>36</v>
      </c>
      <c r="F326" s="8">
        <v>0.34375</v>
      </c>
      <c r="G326" s="8">
        <v>0.69791666666666663</v>
      </c>
      <c r="H326" s="11">
        <v>30</v>
      </c>
      <c r="I326" s="9">
        <f>IF(OR(E326="Arbeit",E326="Homeoffice",E326="Dienstreise",E326="Urlaub",E326="Krank"),IF(AND(WEEKDAY(A326,2)&lt;=5,D326=""),INDEX(Einstellungen!$B$8:$B$14,WEEKDAY(A326,2)),0),0)</f>
        <v>0.33333333333333331</v>
      </c>
      <c r="J326" s="9">
        <f t="shared" si="30"/>
        <v>0.33333333333333331</v>
      </c>
      <c r="K326" s="9">
        <f t="shared" si="31"/>
        <v>0.33333333333333331</v>
      </c>
      <c r="L326" s="9">
        <f t="shared" si="32"/>
        <v>0</v>
      </c>
      <c r="M326" s="9">
        <f>SUM($L$10:L326)</f>
        <v>0.20833333333333334</v>
      </c>
      <c r="N326" s="12">
        <f>IF(OR(E326="Arbeit",E326="Homeoffice",E326="Dienstreise"),IF(J326*24&gt;9,Einstellungen!$B$17,IF(J326*24&gt;6,Einstellungen!$B$16,0)),0)</f>
        <v>30</v>
      </c>
      <c r="O326" s="6" t="str">
        <f>IF(OR(E326="Arbeit",E326="Homeoffice",E326="Dienstreise"),IF(OR(F326="",G326=""),"Zeit fehlt",IF(H326&lt;N326,"Pause prüfen",IF(J326*24&gt;Einstellungen!$B$15,"Arbeitszeit &gt; Limit",IF(OR(WEEKDAY(A326,2)&gt;5,D326&lt;&gt;""),"Ruhetag/Feiertag prüfen","OK")))),IF(OR(E326="",E326="Frei",E326="Urlaub",E326="Krank",E326="Feiertag"),"", "Art prüfen"))</f>
        <v>OK</v>
      </c>
      <c r="P326" s="2"/>
    </row>
    <row r="327" spans="1:16" ht="18" customHeight="1" x14ac:dyDescent="0.25">
      <c r="A327" s="7">
        <v>46340</v>
      </c>
      <c r="B327" s="6" t="str">
        <f t="shared" si="28"/>
        <v>Samstag</v>
      </c>
      <c r="C327" s="6" t="str">
        <f t="shared" si="29"/>
        <v>November</v>
      </c>
      <c r="D327" s="6" t="str">
        <f>IFERROR(INDEX(Einstellungen!$C$22:$C$60,MATCH(A327,Einstellungen!$E$22:$E$60,0)),"")</f>
        <v/>
      </c>
      <c r="E327" s="2" t="s">
        <v>38</v>
      </c>
      <c r="F327" s="8"/>
      <c r="G327" s="8"/>
      <c r="H327" s="11"/>
      <c r="I327" s="9">
        <f>IF(OR(E327="Arbeit",E327="Homeoffice",E327="Dienstreise",E327="Urlaub",E327="Krank"),IF(AND(WEEKDAY(A327,2)&lt;=5,D327=""),INDEX(Einstellungen!$B$8:$B$14,WEEKDAY(A327,2)),0),0)</f>
        <v>0</v>
      </c>
      <c r="J327" s="9">
        <f t="shared" si="30"/>
        <v>0</v>
      </c>
      <c r="K327" s="9">
        <f t="shared" si="31"/>
        <v>0</v>
      </c>
      <c r="L327" s="9">
        <f t="shared" si="32"/>
        <v>0</v>
      </c>
      <c r="M327" s="9">
        <f>SUM($L$10:L327)</f>
        <v>0.20833333333333334</v>
      </c>
      <c r="N327" s="12">
        <f>IF(OR(E327="Arbeit",E327="Homeoffice",E327="Dienstreise"),IF(J327*24&gt;9,Einstellungen!$B$17,IF(J327*24&gt;6,Einstellungen!$B$16,0)),0)</f>
        <v>0</v>
      </c>
      <c r="O327" s="6" t="str">
        <f>IF(OR(E327="Arbeit",E327="Homeoffice",E327="Dienstreise"),IF(OR(F327="",G327=""),"Zeit fehlt",IF(H327&lt;N327,"Pause prüfen",IF(J327*24&gt;Einstellungen!$B$15,"Arbeitszeit &gt; Limit",IF(OR(WEEKDAY(A327,2)&gt;5,D327&lt;&gt;""),"Ruhetag/Feiertag prüfen","OK")))),IF(OR(E327="",E327="Frei",E327="Urlaub",E327="Krank",E327="Feiertag"),"", "Art prüfen"))</f>
        <v/>
      </c>
      <c r="P327" s="2"/>
    </row>
    <row r="328" spans="1:16" ht="18" customHeight="1" x14ac:dyDescent="0.25">
      <c r="A328" s="7">
        <v>46341</v>
      </c>
      <c r="B328" s="6" t="str">
        <f t="shared" si="28"/>
        <v>Sonntag</v>
      </c>
      <c r="C328" s="6" t="str">
        <f t="shared" si="29"/>
        <v>November</v>
      </c>
      <c r="D328" s="6" t="str">
        <f>IFERROR(INDEX(Einstellungen!$C$22:$C$60,MATCH(A328,Einstellungen!$E$22:$E$60,0)),"")</f>
        <v/>
      </c>
      <c r="E328" s="2" t="s">
        <v>38</v>
      </c>
      <c r="F328" s="8"/>
      <c r="G328" s="8"/>
      <c r="H328" s="11"/>
      <c r="I328" s="9">
        <f>IF(OR(E328="Arbeit",E328="Homeoffice",E328="Dienstreise",E328="Urlaub",E328="Krank"),IF(AND(WEEKDAY(A328,2)&lt;=5,D328=""),INDEX(Einstellungen!$B$8:$B$14,WEEKDAY(A328,2)),0),0)</f>
        <v>0</v>
      </c>
      <c r="J328" s="9">
        <f t="shared" si="30"/>
        <v>0</v>
      </c>
      <c r="K328" s="9">
        <f t="shared" si="31"/>
        <v>0</v>
      </c>
      <c r="L328" s="9">
        <f t="shared" si="32"/>
        <v>0</v>
      </c>
      <c r="M328" s="9">
        <f>SUM($L$10:L328)</f>
        <v>0.20833333333333334</v>
      </c>
      <c r="N328" s="12">
        <f>IF(OR(E328="Arbeit",E328="Homeoffice",E328="Dienstreise"),IF(J328*24&gt;9,Einstellungen!$B$17,IF(J328*24&gt;6,Einstellungen!$B$16,0)),0)</f>
        <v>0</v>
      </c>
      <c r="O328" s="6" t="str">
        <f>IF(OR(E328="Arbeit",E328="Homeoffice",E328="Dienstreise"),IF(OR(F328="",G328=""),"Zeit fehlt",IF(H328&lt;N328,"Pause prüfen",IF(J328*24&gt;Einstellungen!$B$15,"Arbeitszeit &gt; Limit",IF(OR(WEEKDAY(A328,2)&gt;5,D328&lt;&gt;""),"Ruhetag/Feiertag prüfen","OK")))),IF(OR(E328="",E328="Frei",E328="Urlaub",E328="Krank",E328="Feiertag"),"", "Art prüfen"))</f>
        <v/>
      </c>
      <c r="P328" s="2"/>
    </row>
    <row r="329" spans="1:16" ht="18" customHeight="1" x14ac:dyDescent="0.25">
      <c r="A329" s="7">
        <v>46342</v>
      </c>
      <c r="B329" s="6" t="str">
        <f t="shared" si="28"/>
        <v>Montag</v>
      </c>
      <c r="C329" s="6" t="str">
        <f t="shared" si="29"/>
        <v>November</v>
      </c>
      <c r="D329" s="6" t="str">
        <f>IFERROR(INDEX(Einstellungen!$C$22:$C$60,MATCH(A329,Einstellungen!$E$22:$E$60,0)),"")</f>
        <v/>
      </c>
      <c r="E329" s="2" t="s">
        <v>41</v>
      </c>
      <c r="F329" s="8">
        <v>0.33333333333333331</v>
      </c>
      <c r="G329" s="8">
        <v>0.6875</v>
      </c>
      <c r="H329" s="11">
        <v>30</v>
      </c>
      <c r="I329" s="9">
        <f>IF(OR(E329="Arbeit",E329="Homeoffice",E329="Dienstreise",E329="Urlaub",E329="Krank"),IF(AND(WEEKDAY(A329,2)&lt;=5,D329=""),INDEX(Einstellungen!$B$8:$B$14,WEEKDAY(A329,2)),0),0)</f>
        <v>0.33333333333333331</v>
      </c>
      <c r="J329" s="9">
        <f t="shared" si="30"/>
        <v>0.33333333333333331</v>
      </c>
      <c r="K329" s="9">
        <f t="shared" si="31"/>
        <v>0.33333333333333331</v>
      </c>
      <c r="L329" s="9">
        <f t="shared" si="32"/>
        <v>0</v>
      </c>
      <c r="M329" s="9">
        <f>SUM($L$10:L329)</f>
        <v>0.20833333333333334</v>
      </c>
      <c r="N329" s="12">
        <f>IF(OR(E329="Arbeit",E329="Homeoffice",E329="Dienstreise"),IF(J329*24&gt;9,Einstellungen!$B$17,IF(J329*24&gt;6,Einstellungen!$B$16,0)),0)</f>
        <v>30</v>
      </c>
      <c r="O329" s="6" t="str">
        <f>IF(OR(E329="Arbeit",E329="Homeoffice",E329="Dienstreise"),IF(OR(F329="",G329=""),"Zeit fehlt",IF(H329&lt;N329,"Pause prüfen",IF(J329*24&gt;Einstellungen!$B$15,"Arbeitszeit &gt; Limit",IF(OR(WEEKDAY(A329,2)&gt;5,D329&lt;&gt;""),"Ruhetag/Feiertag prüfen","OK")))),IF(OR(E329="",E329="Frei",E329="Urlaub",E329="Krank",E329="Feiertag"),"", "Art prüfen"))</f>
        <v>OK</v>
      </c>
      <c r="P329" s="2"/>
    </row>
    <row r="330" spans="1:16" ht="18" customHeight="1" x14ac:dyDescent="0.25">
      <c r="A330" s="7">
        <v>46343</v>
      </c>
      <c r="B330" s="6" t="str">
        <f t="shared" ref="B330:B393" si="33">CHOOSE(WEEKDAY(A330,2),"Montag","Dienstag","Mittwoch","Donnerstag","Freitag","Samstag","Sonntag")</f>
        <v>Dienstag</v>
      </c>
      <c r="C330" s="6" t="str">
        <f t="shared" ref="C330:C374" si="34">CHOOSE(MONTH(A330),"Januar","Februar","März","April","Mai","Juni","Juli","August","September","Oktober","November","Dezember")</f>
        <v>November</v>
      </c>
      <c r="D330" s="6" t="str">
        <f>IFERROR(INDEX(Einstellungen!$C$22:$C$60,MATCH(A330,Einstellungen!$E$22:$E$60,0)),"")</f>
        <v/>
      </c>
      <c r="E330" s="2" t="s">
        <v>36</v>
      </c>
      <c r="F330" s="8">
        <v>0.33333333333333331</v>
      </c>
      <c r="G330" s="8">
        <v>0.6875</v>
      </c>
      <c r="H330" s="11">
        <v>30</v>
      </c>
      <c r="I330" s="9">
        <f>IF(OR(E330="Arbeit",E330="Homeoffice",E330="Dienstreise",E330="Urlaub",E330="Krank"),IF(AND(WEEKDAY(A330,2)&lt;=5,D330=""),INDEX(Einstellungen!$B$8:$B$14,WEEKDAY(A330,2)),0),0)</f>
        <v>0.33333333333333331</v>
      </c>
      <c r="J330" s="9">
        <f t="shared" ref="J330:J374" si="35">IF(OR(E330="Arbeit",E330="Homeoffice",E330="Dienstreise"),IF(OR(F330="",G330=""),0,MAX(0,ROUND((G330-F330+(G330&lt;F330))*1440-H330,0)/1440)),0)</f>
        <v>0.33333333333333331</v>
      </c>
      <c r="K330" s="9">
        <f t="shared" ref="K330:K393" si="36">IF(OR(E330="Urlaub",E330="Krank"),I330,J330)</f>
        <v>0.33333333333333331</v>
      </c>
      <c r="L330" s="9">
        <f t="shared" ref="L330:L393" si="37">IF(E330="",0,ROUND((K330-I330)*1440,0)/1440)</f>
        <v>0</v>
      </c>
      <c r="M330" s="9">
        <f>SUM($L$10:L330)</f>
        <v>0.20833333333333334</v>
      </c>
      <c r="N330" s="12">
        <f>IF(OR(E330="Arbeit",E330="Homeoffice",E330="Dienstreise"),IF(J330*24&gt;9,Einstellungen!$B$17,IF(J330*24&gt;6,Einstellungen!$B$16,0)),0)</f>
        <v>30</v>
      </c>
      <c r="O330" s="6" t="str">
        <f>IF(OR(E330="Arbeit",E330="Homeoffice",E330="Dienstreise"),IF(OR(F330="",G330=""),"Zeit fehlt",IF(H330&lt;N330,"Pause prüfen",IF(J330*24&gt;Einstellungen!$B$15,"Arbeitszeit &gt; Limit",IF(OR(WEEKDAY(A330,2)&gt;5,D330&lt;&gt;""),"Ruhetag/Feiertag prüfen","OK")))),IF(OR(E330="",E330="Frei",E330="Urlaub",E330="Krank",E330="Feiertag"),"", "Art prüfen"))</f>
        <v>OK</v>
      </c>
      <c r="P330" s="2"/>
    </row>
    <row r="331" spans="1:16" ht="18" customHeight="1" x14ac:dyDescent="0.25">
      <c r="A331" s="7">
        <v>46344</v>
      </c>
      <c r="B331" s="6" t="str">
        <f t="shared" si="33"/>
        <v>Mittwoch</v>
      </c>
      <c r="C331" s="6" t="str">
        <f t="shared" si="34"/>
        <v>November</v>
      </c>
      <c r="D331" s="6" t="str">
        <f>IFERROR(INDEX(Einstellungen!$C$22:$C$60,MATCH(A331,Einstellungen!$E$22:$E$60,0)),"")</f>
        <v/>
      </c>
      <c r="E331" s="2" t="s">
        <v>36</v>
      </c>
      <c r="F331" s="8">
        <v>0.35416666666666669</v>
      </c>
      <c r="G331" s="8">
        <v>0.71875</v>
      </c>
      <c r="H331" s="11">
        <v>45</v>
      </c>
      <c r="I331" s="9">
        <f>IF(OR(E331="Arbeit",E331="Homeoffice",E331="Dienstreise",E331="Urlaub",E331="Krank"),IF(AND(WEEKDAY(A331,2)&lt;=5,D331=""),INDEX(Einstellungen!$B$8:$B$14,WEEKDAY(A331,2)),0),0)</f>
        <v>0.33333333333333331</v>
      </c>
      <c r="J331" s="9">
        <f t="shared" si="35"/>
        <v>0.33333333333333331</v>
      </c>
      <c r="K331" s="9">
        <f t="shared" si="36"/>
        <v>0.33333333333333331</v>
      </c>
      <c r="L331" s="9">
        <f t="shared" si="37"/>
        <v>0</v>
      </c>
      <c r="M331" s="9">
        <f>SUM($L$10:L331)</f>
        <v>0.20833333333333334</v>
      </c>
      <c r="N331" s="12">
        <f>IF(OR(E331="Arbeit",E331="Homeoffice",E331="Dienstreise"),IF(J331*24&gt;9,Einstellungen!$B$17,IF(J331*24&gt;6,Einstellungen!$B$16,0)),0)</f>
        <v>30</v>
      </c>
      <c r="O331" s="6" t="str">
        <f>IF(OR(E331="Arbeit",E331="Homeoffice",E331="Dienstreise"),IF(OR(F331="",G331=""),"Zeit fehlt",IF(H331&lt;N331,"Pause prüfen",IF(J331*24&gt;Einstellungen!$B$15,"Arbeitszeit &gt; Limit",IF(OR(WEEKDAY(A331,2)&gt;5,D331&lt;&gt;""),"Ruhetag/Feiertag prüfen","OK")))),IF(OR(E331="",E331="Frei",E331="Urlaub",E331="Krank",E331="Feiertag"),"", "Art prüfen"))</f>
        <v>OK</v>
      </c>
      <c r="P331" s="2"/>
    </row>
    <row r="332" spans="1:16" ht="18" customHeight="1" x14ac:dyDescent="0.25">
      <c r="A332" s="7">
        <v>46345</v>
      </c>
      <c r="B332" s="6" t="str">
        <f t="shared" si="33"/>
        <v>Donnerstag</v>
      </c>
      <c r="C332" s="6" t="str">
        <f t="shared" si="34"/>
        <v>November</v>
      </c>
      <c r="D332" s="6" t="str">
        <f>IFERROR(INDEX(Einstellungen!$C$22:$C$60,MATCH(A332,Einstellungen!$E$22:$E$60,0)),"")</f>
        <v/>
      </c>
      <c r="E332" s="2" t="s">
        <v>41</v>
      </c>
      <c r="F332" s="8">
        <v>0.33333333333333331</v>
      </c>
      <c r="G332" s="8">
        <v>0.6875</v>
      </c>
      <c r="H332" s="11">
        <v>30</v>
      </c>
      <c r="I332" s="9">
        <f>IF(OR(E332="Arbeit",E332="Homeoffice",E332="Dienstreise",E332="Urlaub",E332="Krank"),IF(AND(WEEKDAY(A332,2)&lt;=5,D332=""),INDEX(Einstellungen!$B$8:$B$14,WEEKDAY(A332,2)),0),0)</f>
        <v>0.33333333333333331</v>
      </c>
      <c r="J332" s="9">
        <f t="shared" si="35"/>
        <v>0.33333333333333331</v>
      </c>
      <c r="K332" s="9">
        <f t="shared" si="36"/>
        <v>0.33333333333333331</v>
      </c>
      <c r="L332" s="9">
        <f t="shared" si="37"/>
        <v>0</v>
      </c>
      <c r="M332" s="9">
        <f>SUM($L$10:L332)</f>
        <v>0.20833333333333334</v>
      </c>
      <c r="N332" s="12">
        <f>IF(OR(E332="Arbeit",E332="Homeoffice",E332="Dienstreise"),IF(J332*24&gt;9,Einstellungen!$B$17,IF(J332*24&gt;6,Einstellungen!$B$16,0)),0)</f>
        <v>30</v>
      </c>
      <c r="O332" s="6" t="str">
        <f>IF(OR(E332="Arbeit",E332="Homeoffice",E332="Dienstreise"),IF(OR(F332="",G332=""),"Zeit fehlt",IF(H332&lt;N332,"Pause prüfen",IF(J332*24&gt;Einstellungen!$B$15,"Arbeitszeit &gt; Limit",IF(OR(WEEKDAY(A332,2)&gt;5,D332&lt;&gt;""),"Ruhetag/Feiertag prüfen","OK")))),IF(OR(E332="",E332="Frei",E332="Urlaub",E332="Krank",E332="Feiertag"),"", "Art prüfen"))</f>
        <v>OK</v>
      </c>
      <c r="P332" s="2"/>
    </row>
    <row r="333" spans="1:16" ht="18" customHeight="1" x14ac:dyDescent="0.25">
      <c r="A333" s="7">
        <v>46346</v>
      </c>
      <c r="B333" s="6" t="str">
        <f t="shared" si="33"/>
        <v>Freitag</v>
      </c>
      <c r="C333" s="6" t="str">
        <f t="shared" si="34"/>
        <v>November</v>
      </c>
      <c r="D333" s="6" t="str">
        <f>IFERROR(INDEX(Einstellungen!$C$22:$C$60,MATCH(A333,Einstellungen!$E$22:$E$60,0)),"")</f>
        <v/>
      </c>
      <c r="E333" s="2" t="s">
        <v>36</v>
      </c>
      <c r="F333" s="8">
        <v>0.34375</v>
      </c>
      <c r="G333" s="8">
        <v>0.69791666666666663</v>
      </c>
      <c r="H333" s="11">
        <v>30</v>
      </c>
      <c r="I333" s="9">
        <f>IF(OR(E333="Arbeit",E333="Homeoffice",E333="Dienstreise",E333="Urlaub",E333="Krank"),IF(AND(WEEKDAY(A333,2)&lt;=5,D333=""),INDEX(Einstellungen!$B$8:$B$14,WEEKDAY(A333,2)),0),0)</f>
        <v>0.33333333333333331</v>
      </c>
      <c r="J333" s="9">
        <f t="shared" si="35"/>
        <v>0.33333333333333331</v>
      </c>
      <c r="K333" s="9">
        <f t="shared" si="36"/>
        <v>0.33333333333333331</v>
      </c>
      <c r="L333" s="9">
        <f t="shared" si="37"/>
        <v>0</v>
      </c>
      <c r="M333" s="9">
        <f>SUM($L$10:L333)</f>
        <v>0.20833333333333334</v>
      </c>
      <c r="N333" s="12">
        <f>IF(OR(E333="Arbeit",E333="Homeoffice",E333="Dienstreise"),IF(J333*24&gt;9,Einstellungen!$B$17,IF(J333*24&gt;6,Einstellungen!$B$16,0)),0)</f>
        <v>30</v>
      </c>
      <c r="O333" s="6" t="str">
        <f>IF(OR(E333="Arbeit",E333="Homeoffice",E333="Dienstreise"),IF(OR(F333="",G333=""),"Zeit fehlt",IF(H333&lt;N333,"Pause prüfen",IF(J333*24&gt;Einstellungen!$B$15,"Arbeitszeit &gt; Limit",IF(OR(WEEKDAY(A333,2)&gt;5,D333&lt;&gt;""),"Ruhetag/Feiertag prüfen","OK")))),IF(OR(E333="",E333="Frei",E333="Urlaub",E333="Krank",E333="Feiertag"),"", "Art prüfen"))</f>
        <v>OK</v>
      </c>
      <c r="P333" s="2"/>
    </row>
    <row r="334" spans="1:16" ht="18" customHeight="1" x14ac:dyDescent="0.25">
      <c r="A334" s="7">
        <v>46347</v>
      </c>
      <c r="B334" s="6" t="str">
        <f t="shared" si="33"/>
        <v>Samstag</v>
      </c>
      <c r="C334" s="6" t="str">
        <f t="shared" si="34"/>
        <v>November</v>
      </c>
      <c r="D334" s="6" t="str">
        <f>IFERROR(INDEX(Einstellungen!$C$22:$C$60,MATCH(A334,Einstellungen!$E$22:$E$60,0)),"")</f>
        <v/>
      </c>
      <c r="E334" s="2" t="s">
        <v>38</v>
      </c>
      <c r="F334" s="8"/>
      <c r="G334" s="8"/>
      <c r="H334" s="11"/>
      <c r="I334" s="9">
        <f>IF(OR(E334="Arbeit",E334="Homeoffice",E334="Dienstreise",E334="Urlaub",E334="Krank"),IF(AND(WEEKDAY(A334,2)&lt;=5,D334=""),INDEX(Einstellungen!$B$8:$B$14,WEEKDAY(A334,2)),0),0)</f>
        <v>0</v>
      </c>
      <c r="J334" s="9">
        <f t="shared" si="35"/>
        <v>0</v>
      </c>
      <c r="K334" s="9">
        <f t="shared" si="36"/>
        <v>0</v>
      </c>
      <c r="L334" s="9">
        <f t="shared" si="37"/>
        <v>0</v>
      </c>
      <c r="M334" s="9">
        <f>SUM($L$10:L334)</f>
        <v>0.20833333333333334</v>
      </c>
      <c r="N334" s="12">
        <f>IF(OR(E334="Arbeit",E334="Homeoffice",E334="Dienstreise"),IF(J334*24&gt;9,Einstellungen!$B$17,IF(J334*24&gt;6,Einstellungen!$B$16,0)),0)</f>
        <v>0</v>
      </c>
      <c r="O334" s="6" t="str">
        <f>IF(OR(E334="Arbeit",E334="Homeoffice",E334="Dienstreise"),IF(OR(F334="",G334=""),"Zeit fehlt",IF(H334&lt;N334,"Pause prüfen",IF(J334*24&gt;Einstellungen!$B$15,"Arbeitszeit &gt; Limit",IF(OR(WEEKDAY(A334,2)&gt;5,D334&lt;&gt;""),"Ruhetag/Feiertag prüfen","OK")))),IF(OR(E334="",E334="Frei",E334="Urlaub",E334="Krank",E334="Feiertag"),"", "Art prüfen"))</f>
        <v/>
      </c>
      <c r="P334" s="2"/>
    </row>
    <row r="335" spans="1:16" ht="18" customHeight="1" x14ac:dyDescent="0.25">
      <c r="A335" s="7">
        <v>46348</v>
      </c>
      <c r="B335" s="6" t="str">
        <f t="shared" si="33"/>
        <v>Sonntag</v>
      </c>
      <c r="C335" s="6" t="str">
        <f t="shared" si="34"/>
        <v>November</v>
      </c>
      <c r="D335" s="6" t="str">
        <f>IFERROR(INDEX(Einstellungen!$C$22:$C$60,MATCH(A335,Einstellungen!$E$22:$E$60,0)),"")</f>
        <v/>
      </c>
      <c r="E335" s="2" t="s">
        <v>38</v>
      </c>
      <c r="F335" s="8"/>
      <c r="G335" s="8"/>
      <c r="H335" s="11"/>
      <c r="I335" s="9">
        <f>IF(OR(E335="Arbeit",E335="Homeoffice",E335="Dienstreise",E335="Urlaub",E335="Krank"),IF(AND(WEEKDAY(A335,2)&lt;=5,D335=""),INDEX(Einstellungen!$B$8:$B$14,WEEKDAY(A335,2)),0),0)</f>
        <v>0</v>
      </c>
      <c r="J335" s="9">
        <f t="shared" si="35"/>
        <v>0</v>
      </c>
      <c r="K335" s="9">
        <f t="shared" si="36"/>
        <v>0</v>
      </c>
      <c r="L335" s="9">
        <f t="shared" si="37"/>
        <v>0</v>
      </c>
      <c r="M335" s="9">
        <f>SUM($L$10:L335)</f>
        <v>0.20833333333333334</v>
      </c>
      <c r="N335" s="12">
        <f>IF(OR(E335="Arbeit",E335="Homeoffice",E335="Dienstreise"),IF(J335*24&gt;9,Einstellungen!$B$17,IF(J335*24&gt;6,Einstellungen!$B$16,0)),0)</f>
        <v>0</v>
      </c>
      <c r="O335" s="6" t="str">
        <f>IF(OR(E335="Arbeit",E335="Homeoffice",E335="Dienstreise"),IF(OR(F335="",G335=""),"Zeit fehlt",IF(H335&lt;N335,"Pause prüfen",IF(J335*24&gt;Einstellungen!$B$15,"Arbeitszeit &gt; Limit",IF(OR(WEEKDAY(A335,2)&gt;5,D335&lt;&gt;""),"Ruhetag/Feiertag prüfen","OK")))),IF(OR(E335="",E335="Frei",E335="Urlaub",E335="Krank",E335="Feiertag"),"", "Art prüfen"))</f>
        <v/>
      </c>
      <c r="P335" s="2"/>
    </row>
    <row r="336" spans="1:16" ht="18" customHeight="1" x14ac:dyDescent="0.25">
      <c r="A336" s="7">
        <v>46349</v>
      </c>
      <c r="B336" s="6" t="str">
        <f t="shared" si="33"/>
        <v>Montag</v>
      </c>
      <c r="C336" s="6" t="str">
        <f t="shared" si="34"/>
        <v>November</v>
      </c>
      <c r="D336" s="6" t="str">
        <f>IFERROR(INDEX(Einstellungen!$C$22:$C$60,MATCH(A336,Einstellungen!$E$22:$E$60,0)),"")</f>
        <v/>
      </c>
      <c r="E336" s="2" t="s">
        <v>41</v>
      </c>
      <c r="F336" s="8">
        <v>0.33333333333333331</v>
      </c>
      <c r="G336" s="8">
        <v>0.6875</v>
      </c>
      <c r="H336" s="11">
        <v>30</v>
      </c>
      <c r="I336" s="9">
        <f>IF(OR(E336="Arbeit",E336="Homeoffice",E336="Dienstreise",E336="Urlaub",E336="Krank"),IF(AND(WEEKDAY(A336,2)&lt;=5,D336=""),INDEX(Einstellungen!$B$8:$B$14,WEEKDAY(A336,2)),0),0)</f>
        <v>0.33333333333333331</v>
      </c>
      <c r="J336" s="9">
        <f t="shared" si="35"/>
        <v>0.33333333333333331</v>
      </c>
      <c r="K336" s="9">
        <f t="shared" si="36"/>
        <v>0.33333333333333331</v>
      </c>
      <c r="L336" s="9">
        <f t="shared" si="37"/>
        <v>0</v>
      </c>
      <c r="M336" s="9">
        <f>SUM($L$10:L336)</f>
        <v>0.20833333333333334</v>
      </c>
      <c r="N336" s="12">
        <f>IF(OR(E336="Arbeit",E336="Homeoffice",E336="Dienstreise"),IF(J336*24&gt;9,Einstellungen!$B$17,IF(J336*24&gt;6,Einstellungen!$B$16,0)),0)</f>
        <v>30</v>
      </c>
      <c r="O336" s="6" t="str">
        <f>IF(OR(E336="Arbeit",E336="Homeoffice",E336="Dienstreise"),IF(OR(F336="",G336=""),"Zeit fehlt",IF(H336&lt;N336,"Pause prüfen",IF(J336*24&gt;Einstellungen!$B$15,"Arbeitszeit &gt; Limit",IF(OR(WEEKDAY(A336,2)&gt;5,D336&lt;&gt;""),"Ruhetag/Feiertag prüfen","OK")))),IF(OR(E336="",E336="Frei",E336="Urlaub",E336="Krank",E336="Feiertag"),"", "Art prüfen"))</f>
        <v>OK</v>
      </c>
      <c r="P336" s="2"/>
    </row>
    <row r="337" spans="1:16" ht="18" customHeight="1" x14ac:dyDescent="0.25">
      <c r="A337" s="7">
        <v>46350</v>
      </c>
      <c r="B337" s="6" t="str">
        <f t="shared" si="33"/>
        <v>Dienstag</v>
      </c>
      <c r="C337" s="6" t="str">
        <f t="shared" si="34"/>
        <v>November</v>
      </c>
      <c r="D337" s="6" t="str">
        <f>IFERROR(INDEX(Einstellungen!$C$22:$C$60,MATCH(A337,Einstellungen!$E$22:$E$60,0)),"")</f>
        <v/>
      </c>
      <c r="E337" s="2" t="s">
        <v>36</v>
      </c>
      <c r="F337" s="8">
        <v>0.33333333333333331</v>
      </c>
      <c r="G337" s="8">
        <v>0.6875</v>
      </c>
      <c r="H337" s="11">
        <v>30</v>
      </c>
      <c r="I337" s="9">
        <f>IF(OR(E337="Arbeit",E337="Homeoffice",E337="Dienstreise",E337="Urlaub",E337="Krank"),IF(AND(WEEKDAY(A337,2)&lt;=5,D337=""),INDEX(Einstellungen!$B$8:$B$14,WEEKDAY(A337,2)),0),0)</f>
        <v>0.33333333333333331</v>
      </c>
      <c r="J337" s="9">
        <f t="shared" si="35"/>
        <v>0.33333333333333331</v>
      </c>
      <c r="K337" s="9">
        <f t="shared" si="36"/>
        <v>0.33333333333333331</v>
      </c>
      <c r="L337" s="9">
        <f t="shared" si="37"/>
        <v>0</v>
      </c>
      <c r="M337" s="9">
        <f>SUM($L$10:L337)</f>
        <v>0.20833333333333334</v>
      </c>
      <c r="N337" s="12">
        <f>IF(OR(E337="Arbeit",E337="Homeoffice",E337="Dienstreise"),IF(J337*24&gt;9,Einstellungen!$B$17,IF(J337*24&gt;6,Einstellungen!$B$16,0)),0)</f>
        <v>30</v>
      </c>
      <c r="O337" s="6" t="str">
        <f>IF(OR(E337="Arbeit",E337="Homeoffice",E337="Dienstreise"),IF(OR(F337="",G337=""),"Zeit fehlt",IF(H337&lt;N337,"Pause prüfen",IF(J337*24&gt;Einstellungen!$B$15,"Arbeitszeit &gt; Limit",IF(OR(WEEKDAY(A337,2)&gt;5,D337&lt;&gt;""),"Ruhetag/Feiertag prüfen","OK")))),IF(OR(E337="",E337="Frei",E337="Urlaub",E337="Krank",E337="Feiertag"),"", "Art prüfen"))</f>
        <v>OK</v>
      </c>
      <c r="P337" s="2"/>
    </row>
    <row r="338" spans="1:16" ht="18" customHeight="1" x14ac:dyDescent="0.25">
      <c r="A338" s="7">
        <v>46351</v>
      </c>
      <c r="B338" s="6" t="str">
        <f t="shared" si="33"/>
        <v>Mittwoch</v>
      </c>
      <c r="C338" s="6" t="str">
        <f t="shared" si="34"/>
        <v>November</v>
      </c>
      <c r="D338" s="6" t="str">
        <f>IFERROR(INDEX(Einstellungen!$C$22:$C$60,MATCH(A338,Einstellungen!$E$22:$E$60,0)),"")</f>
        <v/>
      </c>
      <c r="E338" s="2" t="s">
        <v>36</v>
      </c>
      <c r="F338" s="8">
        <v>0.35416666666666669</v>
      </c>
      <c r="G338" s="8">
        <v>0.71875</v>
      </c>
      <c r="H338" s="11">
        <v>45</v>
      </c>
      <c r="I338" s="9">
        <f>IF(OR(E338="Arbeit",E338="Homeoffice",E338="Dienstreise",E338="Urlaub",E338="Krank"),IF(AND(WEEKDAY(A338,2)&lt;=5,D338=""),INDEX(Einstellungen!$B$8:$B$14,WEEKDAY(A338,2)),0),0)</f>
        <v>0.33333333333333331</v>
      </c>
      <c r="J338" s="9">
        <f t="shared" si="35"/>
        <v>0.33333333333333331</v>
      </c>
      <c r="K338" s="9">
        <f t="shared" si="36"/>
        <v>0.33333333333333331</v>
      </c>
      <c r="L338" s="9">
        <f t="shared" si="37"/>
        <v>0</v>
      </c>
      <c r="M338" s="9">
        <f>SUM($L$10:L338)</f>
        <v>0.20833333333333334</v>
      </c>
      <c r="N338" s="12">
        <f>IF(OR(E338="Arbeit",E338="Homeoffice",E338="Dienstreise"),IF(J338*24&gt;9,Einstellungen!$B$17,IF(J338*24&gt;6,Einstellungen!$B$16,0)),0)</f>
        <v>30</v>
      </c>
      <c r="O338" s="6" t="str">
        <f>IF(OR(E338="Arbeit",E338="Homeoffice",E338="Dienstreise"),IF(OR(F338="",G338=""),"Zeit fehlt",IF(H338&lt;N338,"Pause prüfen",IF(J338*24&gt;Einstellungen!$B$15,"Arbeitszeit &gt; Limit",IF(OR(WEEKDAY(A338,2)&gt;5,D338&lt;&gt;""),"Ruhetag/Feiertag prüfen","OK")))),IF(OR(E338="",E338="Frei",E338="Urlaub",E338="Krank",E338="Feiertag"),"", "Art prüfen"))</f>
        <v>OK</v>
      </c>
      <c r="P338" s="2"/>
    </row>
    <row r="339" spans="1:16" ht="18" customHeight="1" x14ac:dyDescent="0.25">
      <c r="A339" s="7">
        <v>46352</v>
      </c>
      <c r="B339" s="6" t="str">
        <f t="shared" si="33"/>
        <v>Donnerstag</v>
      </c>
      <c r="C339" s="6" t="str">
        <f t="shared" si="34"/>
        <v>November</v>
      </c>
      <c r="D339" s="6" t="str">
        <f>IFERROR(INDEX(Einstellungen!$C$22:$C$60,MATCH(A339,Einstellungen!$E$22:$E$60,0)),"")</f>
        <v/>
      </c>
      <c r="E339" s="2" t="s">
        <v>41</v>
      </c>
      <c r="F339" s="8">
        <v>0.33333333333333331</v>
      </c>
      <c r="G339" s="8">
        <v>0.6875</v>
      </c>
      <c r="H339" s="11">
        <v>30</v>
      </c>
      <c r="I339" s="9">
        <f>IF(OR(E339="Arbeit",E339="Homeoffice",E339="Dienstreise",E339="Urlaub",E339="Krank"),IF(AND(WEEKDAY(A339,2)&lt;=5,D339=""),INDEX(Einstellungen!$B$8:$B$14,WEEKDAY(A339,2)),0),0)</f>
        <v>0.33333333333333331</v>
      </c>
      <c r="J339" s="9">
        <f t="shared" si="35"/>
        <v>0.33333333333333331</v>
      </c>
      <c r="K339" s="9">
        <f t="shared" si="36"/>
        <v>0.33333333333333331</v>
      </c>
      <c r="L339" s="9">
        <f t="shared" si="37"/>
        <v>0</v>
      </c>
      <c r="M339" s="9">
        <f>SUM($L$10:L339)</f>
        <v>0.20833333333333334</v>
      </c>
      <c r="N339" s="12">
        <f>IF(OR(E339="Arbeit",E339="Homeoffice",E339="Dienstreise"),IF(J339*24&gt;9,Einstellungen!$B$17,IF(J339*24&gt;6,Einstellungen!$B$16,0)),0)</f>
        <v>30</v>
      </c>
      <c r="O339" s="6" t="str">
        <f>IF(OR(E339="Arbeit",E339="Homeoffice",E339="Dienstreise"),IF(OR(F339="",G339=""),"Zeit fehlt",IF(H339&lt;N339,"Pause prüfen",IF(J339*24&gt;Einstellungen!$B$15,"Arbeitszeit &gt; Limit",IF(OR(WEEKDAY(A339,2)&gt;5,D339&lt;&gt;""),"Ruhetag/Feiertag prüfen","OK")))),IF(OR(E339="",E339="Frei",E339="Urlaub",E339="Krank",E339="Feiertag"),"", "Art prüfen"))</f>
        <v>OK</v>
      </c>
      <c r="P339" s="2"/>
    </row>
    <row r="340" spans="1:16" ht="18" customHeight="1" x14ac:dyDescent="0.25">
      <c r="A340" s="7">
        <v>46353</v>
      </c>
      <c r="B340" s="6" t="str">
        <f t="shared" si="33"/>
        <v>Freitag</v>
      </c>
      <c r="C340" s="6" t="str">
        <f t="shared" si="34"/>
        <v>November</v>
      </c>
      <c r="D340" s="6" t="str">
        <f>IFERROR(INDEX(Einstellungen!$C$22:$C$60,MATCH(A340,Einstellungen!$E$22:$E$60,0)),"")</f>
        <v/>
      </c>
      <c r="E340" s="2" t="s">
        <v>36</v>
      </c>
      <c r="F340" s="8">
        <v>0.34375</v>
      </c>
      <c r="G340" s="8">
        <v>0.69791666666666663</v>
      </c>
      <c r="H340" s="11">
        <v>30</v>
      </c>
      <c r="I340" s="9">
        <f>IF(OR(E340="Arbeit",E340="Homeoffice",E340="Dienstreise",E340="Urlaub",E340="Krank"),IF(AND(WEEKDAY(A340,2)&lt;=5,D340=""),INDEX(Einstellungen!$B$8:$B$14,WEEKDAY(A340,2)),0),0)</f>
        <v>0.33333333333333331</v>
      </c>
      <c r="J340" s="9">
        <f t="shared" si="35"/>
        <v>0.33333333333333331</v>
      </c>
      <c r="K340" s="9">
        <f t="shared" si="36"/>
        <v>0.33333333333333331</v>
      </c>
      <c r="L340" s="9">
        <f t="shared" si="37"/>
        <v>0</v>
      </c>
      <c r="M340" s="9">
        <f>SUM($L$10:L340)</f>
        <v>0.20833333333333334</v>
      </c>
      <c r="N340" s="12">
        <f>IF(OR(E340="Arbeit",E340="Homeoffice",E340="Dienstreise"),IF(J340*24&gt;9,Einstellungen!$B$17,IF(J340*24&gt;6,Einstellungen!$B$16,0)),0)</f>
        <v>30</v>
      </c>
      <c r="O340" s="6" t="str">
        <f>IF(OR(E340="Arbeit",E340="Homeoffice",E340="Dienstreise"),IF(OR(F340="",G340=""),"Zeit fehlt",IF(H340&lt;N340,"Pause prüfen",IF(J340*24&gt;Einstellungen!$B$15,"Arbeitszeit &gt; Limit",IF(OR(WEEKDAY(A340,2)&gt;5,D340&lt;&gt;""),"Ruhetag/Feiertag prüfen","OK")))),IF(OR(E340="",E340="Frei",E340="Urlaub",E340="Krank",E340="Feiertag"),"", "Art prüfen"))</f>
        <v>OK</v>
      </c>
      <c r="P340" s="2"/>
    </row>
    <row r="341" spans="1:16" ht="18" customHeight="1" x14ac:dyDescent="0.25">
      <c r="A341" s="7">
        <v>46354</v>
      </c>
      <c r="B341" s="6" t="str">
        <f t="shared" si="33"/>
        <v>Samstag</v>
      </c>
      <c r="C341" s="6" t="str">
        <f t="shared" si="34"/>
        <v>November</v>
      </c>
      <c r="D341" s="6" t="str">
        <f>IFERROR(INDEX(Einstellungen!$C$22:$C$60,MATCH(A341,Einstellungen!$E$22:$E$60,0)),"")</f>
        <v/>
      </c>
      <c r="E341" s="2" t="s">
        <v>38</v>
      </c>
      <c r="F341" s="8"/>
      <c r="G341" s="8"/>
      <c r="H341" s="11"/>
      <c r="I341" s="9">
        <f>IF(OR(E341="Arbeit",E341="Homeoffice",E341="Dienstreise",E341="Urlaub",E341="Krank"),IF(AND(WEEKDAY(A341,2)&lt;=5,D341=""),INDEX(Einstellungen!$B$8:$B$14,WEEKDAY(A341,2)),0),0)</f>
        <v>0</v>
      </c>
      <c r="J341" s="9">
        <f t="shared" si="35"/>
        <v>0</v>
      </c>
      <c r="K341" s="9">
        <f t="shared" si="36"/>
        <v>0</v>
      </c>
      <c r="L341" s="9">
        <f t="shared" si="37"/>
        <v>0</v>
      </c>
      <c r="M341" s="9">
        <f>SUM($L$10:L341)</f>
        <v>0.20833333333333334</v>
      </c>
      <c r="N341" s="12">
        <f>IF(OR(E341="Arbeit",E341="Homeoffice",E341="Dienstreise"),IF(J341*24&gt;9,Einstellungen!$B$17,IF(J341*24&gt;6,Einstellungen!$B$16,0)),0)</f>
        <v>0</v>
      </c>
      <c r="O341" s="6" t="str">
        <f>IF(OR(E341="Arbeit",E341="Homeoffice",E341="Dienstreise"),IF(OR(F341="",G341=""),"Zeit fehlt",IF(H341&lt;N341,"Pause prüfen",IF(J341*24&gt;Einstellungen!$B$15,"Arbeitszeit &gt; Limit",IF(OR(WEEKDAY(A341,2)&gt;5,D341&lt;&gt;""),"Ruhetag/Feiertag prüfen","OK")))),IF(OR(E341="",E341="Frei",E341="Urlaub",E341="Krank",E341="Feiertag"),"", "Art prüfen"))</f>
        <v/>
      </c>
      <c r="P341" s="2"/>
    </row>
    <row r="342" spans="1:16" ht="18" customHeight="1" x14ac:dyDescent="0.25">
      <c r="A342" s="7">
        <v>46355</v>
      </c>
      <c r="B342" s="6" t="str">
        <f t="shared" si="33"/>
        <v>Sonntag</v>
      </c>
      <c r="C342" s="6" t="str">
        <f t="shared" si="34"/>
        <v>November</v>
      </c>
      <c r="D342" s="6" t="str">
        <f>IFERROR(INDEX(Einstellungen!$C$22:$C$60,MATCH(A342,Einstellungen!$E$22:$E$60,0)),"")</f>
        <v/>
      </c>
      <c r="E342" s="2" t="s">
        <v>38</v>
      </c>
      <c r="F342" s="8"/>
      <c r="G342" s="8"/>
      <c r="H342" s="11"/>
      <c r="I342" s="9">
        <f>IF(OR(E342="Arbeit",E342="Homeoffice",E342="Dienstreise",E342="Urlaub",E342="Krank"),IF(AND(WEEKDAY(A342,2)&lt;=5,D342=""),INDEX(Einstellungen!$B$8:$B$14,WEEKDAY(A342,2)),0),0)</f>
        <v>0</v>
      </c>
      <c r="J342" s="9">
        <f t="shared" si="35"/>
        <v>0</v>
      </c>
      <c r="K342" s="9">
        <f t="shared" si="36"/>
        <v>0</v>
      </c>
      <c r="L342" s="9">
        <f t="shared" si="37"/>
        <v>0</v>
      </c>
      <c r="M342" s="9">
        <f>SUM($L$10:L342)</f>
        <v>0.20833333333333334</v>
      </c>
      <c r="N342" s="12">
        <f>IF(OR(E342="Arbeit",E342="Homeoffice",E342="Dienstreise"),IF(J342*24&gt;9,Einstellungen!$B$17,IF(J342*24&gt;6,Einstellungen!$B$16,0)),0)</f>
        <v>0</v>
      </c>
      <c r="O342" s="6" t="str">
        <f>IF(OR(E342="Arbeit",E342="Homeoffice",E342="Dienstreise"),IF(OR(F342="",G342=""),"Zeit fehlt",IF(H342&lt;N342,"Pause prüfen",IF(J342*24&gt;Einstellungen!$B$15,"Arbeitszeit &gt; Limit",IF(OR(WEEKDAY(A342,2)&gt;5,D342&lt;&gt;""),"Ruhetag/Feiertag prüfen","OK")))),IF(OR(E342="",E342="Frei",E342="Urlaub",E342="Krank",E342="Feiertag"),"", "Art prüfen"))</f>
        <v/>
      </c>
      <c r="P342" s="2"/>
    </row>
    <row r="343" spans="1:16" ht="18" customHeight="1" x14ac:dyDescent="0.25">
      <c r="A343" s="7">
        <v>46356</v>
      </c>
      <c r="B343" s="6" t="str">
        <f t="shared" si="33"/>
        <v>Montag</v>
      </c>
      <c r="C343" s="6" t="str">
        <f t="shared" si="34"/>
        <v>November</v>
      </c>
      <c r="D343" s="6" t="str">
        <f>IFERROR(INDEX(Einstellungen!$C$22:$C$60,MATCH(A343,Einstellungen!$E$22:$E$60,0)),"")</f>
        <v/>
      </c>
      <c r="E343" s="2" t="s">
        <v>41</v>
      </c>
      <c r="F343" s="8">
        <v>0.33333333333333331</v>
      </c>
      <c r="G343" s="8">
        <v>0.6875</v>
      </c>
      <c r="H343" s="11">
        <v>30</v>
      </c>
      <c r="I343" s="9">
        <f>IF(OR(E343="Arbeit",E343="Homeoffice",E343="Dienstreise",E343="Urlaub",E343="Krank"),IF(AND(WEEKDAY(A343,2)&lt;=5,D343=""),INDEX(Einstellungen!$B$8:$B$14,WEEKDAY(A343,2)),0),0)</f>
        <v>0.33333333333333331</v>
      </c>
      <c r="J343" s="9">
        <f t="shared" si="35"/>
        <v>0.33333333333333331</v>
      </c>
      <c r="K343" s="9">
        <f t="shared" si="36"/>
        <v>0.33333333333333331</v>
      </c>
      <c r="L343" s="9">
        <f t="shared" si="37"/>
        <v>0</v>
      </c>
      <c r="M343" s="9">
        <f>SUM($L$10:L343)</f>
        <v>0.20833333333333334</v>
      </c>
      <c r="N343" s="12">
        <f>IF(OR(E343="Arbeit",E343="Homeoffice",E343="Dienstreise"),IF(J343*24&gt;9,Einstellungen!$B$17,IF(J343*24&gt;6,Einstellungen!$B$16,0)),0)</f>
        <v>30</v>
      </c>
      <c r="O343" s="6" t="str">
        <f>IF(OR(E343="Arbeit",E343="Homeoffice",E343="Dienstreise"),IF(OR(F343="",G343=""),"Zeit fehlt",IF(H343&lt;N343,"Pause prüfen",IF(J343*24&gt;Einstellungen!$B$15,"Arbeitszeit &gt; Limit",IF(OR(WEEKDAY(A343,2)&gt;5,D343&lt;&gt;""),"Ruhetag/Feiertag prüfen","OK")))),IF(OR(E343="",E343="Frei",E343="Urlaub",E343="Krank",E343="Feiertag"),"", "Art prüfen"))</f>
        <v>OK</v>
      </c>
      <c r="P343" s="2"/>
    </row>
    <row r="344" spans="1:16" ht="18" customHeight="1" x14ac:dyDescent="0.25">
      <c r="A344" s="7">
        <v>46357</v>
      </c>
      <c r="B344" s="6" t="str">
        <f t="shared" si="33"/>
        <v>Dienstag</v>
      </c>
      <c r="C344" s="6" t="str">
        <f t="shared" si="34"/>
        <v>Dezember</v>
      </c>
      <c r="D344" s="6" t="str">
        <f>IFERROR(INDEX(Einstellungen!$C$22:$C$60,MATCH(A344,Einstellungen!$E$22:$E$60,0)),"")</f>
        <v/>
      </c>
      <c r="E344" s="2" t="s">
        <v>36</v>
      </c>
      <c r="F344" s="8">
        <v>0.33333333333333331</v>
      </c>
      <c r="G344" s="8">
        <v>0.6875</v>
      </c>
      <c r="H344" s="11">
        <v>30</v>
      </c>
      <c r="I344" s="9">
        <f>IF(OR(E344="Arbeit",E344="Homeoffice",E344="Dienstreise",E344="Urlaub",E344="Krank"),IF(AND(WEEKDAY(A344,2)&lt;=5,D344=""),INDEX(Einstellungen!$B$8:$B$14,WEEKDAY(A344,2)),0),0)</f>
        <v>0.33333333333333331</v>
      </c>
      <c r="J344" s="9">
        <f t="shared" si="35"/>
        <v>0.33333333333333331</v>
      </c>
      <c r="K344" s="9">
        <f t="shared" si="36"/>
        <v>0.33333333333333331</v>
      </c>
      <c r="L344" s="9">
        <f t="shared" si="37"/>
        <v>0</v>
      </c>
      <c r="M344" s="9">
        <f>SUM($L$10:L344)</f>
        <v>0.20833333333333334</v>
      </c>
      <c r="N344" s="12">
        <f>IF(OR(E344="Arbeit",E344="Homeoffice",E344="Dienstreise"),IF(J344*24&gt;9,Einstellungen!$B$17,IF(J344*24&gt;6,Einstellungen!$B$16,0)),0)</f>
        <v>30</v>
      </c>
      <c r="O344" s="6" t="str">
        <f>IF(OR(E344="Arbeit",E344="Homeoffice",E344="Dienstreise"),IF(OR(F344="",G344=""),"Zeit fehlt",IF(H344&lt;N344,"Pause prüfen",IF(J344*24&gt;Einstellungen!$B$15,"Arbeitszeit &gt; Limit",IF(OR(WEEKDAY(A344,2)&gt;5,D344&lt;&gt;""),"Ruhetag/Feiertag prüfen","OK")))),IF(OR(E344="",E344="Frei",E344="Urlaub",E344="Krank",E344="Feiertag"),"", "Art prüfen"))</f>
        <v>OK</v>
      </c>
      <c r="P344" s="2"/>
    </row>
    <row r="345" spans="1:16" ht="18" customHeight="1" x14ac:dyDescent="0.25">
      <c r="A345" s="7">
        <v>46358</v>
      </c>
      <c r="B345" s="6" t="str">
        <f t="shared" si="33"/>
        <v>Mittwoch</v>
      </c>
      <c r="C345" s="6" t="str">
        <f t="shared" si="34"/>
        <v>Dezember</v>
      </c>
      <c r="D345" s="6" t="str">
        <f>IFERROR(INDEX(Einstellungen!$C$22:$C$60,MATCH(A345,Einstellungen!$E$22:$E$60,0)),"")</f>
        <v/>
      </c>
      <c r="E345" s="2" t="s">
        <v>36</v>
      </c>
      <c r="F345" s="8">
        <v>0.35416666666666669</v>
      </c>
      <c r="G345" s="8">
        <v>0.71875</v>
      </c>
      <c r="H345" s="11">
        <v>45</v>
      </c>
      <c r="I345" s="9">
        <f>IF(OR(E345="Arbeit",E345="Homeoffice",E345="Dienstreise",E345="Urlaub",E345="Krank"),IF(AND(WEEKDAY(A345,2)&lt;=5,D345=""),INDEX(Einstellungen!$B$8:$B$14,WEEKDAY(A345,2)),0),0)</f>
        <v>0.33333333333333331</v>
      </c>
      <c r="J345" s="9">
        <f t="shared" si="35"/>
        <v>0.33333333333333331</v>
      </c>
      <c r="K345" s="9">
        <f t="shared" si="36"/>
        <v>0.33333333333333331</v>
      </c>
      <c r="L345" s="9">
        <f t="shared" si="37"/>
        <v>0</v>
      </c>
      <c r="M345" s="9">
        <f>SUM($L$10:L345)</f>
        <v>0.20833333333333334</v>
      </c>
      <c r="N345" s="12">
        <f>IF(OR(E345="Arbeit",E345="Homeoffice",E345="Dienstreise"),IF(J345*24&gt;9,Einstellungen!$B$17,IF(J345*24&gt;6,Einstellungen!$B$16,0)),0)</f>
        <v>30</v>
      </c>
      <c r="O345" s="6" t="str">
        <f>IF(OR(E345="Arbeit",E345="Homeoffice",E345="Dienstreise"),IF(OR(F345="",G345=""),"Zeit fehlt",IF(H345&lt;N345,"Pause prüfen",IF(J345*24&gt;Einstellungen!$B$15,"Arbeitszeit &gt; Limit",IF(OR(WEEKDAY(A345,2)&gt;5,D345&lt;&gt;""),"Ruhetag/Feiertag prüfen","OK")))),IF(OR(E345="",E345="Frei",E345="Urlaub",E345="Krank",E345="Feiertag"),"", "Art prüfen"))</f>
        <v>OK</v>
      </c>
      <c r="P345" s="2"/>
    </row>
    <row r="346" spans="1:16" ht="18" customHeight="1" x14ac:dyDescent="0.25">
      <c r="A346" s="7">
        <v>46359</v>
      </c>
      <c r="B346" s="6" t="str">
        <f t="shared" si="33"/>
        <v>Donnerstag</v>
      </c>
      <c r="C346" s="6" t="str">
        <f t="shared" si="34"/>
        <v>Dezember</v>
      </c>
      <c r="D346" s="6" t="str">
        <f>IFERROR(INDEX(Einstellungen!$C$22:$C$60,MATCH(A346,Einstellungen!$E$22:$E$60,0)),"")</f>
        <v/>
      </c>
      <c r="E346" s="2" t="s">
        <v>41</v>
      </c>
      <c r="F346" s="8">
        <v>0.33333333333333331</v>
      </c>
      <c r="G346" s="8">
        <v>0.6875</v>
      </c>
      <c r="H346" s="11">
        <v>30</v>
      </c>
      <c r="I346" s="9">
        <f>IF(OR(E346="Arbeit",E346="Homeoffice",E346="Dienstreise",E346="Urlaub",E346="Krank"),IF(AND(WEEKDAY(A346,2)&lt;=5,D346=""),INDEX(Einstellungen!$B$8:$B$14,WEEKDAY(A346,2)),0),0)</f>
        <v>0.33333333333333331</v>
      </c>
      <c r="J346" s="9">
        <f t="shared" si="35"/>
        <v>0.33333333333333331</v>
      </c>
      <c r="K346" s="9">
        <f t="shared" si="36"/>
        <v>0.33333333333333331</v>
      </c>
      <c r="L346" s="9">
        <f t="shared" si="37"/>
        <v>0</v>
      </c>
      <c r="M346" s="9">
        <f>SUM($L$10:L346)</f>
        <v>0.20833333333333334</v>
      </c>
      <c r="N346" s="12">
        <f>IF(OR(E346="Arbeit",E346="Homeoffice",E346="Dienstreise"),IF(J346*24&gt;9,Einstellungen!$B$17,IF(J346*24&gt;6,Einstellungen!$B$16,0)),0)</f>
        <v>30</v>
      </c>
      <c r="O346" s="6" t="str">
        <f>IF(OR(E346="Arbeit",E346="Homeoffice",E346="Dienstreise"),IF(OR(F346="",G346=""),"Zeit fehlt",IF(H346&lt;N346,"Pause prüfen",IF(J346*24&gt;Einstellungen!$B$15,"Arbeitszeit &gt; Limit",IF(OR(WEEKDAY(A346,2)&gt;5,D346&lt;&gt;""),"Ruhetag/Feiertag prüfen","OK")))),IF(OR(E346="",E346="Frei",E346="Urlaub",E346="Krank",E346="Feiertag"),"", "Art prüfen"))</f>
        <v>OK</v>
      </c>
      <c r="P346" s="2"/>
    </row>
    <row r="347" spans="1:16" ht="18" customHeight="1" x14ac:dyDescent="0.25">
      <c r="A347" s="7">
        <v>46360</v>
      </c>
      <c r="B347" s="6" t="str">
        <f t="shared" si="33"/>
        <v>Freitag</v>
      </c>
      <c r="C347" s="6" t="str">
        <f t="shared" si="34"/>
        <v>Dezember</v>
      </c>
      <c r="D347" s="6" t="str">
        <f>IFERROR(INDEX(Einstellungen!$C$22:$C$60,MATCH(A347,Einstellungen!$E$22:$E$60,0)),"")</f>
        <v/>
      </c>
      <c r="E347" s="2" t="s">
        <v>36</v>
      </c>
      <c r="F347" s="8">
        <v>0.34375</v>
      </c>
      <c r="G347" s="8">
        <v>0.69791666666666663</v>
      </c>
      <c r="H347" s="11">
        <v>30</v>
      </c>
      <c r="I347" s="9">
        <f>IF(OR(E347="Arbeit",E347="Homeoffice",E347="Dienstreise",E347="Urlaub",E347="Krank"),IF(AND(WEEKDAY(A347,2)&lt;=5,D347=""),INDEX(Einstellungen!$B$8:$B$14,WEEKDAY(A347,2)),0),0)</f>
        <v>0.33333333333333331</v>
      </c>
      <c r="J347" s="9">
        <f t="shared" si="35"/>
        <v>0.33333333333333331</v>
      </c>
      <c r="K347" s="9">
        <f t="shared" si="36"/>
        <v>0.33333333333333331</v>
      </c>
      <c r="L347" s="9">
        <f t="shared" si="37"/>
        <v>0</v>
      </c>
      <c r="M347" s="9">
        <f>SUM($L$10:L347)</f>
        <v>0.20833333333333334</v>
      </c>
      <c r="N347" s="12">
        <f>IF(OR(E347="Arbeit",E347="Homeoffice",E347="Dienstreise"),IF(J347*24&gt;9,Einstellungen!$B$17,IF(J347*24&gt;6,Einstellungen!$B$16,0)),0)</f>
        <v>30</v>
      </c>
      <c r="O347" s="6" t="str">
        <f>IF(OR(E347="Arbeit",E347="Homeoffice",E347="Dienstreise"),IF(OR(F347="",G347=""),"Zeit fehlt",IF(H347&lt;N347,"Pause prüfen",IF(J347*24&gt;Einstellungen!$B$15,"Arbeitszeit &gt; Limit",IF(OR(WEEKDAY(A347,2)&gt;5,D347&lt;&gt;""),"Ruhetag/Feiertag prüfen","OK")))),IF(OR(E347="",E347="Frei",E347="Urlaub",E347="Krank",E347="Feiertag"),"", "Art prüfen"))</f>
        <v>OK</v>
      </c>
      <c r="P347" s="2"/>
    </row>
    <row r="348" spans="1:16" ht="18" customHeight="1" x14ac:dyDescent="0.25">
      <c r="A348" s="7">
        <v>46361</v>
      </c>
      <c r="B348" s="6" t="str">
        <f t="shared" si="33"/>
        <v>Samstag</v>
      </c>
      <c r="C348" s="6" t="str">
        <f t="shared" si="34"/>
        <v>Dezember</v>
      </c>
      <c r="D348" s="6" t="str">
        <f>IFERROR(INDEX(Einstellungen!$C$22:$C$60,MATCH(A348,Einstellungen!$E$22:$E$60,0)),"")</f>
        <v/>
      </c>
      <c r="E348" s="2" t="s">
        <v>38</v>
      </c>
      <c r="F348" s="8"/>
      <c r="G348" s="8"/>
      <c r="H348" s="11"/>
      <c r="I348" s="9">
        <f>IF(OR(E348="Arbeit",E348="Homeoffice",E348="Dienstreise",E348="Urlaub",E348="Krank"),IF(AND(WEEKDAY(A348,2)&lt;=5,D348=""),INDEX(Einstellungen!$B$8:$B$14,WEEKDAY(A348,2)),0),0)</f>
        <v>0</v>
      </c>
      <c r="J348" s="9">
        <f t="shared" si="35"/>
        <v>0</v>
      </c>
      <c r="K348" s="9">
        <f t="shared" si="36"/>
        <v>0</v>
      </c>
      <c r="L348" s="9">
        <f t="shared" si="37"/>
        <v>0</v>
      </c>
      <c r="M348" s="9">
        <f>SUM($L$10:L348)</f>
        <v>0.20833333333333334</v>
      </c>
      <c r="N348" s="12">
        <f>IF(OR(E348="Arbeit",E348="Homeoffice",E348="Dienstreise"),IF(J348*24&gt;9,Einstellungen!$B$17,IF(J348*24&gt;6,Einstellungen!$B$16,0)),0)</f>
        <v>0</v>
      </c>
      <c r="O348" s="6" t="str">
        <f>IF(OR(E348="Arbeit",E348="Homeoffice",E348="Dienstreise"),IF(OR(F348="",G348=""),"Zeit fehlt",IF(H348&lt;N348,"Pause prüfen",IF(J348*24&gt;Einstellungen!$B$15,"Arbeitszeit &gt; Limit",IF(OR(WEEKDAY(A348,2)&gt;5,D348&lt;&gt;""),"Ruhetag/Feiertag prüfen","OK")))),IF(OR(E348="",E348="Frei",E348="Urlaub",E348="Krank",E348="Feiertag"),"", "Art prüfen"))</f>
        <v/>
      </c>
      <c r="P348" s="2"/>
    </row>
    <row r="349" spans="1:16" ht="18" customHeight="1" x14ac:dyDescent="0.25">
      <c r="A349" s="7">
        <v>46362</v>
      </c>
      <c r="B349" s="6" t="str">
        <f t="shared" si="33"/>
        <v>Sonntag</v>
      </c>
      <c r="C349" s="6" t="str">
        <f t="shared" si="34"/>
        <v>Dezember</v>
      </c>
      <c r="D349" s="6" t="str">
        <f>IFERROR(INDEX(Einstellungen!$C$22:$C$60,MATCH(A349,Einstellungen!$E$22:$E$60,0)),"")</f>
        <v/>
      </c>
      <c r="E349" s="2" t="s">
        <v>38</v>
      </c>
      <c r="F349" s="8"/>
      <c r="G349" s="8"/>
      <c r="H349" s="11"/>
      <c r="I349" s="9">
        <f>IF(OR(E349="Arbeit",E349="Homeoffice",E349="Dienstreise",E349="Urlaub",E349="Krank"),IF(AND(WEEKDAY(A349,2)&lt;=5,D349=""),INDEX(Einstellungen!$B$8:$B$14,WEEKDAY(A349,2)),0),0)</f>
        <v>0</v>
      </c>
      <c r="J349" s="9">
        <f t="shared" si="35"/>
        <v>0</v>
      </c>
      <c r="K349" s="9">
        <f t="shared" si="36"/>
        <v>0</v>
      </c>
      <c r="L349" s="9">
        <f t="shared" si="37"/>
        <v>0</v>
      </c>
      <c r="M349" s="9">
        <f>SUM($L$10:L349)</f>
        <v>0.20833333333333334</v>
      </c>
      <c r="N349" s="12">
        <f>IF(OR(E349="Arbeit",E349="Homeoffice",E349="Dienstreise"),IF(J349*24&gt;9,Einstellungen!$B$17,IF(J349*24&gt;6,Einstellungen!$B$16,0)),0)</f>
        <v>0</v>
      </c>
      <c r="O349" s="6" t="str">
        <f>IF(OR(E349="Arbeit",E349="Homeoffice",E349="Dienstreise"),IF(OR(F349="",G349=""),"Zeit fehlt",IF(H349&lt;N349,"Pause prüfen",IF(J349*24&gt;Einstellungen!$B$15,"Arbeitszeit &gt; Limit",IF(OR(WEEKDAY(A349,2)&gt;5,D349&lt;&gt;""),"Ruhetag/Feiertag prüfen","OK")))),IF(OR(E349="",E349="Frei",E349="Urlaub",E349="Krank",E349="Feiertag"),"", "Art prüfen"))</f>
        <v/>
      </c>
      <c r="P349" s="2"/>
    </row>
    <row r="350" spans="1:16" ht="18" customHeight="1" x14ac:dyDescent="0.25">
      <c r="A350" s="7">
        <v>46363</v>
      </c>
      <c r="B350" s="6" t="str">
        <f t="shared" si="33"/>
        <v>Montag</v>
      </c>
      <c r="C350" s="6" t="str">
        <f t="shared" si="34"/>
        <v>Dezember</v>
      </c>
      <c r="D350" s="6" t="str">
        <f>IFERROR(INDEX(Einstellungen!$C$22:$C$60,MATCH(A350,Einstellungen!$E$22:$E$60,0)),"")</f>
        <v/>
      </c>
      <c r="E350" s="2" t="s">
        <v>41</v>
      </c>
      <c r="F350" s="8">
        <v>0.33333333333333331</v>
      </c>
      <c r="G350" s="8">
        <v>0.6875</v>
      </c>
      <c r="H350" s="11">
        <v>30</v>
      </c>
      <c r="I350" s="9">
        <f>IF(OR(E350="Arbeit",E350="Homeoffice",E350="Dienstreise",E350="Urlaub",E350="Krank"),IF(AND(WEEKDAY(A350,2)&lt;=5,D350=""),INDEX(Einstellungen!$B$8:$B$14,WEEKDAY(A350,2)),0),0)</f>
        <v>0.33333333333333331</v>
      </c>
      <c r="J350" s="9">
        <f t="shared" si="35"/>
        <v>0.33333333333333331</v>
      </c>
      <c r="K350" s="9">
        <f t="shared" si="36"/>
        <v>0.33333333333333331</v>
      </c>
      <c r="L350" s="9">
        <f t="shared" si="37"/>
        <v>0</v>
      </c>
      <c r="M350" s="9">
        <f>SUM($L$10:L350)</f>
        <v>0.20833333333333334</v>
      </c>
      <c r="N350" s="12">
        <f>IF(OR(E350="Arbeit",E350="Homeoffice",E350="Dienstreise"),IF(J350*24&gt;9,Einstellungen!$B$17,IF(J350*24&gt;6,Einstellungen!$B$16,0)),0)</f>
        <v>30</v>
      </c>
      <c r="O350" s="6" t="str">
        <f>IF(OR(E350="Arbeit",E350="Homeoffice",E350="Dienstreise"),IF(OR(F350="",G350=""),"Zeit fehlt",IF(H350&lt;N350,"Pause prüfen",IF(J350*24&gt;Einstellungen!$B$15,"Arbeitszeit &gt; Limit",IF(OR(WEEKDAY(A350,2)&gt;5,D350&lt;&gt;""),"Ruhetag/Feiertag prüfen","OK")))),IF(OR(E350="",E350="Frei",E350="Urlaub",E350="Krank",E350="Feiertag"),"", "Art prüfen"))</f>
        <v>OK</v>
      </c>
      <c r="P350" s="2"/>
    </row>
    <row r="351" spans="1:16" ht="18" customHeight="1" x14ac:dyDescent="0.25">
      <c r="A351" s="7">
        <v>46364</v>
      </c>
      <c r="B351" s="6" t="str">
        <f t="shared" si="33"/>
        <v>Dienstag</v>
      </c>
      <c r="C351" s="6" t="str">
        <f t="shared" si="34"/>
        <v>Dezember</v>
      </c>
      <c r="D351" s="6" t="str">
        <f>IFERROR(INDEX(Einstellungen!$C$22:$C$60,MATCH(A351,Einstellungen!$E$22:$E$60,0)),"")</f>
        <v/>
      </c>
      <c r="E351" s="2" t="s">
        <v>36</v>
      </c>
      <c r="F351" s="8">
        <v>0.33333333333333331</v>
      </c>
      <c r="G351" s="8">
        <v>0.6875</v>
      </c>
      <c r="H351" s="11">
        <v>30</v>
      </c>
      <c r="I351" s="9">
        <f>IF(OR(E351="Arbeit",E351="Homeoffice",E351="Dienstreise",E351="Urlaub",E351="Krank"),IF(AND(WEEKDAY(A351,2)&lt;=5,D351=""),INDEX(Einstellungen!$B$8:$B$14,WEEKDAY(A351,2)),0),0)</f>
        <v>0.33333333333333331</v>
      </c>
      <c r="J351" s="9">
        <f t="shared" si="35"/>
        <v>0.33333333333333331</v>
      </c>
      <c r="K351" s="9">
        <f t="shared" si="36"/>
        <v>0.33333333333333331</v>
      </c>
      <c r="L351" s="9">
        <f t="shared" si="37"/>
        <v>0</v>
      </c>
      <c r="M351" s="9">
        <f>SUM($L$10:L351)</f>
        <v>0.20833333333333334</v>
      </c>
      <c r="N351" s="12">
        <f>IF(OR(E351="Arbeit",E351="Homeoffice",E351="Dienstreise"),IF(J351*24&gt;9,Einstellungen!$B$17,IF(J351*24&gt;6,Einstellungen!$B$16,0)),0)</f>
        <v>30</v>
      </c>
      <c r="O351" s="6" t="str">
        <f>IF(OR(E351="Arbeit",E351="Homeoffice",E351="Dienstreise"),IF(OR(F351="",G351=""),"Zeit fehlt",IF(H351&lt;N351,"Pause prüfen",IF(J351*24&gt;Einstellungen!$B$15,"Arbeitszeit &gt; Limit",IF(OR(WEEKDAY(A351,2)&gt;5,D351&lt;&gt;""),"Ruhetag/Feiertag prüfen","OK")))),IF(OR(E351="",E351="Frei",E351="Urlaub",E351="Krank",E351="Feiertag"),"", "Art prüfen"))</f>
        <v>OK</v>
      </c>
      <c r="P351" s="2"/>
    </row>
    <row r="352" spans="1:16" ht="18" customHeight="1" x14ac:dyDescent="0.25">
      <c r="A352" s="7">
        <v>46365</v>
      </c>
      <c r="B352" s="6" t="str">
        <f t="shared" si="33"/>
        <v>Mittwoch</v>
      </c>
      <c r="C352" s="6" t="str">
        <f t="shared" si="34"/>
        <v>Dezember</v>
      </c>
      <c r="D352" s="6" t="str">
        <f>IFERROR(INDEX(Einstellungen!$C$22:$C$60,MATCH(A352,Einstellungen!$E$22:$E$60,0)),"")</f>
        <v/>
      </c>
      <c r="E352" s="2" t="s">
        <v>36</v>
      </c>
      <c r="F352" s="8">
        <v>0.35416666666666669</v>
      </c>
      <c r="G352" s="8">
        <v>0.71875</v>
      </c>
      <c r="H352" s="11">
        <v>45</v>
      </c>
      <c r="I352" s="9">
        <f>IF(OR(E352="Arbeit",E352="Homeoffice",E352="Dienstreise",E352="Urlaub",E352="Krank"),IF(AND(WEEKDAY(A352,2)&lt;=5,D352=""),INDEX(Einstellungen!$B$8:$B$14,WEEKDAY(A352,2)),0),0)</f>
        <v>0.33333333333333331</v>
      </c>
      <c r="J352" s="9">
        <f t="shared" si="35"/>
        <v>0.33333333333333331</v>
      </c>
      <c r="K352" s="9">
        <f t="shared" si="36"/>
        <v>0.33333333333333331</v>
      </c>
      <c r="L352" s="9">
        <f t="shared" si="37"/>
        <v>0</v>
      </c>
      <c r="M352" s="9">
        <f>SUM($L$10:L352)</f>
        <v>0.20833333333333334</v>
      </c>
      <c r="N352" s="12">
        <f>IF(OR(E352="Arbeit",E352="Homeoffice",E352="Dienstreise"),IF(J352*24&gt;9,Einstellungen!$B$17,IF(J352*24&gt;6,Einstellungen!$B$16,0)),0)</f>
        <v>30</v>
      </c>
      <c r="O352" s="6" t="str">
        <f>IF(OR(E352="Arbeit",E352="Homeoffice",E352="Dienstreise"),IF(OR(F352="",G352=""),"Zeit fehlt",IF(H352&lt;N352,"Pause prüfen",IF(J352*24&gt;Einstellungen!$B$15,"Arbeitszeit &gt; Limit",IF(OR(WEEKDAY(A352,2)&gt;5,D352&lt;&gt;""),"Ruhetag/Feiertag prüfen","OK")))),IF(OR(E352="",E352="Frei",E352="Urlaub",E352="Krank",E352="Feiertag"),"", "Art prüfen"))</f>
        <v>OK</v>
      </c>
      <c r="P352" s="2"/>
    </row>
    <row r="353" spans="1:16" ht="18" customHeight="1" x14ac:dyDescent="0.25">
      <c r="A353" s="7">
        <v>46366</v>
      </c>
      <c r="B353" s="6" t="str">
        <f t="shared" si="33"/>
        <v>Donnerstag</v>
      </c>
      <c r="C353" s="6" t="str">
        <f t="shared" si="34"/>
        <v>Dezember</v>
      </c>
      <c r="D353" s="6" t="str">
        <f>IFERROR(INDEX(Einstellungen!$C$22:$C$60,MATCH(A353,Einstellungen!$E$22:$E$60,0)),"")</f>
        <v/>
      </c>
      <c r="E353" s="2" t="s">
        <v>41</v>
      </c>
      <c r="F353" s="8">
        <v>0.33333333333333331</v>
      </c>
      <c r="G353" s="8">
        <v>0.6875</v>
      </c>
      <c r="H353" s="11">
        <v>30</v>
      </c>
      <c r="I353" s="9">
        <f>IF(OR(E353="Arbeit",E353="Homeoffice",E353="Dienstreise",E353="Urlaub",E353="Krank"),IF(AND(WEEKDAY(A353,2)&lt;=5,D353=""),INDEX(Einstellungen!$B$8:$B$14,WEEKDAY(A353,2)),0),0)</f>
        <v>0.33333333333333331</v>
      </c>
      <c r="J353" s="9">
        <f t="shared" si="35"/>
        <v>0.33333333333333331</v>
      </c>
      <c r="K353" s="9">
        <f t="shared" si="36"/>
        <v>0.33333333333333331</v>
      </c>
      <c r="L353" s="9">
        <f t="shared" si="37"/>
        <v>0</v>
      </c>
      <c r="M353" s="9">
        <f>SUM($L$10:L353)</f>
        <v>0.20833333333333334</v>
      </c>
      <c r="N353" s="12">
        <f>IF(OR(E353="Arbeit",E353="Homeoffice",E353="Dienstreise"),IF(J353*24&gt;9,Einstellungen!$B$17,IF(J353*24&gt;6,Einstellungen!$B$16,0)),0)</f>
        <v>30</v>
      </c>
      <c r="O353" s="6" t="str">
        <f>IF(OR(E353="Arbeit",E353="Homeoffice",E353="Dienstreise"),IF(OR(F353="",G353=""),"Zeit fehlt",IF(H353&lt;N353,"Pause prüfen",IF(J353*24&gt;Einstellungen!$B$15,"Arbeitszeit &gt; Limit",IF(OR(WEEKDAY(A353,2)&gt;5,D353&lt;&gt;""),"Ruhetag/Feiertag prüfen","OK")))),IF(OR(E353="",E353="Frei",E353="Urlaub",E353="Krank",E353="Feiertag"),"", "Art prüfen"))</f>
        <v>OK</v>
      </c>
      <c r="P353" s="2"/>
    </row>
    <row r="354" spans="1:16" ht="18" customHeight="1" x14ac:dyDescent="0.25">
      <c r="A354" s="7">
        <v>46367</v>
      </c>
      <c r="B354" s="6" t="str">
        <f t="shared" si="33"/>
        <v>Freitag</v>
      </c>
      <c r="C354" s="6" t="str">
        <f t="shared" si="34"/>
        <v>Dezember</v>
      </c>
      <c r="D354" s="6" t="str">
        <f>IFERROR(INDEX(Einstellungen!$C$22:$C$60,MATCH(A354,Einstellungen!$E$22:$E$60,0)),"")</f>
        <v/>
      </c>
      <c r="E354" s="2" t="s">
        <v>36</v>
      </c>
      <c r="F354" s="8">
        <v>0.34375</v>
      </c>
      <c r="G354" s="8">
        <v>0.69791666666666663</v>
      </c>
      <c r="H354" s="11">
        <v>30</v>
      </c>
      <c r="I354" s="9">
        <f>IF(OR(E354="Arbeit",E354="Homeoffice",E354="Dienstreise",E354="Urlaub",E354="Krank"),IF(AND(WEEKDAY(A354,2)&lt;=5,D354=""),INDEX(Einstellungen!$B$8:$B$14,WEEKDAY(A354,2)),0),0)</f>
        <v>0.33333333333333331</v>
      </c>
      <c r="J354" s="9">
        <f t="shared" si="35"/>
        <v>0.33333333333333331</v>
      </c>
      <c r="K354" s="9">
        <f t="shared" si="36"/>
        <v>0.33333333333333331</v>
      </c>
      <c r="L354" s="9">
        <f t="shared" si="37"/>
        <v>0</v>
      </c>
      <c r="M354" s="9">
        <f>SUM($L$10:L354)</f>
        <v>0.20833333333333334</v>
      </c>
      <c r="N354" s="12">
        <f>IF(OR(E354="Arbeit",E354="Homeoffice",E354="Dienstreise"),IF(J354*24&gt;9,Einstellungen!$B$17,IF(J354*24&gt;6,Einstellungen!$B$16,0)),0)</f>
        <v>30</v>
      </c>
      <c r="O354" s="6" t="str">
        <f>IF(OR(E354="Arbeit",E354="Homeoffice",E354="Dienstreise"),IF(OR(F354="",G354=""),"Zeit fehlt",IF(H354&lt;N354,"Pause prüfen",IF(J354*24&gt;Einstellungen!$B$15,"Arbeitszeit &gt; Limit",IF(OR(WEEKDAY(A354,2)&gt;5,D354&lt;&gt;""),"Ruhetag/Feiertag prüfen","OK")))),IF(OR(E354="",E354="Frei",E354="Urlaub",E354="Krank",E354="Feiertag"),"", "Art prüfen"))</f>
        <v>OK</v>
      </c>
      <c r="P354" s="2"/>
    </row>
    <row r="355" spans="1:16" ht="18" customHeight="1" x14ac:dyDescent="0.25">
      <c r="A355" s="7">
        <v>46368</v>
      </c>
      <c r="B355" s="6" t="str">
        <f t="shared" si="33"/>
        <v>Samstag</v>
      </c>
      <c r="C355" s="6" t="str">
        <f t="shared" si="34"/>
        <v>Dezember</v>
      </c>
      <c r="D355" s="6" t="str">
        <f>IFERROR(INDEX(Einstellungen!$C$22:$C$60,MATCH(A355,Einstellungen!$E$22:$E$60,0)),"")</f>
        <v/>
      </c>
      <c r="E355" s="2" t="s">
        <v>38</v>
      </c>
      <c r="F355" s="8"/>
      <c r="G355" s="8"/>
      <c r="H355" s="11"/>
      <c r="I355" s="9">
        <f>IF(OR(E355="Arbeit",E355="Homeoffice",E355="Dienstreise",E355="Urlaub",E355="Krank"),IF(AND(WEEKDAY(A355,2)&lt;=5,D355=""),INDEX(Einstellungen!$B$8:$B$14,WEEKDAY(A355,2)),0),0)</f>
        <v>0</v>
      </c>
      <c r="J355" s="9">
        <f t="shared" si="35"/>
        <v>0</v>
      </c>
      <c r="K355" s="9">
        <f t="shared" si="36"/>
        <v>0</v>
      </c>
      <c r="L355" s="9">
        <f t="shared" si="37"/>
        <v>0</v>
      </c>
      <c r="M355" s="9">
        <f>SUM($L$10:L355)</f>
        <v>0.20833333333333334</v>
      </c>
      <c r="N355" s="12">
        <f>IF(OR(E355="Arbeit",E355="Homeoffice",E355="Dienstreise"),IF(J355*24&gt;9,Einstellungen!$B$17,IF(J355*24&gt;6,Einstellungen!$B$16,0)),0)</f>
        <v>0</v>
      </c>
      <c r="O355" s="6" t="str">
        <f>IF(OR(E355="Arbeit",E355="Homeoffice",E355="Dienstreise"),IF(OR(F355="",G355=""),"Zeit fehlt",IF(H355&lt;N355,"Pause prüfen",IF(J355*24&gt;Einstellungen!$B$15,"Arbeitszeit &gt; Limit",IF(OR(WEEKDAY(A355,2)&gt;5,D355&lt;&gt;""),"Ruhetag/Feiertag prüfen","OK")))),IF(OR(E355="",E355="Frei",E355="Urlaub",E355="Krank",E355="Feiertag"),"", "Art prüfen"))</f>
        <v/>
      </c>
      <c r="P355" s="2"/>
    </row>
    <row r="356" spans="1:16" ht="18" customHeight="1" x14ac:dyDescent="0.25">
      <c r="A356" s="7">
        <v>46369</v>
      </c>
      <c r="B356" s="6" t="str">
        <f t="shared" si="33"/>
        <v>Sonntag</v>
      </c>
      <c r="C356" s="6" t="str">
        <f t="shared" si="34"/>
        <v>Dezember</v>
      </c>
      <c r="D356" s="6" t="str">
        <f>IFERROR(INDEX(Einstellungen!$C$22:$C$60,MATCH(A356,Einstellungen!$E$22:$E$60,0)),"")</f>
        <v/>
      </c>
      <c r="E356" s="2" t="s">
        <v>38</v>
      </c>
      <c r="F356" s="8"/>
      <c r="G356" s="8"/>
      <c r="H356" s="11"/>
      <c r="I356" s="9">
        <f>IF(OR(E356="Arbeit",E356="Homeoffice",E356="Dienstreise",E356="Urlaub",E356="Krank"),IF(AND(WEEKDAY(A356,2)&lt;=5,D356=""),INDEX(Einstellungen!$B$8:$B$14,WEEKDAY(A356,2)),0),0)</f>
        <v>0</v>
      </c>
      <c r="J356" s="9">
        <f t="shared" si="35"/>
        <v>0</v>
      </c>
      <c r="K356" s="9">
        <f t="shared" si="36"/>
        <v>0</v>
      </c>
      <c r="L356" s="9">
        <f t="shared" si="37"/>
        <v>0</v>
      </c>
      <c r="M356" s="9">
        <f>SUM($L$10:L356)</f>
        <v>0.20833333333333334</v>
      </c>
      <c r="N356" s="12">
        <f>IF(OR(E356="Arbeit",E356="Homeoffice",E356="Dienstreise"),IF(J356*24&gt;9,Einstellungen!$B$17,IF(J356*24&gt;6,Einstellungen!$B$16,0)),0)</f>
        <v>0</v>
      </c>
      <c r="O356" s="6" t="str">
        <f>IF(OR(E356="Arbeit",E356="Homeoffice",E356="Dienstreise"),IF(OR(F356="",G356=""),"Zeit fehlt",IF(H356&lt;N356,"Pause prüfen",IF(J356*24&gt;Einstellungen!$B$15,"Arbeitszeit &gt; Limit",IF(OR(WEEKDAY(A356,2)&gt;5,D356&lt;&gt;""),"Ruhetag/Feiertag prüfen","OK")))),IF(OR(E356="",E356="Frei",E356="Urlaub",E356="Krank",E356="Feiertag"),"", "Art prüfen"))</f>
        <v/>
      </c>
      <c r="P356" s="2"/>
    </row>
    <row r="357" spans="1:16" ht="18" customHeight="1" x14ac:dyDescent="0.25">
      <c r="A357" s="7">
        <v>46370</v>
      </c>
      <c r="B357" s="6" t="str">
        <f t="shared" si="33"/>
        <v>Montag</v>
      </c>
      <c r="C357" s="6" t="str">
        <f t="shared" si="34"/>
        <v>Dezember</v>
      </c>
      <c r="D357" s="6" t="str">
        <f>IFERROR(INDEX(Einstellungen!$C$22:$C$60,MATCH(A357,Einstellungen!$E$22:$E$60,0)),"")</f>
        <v/>
      </c>
      <c r="E357" s="2" t="s">
        <v>41</v>
      </c>
      <c r="F357" s="8">
        <v>0.33333333333333331</v>
      </c>
      <c r="G357" s="8">
        <v>0.6875</v>
      </c>
      <c r="H357" s="11">
        <v>30</v>
      </c>
      <c r="I357" s="9">
        <f>IF(OR(E357="Arbeit",E357="Homeoffice",E357="Dienstreise",E357="Urlaub",E357="Krank"),IF(AND(WEEKDAY(A357,2)&lt;=5,D357=""),INDEX(Einstellungen!$B$8:$B$14,WEEKDAY(A357,2)),0),0)</f>
        <v>0.33333333333333331</v>
      </c>
      <c r="J357" s="9">
        <f t="shared" si="35"/>
        <v>0.33333333333333331</v>
      </c>
      <c r="K357" s="9">
        <f t="shared" si="36"/>
        <v>0.33333333333333331</v>
      </c>
      <c r="L357" s="9">
        <f t="shared" si="37"/>
        <v>0</v>
      </c>
      <c r="M357" s="9">
        <f>SUM($L$10:L357)</f>
        <v>0.20833333333333334</v>
      </c>
      <c r="N357" s="12">
        <f>IF(OR(E357="Arbeit",E357="Homeoffice",E357="Dienstreise"),IF(J357*24&gt;9,Einstellungen!$B$17,IF(J357*24&gt;6,Einstellungen!$B$16,0)),0)</f>
        <v>30</v>
      </c>
      <c r="O357" s="6" t="str">
        <f>IF(OR(E357="Arbeit",E357="Homeoffice",E357="Dienstreise"),IF(OR(F357="",G357=""),"Zeit fehlt",IF(H357&lt;N357,"Pause prüfen",IF(J357*24&gt;Einstellungen!$B$15,"Arbeitszeit &gt; Limit",IF(OR(WEEKDAY(A357,2)&gt;5,D357&lt;&gt;""),"Ruhetag/Feiertag prüfen","OK")))),IF(OR(E357="",E357="Frei",E357="Urlaub",E357="Krank",E357="Feiertag"),"", "Art prüfen"))</f>
        <v>OK</v>
      </c>
      <c r="P357" s="2"/>
    </row>
    <row r="358" spans="1:16" ht="18" customHeight="1" x14ac:dyDescent="0.25">
      <c r="A358" s="7">
        <v>46371</v>
      </c>
      <c r="B358" s="6" t="str">
        <f t="shared" si="33"/>
        <v>Dienstag</v>
      </c>
      <c r="C358" s="6" t="str">
        <f t="shared" si="34"/>
        <v>Dezember</v>
      </c>
      <c r="D358" s="6" t="str">
        <f>IFERROR(INDEX(Einstellungen!$C$22:$C$60,MATCH(A358,Einstellungen!$E$22:$E$60,0)),"")</f>
        <v/>
      </c>
      <c r="E358" s="2" t="s">
        <v>36</v>
      </c>
      <c r="F358" s="8">
        <v>0.33333333333333331</v>
      </c>
      <c r="G358" s="8">
        <v>0.6875</v>
      </c>
      <c r="H358" s="11">
        <v>30</v>
      </c>
      <c r="I358" s="9">
        <f>IF(OR(E358="Arbeit",E358="Homeoffice",E358="Dienstreise",E358="Urlaub",E358="Krank"),IF(AND(WEEKDAY(A358,2)&lt;=5,D358=""),INDEX(Einstellungen!$B$8:$B$14,WEEKDAY(A358,2)),0),0)</f>
        <v>0.33333333333333331</v>
      </c>
      <c r="J358" s="9">
        <f t="shared" si="35"/>
        <v>0.33333333333333331</v>
      </c>
      <c r="K358" s="9">
        <f t="shared" si="36"/>
        <v>0.33333333333333331</v>
      </c>
      <c r="L358" s="9">
        <f t="shared" si="37"/>
        <v>0</v>
      </c>
      <c r="M358" s="9">
        <f>SUM($L$10:L358)</f>
        <v>0.20833333333333334</v>
      </c>
      <c r="N358" s="12">
        <f>IF(OR(E358="Arbeit",E358="Homeoffice",E358="Dienstreise"),IF(J358*24&gt;9,Einstellungen!$B$17,IF(J358*24&gt;6,Einstellungen!$B$16,0)),0)</f>
        <v>30</v>
      </c>
      <c r="O358" s="6" t="str">
        <f>IF(OR(E358="Arbeit",E358="Homeoffice",E358="Dienstreise"),IF(OR(F358="",G358=""),"Zeit fehlt",IF(H358&lt;N358,"Pause prüfen",IF(J358*24&gt;Einstellungen!$B$15,"Arbeitszeit &gt; Limit",IF(OR(WEEKDAY(A358,2)&gt;5,D358&lt;&gt;""),"Ruhetag/Feiertag prüfen","OK")))),IF(OR(E358="",E358="Frei",E358="Urlaub",E358="Krank",E358="Feiertag"),"", "Art prüfen"))</f>
        <v>OK</v>
      </c>
      <c r="P358" s="2"/>
    </row>
    <row r="359" spans="1:16" ht="18" customHeight="1" x14ac:dyDescent="0.25">
      <c r="A359" s="7">
        <v>46372</v>
      </c>
      <c r="B359" s="6" t="str">
        <f t="shared" si="33"/>
        <v>Mittwoch</v>
      </c>
      <c r="C359" s="6" t="str">
        <f t="shared" si="34"/>
        <v>Dezember</v>
      </c>
      <c r="D359" s="6" t="str">
        <f>IFERROR(INDEX(Einstellungen!$C$22:$C$60,MATCH(A359,Einstellungen!$E$22:$E$60,0)),"")</f>
        <v/>
      </c>
      <c r="E359" s="2" t="s">
        <v>36</v>
      </c>
      <c r="F359" s="8">
        <v>0.35416666666666669</v>
      </c>
      <c r="G359" s="8">
        <v>0.71875</v>
      </c>
      <c r="H359" s="11">
        <v>45</v>
      </c>
      <c r="I359" s="9">
        <f>IF(OR(E359="Arbeit",E359="Homeoffice",E359="Dienstreise",E359="Urlaub",E359="Krank"),IF(AND(WEEKDAY(A359,2)&lt;=5,D359=""),INDEX(Einstellungen!$B$8:$B$14,WEEKDAY(A359,2)),0),0)</f>
        <v>0.33333333333333331</v>
      </c>
      <c r="J359" s="9">
        <f t="shared" si="35"/>
        <v>0.33333333333333331</v>
      </c>
      <c r="K359" s="9">
        <f t="shared" si="36"/>
        <v>0.33333333333333331</v>
      </c>
      <c r="L359" s="9">
        <f t="shared" si="37"/>
        <v>0</v>
      </c>
      <c r="M359" s="9">
        <f>SUM($L$10:L359)</f>
        <v>0.20833333333333334</v>
      </c>
      <c r="N359" s="12">
        <f>IF(OR(E359="Arbeit",E359="Homeoffice",E359="Dienstreise"),IF(J359*24&gt;9,Einstellungen!$B$17,IF(J359*24&gt;6,Einstellungen!$B$16,0)),0)</f>
        <v>30</v>
      </c>
      <c r="O359" s="6" t="str">
        <f>IF(OR(E359="Arbeit",E359="Homeoffice",E359="Dienstreise"),IF(OR(F359="",G359=""),"Zeit fehlt",IF(H359&lt;N359,"Pause prüfen",IF(J359*24&gt;Einstellungen!$B$15,"Arbeitszeit &gt; Limit",IF(OR(WEEKDAY(A359,2)&gt;5,D359&lt;&gt;""),"Ruhetag/Feiertag prüfen","OK")))),IF(OR(E359="",E359="Frei",E359="Urlaub",E359="Krank",E359="Feiertag"),"", "Art prüfen"))</f>
        <v>OK</v>
      </c>
      <c r="P359" s="2"/>
    </row>
    <row r="360" spans="1:16" ht="18" customHeight="1" x14ac:dyDescent="0.25">
      <c r="A360" s="7">
        <v>46373</v>
      </c>
      <c r="B360" s="6" t="str">
        <f t="shared" si="33"/>
        <v>Donnerstag</v>
      </c>
      <c r="C360" s="6" t="str">
        <f t="shared" si="34"/>
        <v>Dezember</v>
      </c>
      <c r="D360" s="6" t="str">
        <f>IFERROR(INDEX(Einstellungen!$C$22:$C$60,MATCH(A360,Einstellungen!$E$22:$E$60,0)),"")</f>
        <v/>
      </c>
      <c r="E360" s="2" t="s">
        <v>41</v>
      </c>
      <c r="F360" s="8">
        <v>0.33333333333333331</v>
      </c>
      <c r="G360" s="8">
        <v>0.6875</v>
      </c>
      <c r="H360" s="11">
        <v>30</v>
      </c>
      <c r="I360" s="9">
        <f>IF(OR(E360="Arbeit",E360="Homeoffice",E360="Dienstreise",E360="Urlaub",E360="Krank"),IF(AND(WEEKDAY(A360,2)&lt;=5,D360=""),INDEX(Einstellungen!$B$8:$B$14,WEEKDAY(A360,2)),0),0)</f>
        <v>0.33333333333333331</v>
      </c>
      <c r="J360" s="9">
        <f t="shared" si="35"/>
        <v>0.33333333333333331</v>
      </c>
      <c r="K360" s="9">
        <f t="shared" si="36"/>
        <v>0.33333333333333331</v>
      </c>
      <c r="L360" s="9">
        <f t="shared" si="37"/>
        <v>0</v>
      </c>
      <c r="M360" s="9">
        <f>SUM($L$10:L360)</f>
        <v>0.20833333333333334</v>
      </c>
      <c r="N360" s="12">
        <f>IF(OR(E360="Arbeit",E360="Homeoffice",E360="Dienstreise"),IF(J360*24&gt;9,Einstellungen!$B$17,IF(J360*24&gt;6,Einstellungen!$B$16,0)),0)</f>
        <v>30</v>
      </c>
      <c r="O360" s="6" t="str">
        <f>IF(OR(E360="Arbeit",E360="Homeoffice",E360="Dienstreise"),IF(OR(F360="",G360=""),"Zeit fehlt",IF(H360&lt;N360,"Pause prüfen",IF(J360*24&gt;Einstellungen!$B$15,"Arbeitszeit &gt; Limit",IF(OR(WEEKDAY(A360,2)&gt;5,D360&lt;&gt;""),"Ruhetag/Feiertag prüfen","OK")))),IF(OR(E360="",E360="Frei",E360="Urlaub",E360="Krank",E360="Feiertag"),"", "Art prüfen"))</f>
        <v>OK</v>
      </c>
      <c r="P360" s="2"/>
    </row>
    <row r="361" spans="1:16" ht="18" customHeight="1" x14ac:dyDescent="0.25">
      <c r="A361" s="7">
        <v>46374</v>
      </c>
      <c r="B361" s="6" t="str">
        <f t="shared" si="33"/>
        <v>Freitag</v>
      </c>
      <c r="C361" s="6" t="str">
        <f t="shared" si="34"/>
        <v>Dezember</v>
      </c>
      <c r="D361" s="6" t="str">
        <f>IFERROR(INDEX(Einstellungen!$C$22:$C$60,MATCH(A361,Einstellungen!$E$22:$E$60,0)),"")</f>
        <v/>
      </c>
      <c r="E361" s="2" t="s">
        <v>36</v>
      </c>
      <c r="F361" s="8">
        <v>0.34375</v>
      </c>
      <c r="G361" s="8">
        <v>0.69791666666666663</v>
      </c>
      <c r="H361" s="11">
        <v>30</v>
      </c>
      <c r="I361" s="9">
        <f>IF(OR(E361="Arbeit",E361="Homeoffice",E361="Dienstreise",E361="Urlaub",E361="Krank"),IF(AND(WEEKDAY(A361,2)&lt;=5,D361=""),INDEX(Einstellungen!$B$8:$B$14,WEEKDAY(A361,2)),0),0)</f>
        <v>0.33333333333333331</v>
      </c>
      <c r="J361" s="9">
        <f t="shared" si="35"/>
        <v>0.33333333333333331</v>
      </c>
      <c r="K361" s="9">
        <f t="shared" si="36"/>
        <v>0.33333333333333331</v>
      </c>
      <c r="L361" s="9">
        <f t="shared" si="37"/>
        <v>0</v>
      </c>
      <c r="M361" s="9">
        <f>SUM($L$10:L361)</f>
        <v>0.20833333333333334</v>
      </c>
      <c r="N361" s="12">
        <f>IF(OR(E361="Arbeit",E361="Homeoffice",E361="Dienstreise"),IF(J361*24&gt;9,Einstellungen!$B$17,IF(J361*24&gt;6,Einstellungen!$B$16,0)),0)</f>
        <v>30</v>
      </c>
      <c r="O361" s="6" t="str">
        <f>IF(OR(E361="Arbeit",E361="Homeoffice",E361="Dienstreise"),IF(OR(F361="",G361=""),"Zeit fehlt",IF(H361&lt;N361,"Pause prüfen",IF(J361*24&gt;Einstellungen!$B$15,"Arbeitszeit &gt; Limit",IF(OR(WEEKDAY(A361,2)&gt;5,D361&lt;&gt;""),"Ruhetag/Feiertag prüfen","OK")))),IF(OR(E361="",E361="Frei",E361="Urlaub",E361="Krank",E361="Feiertag"),"", "Art prüfen"))</f>
        <v>OK</v>
      </c>
      <c r="P361" s="2"/>
    </row>
    <row r="362" spans="1:16" ht="18" customHeight="1" x14ac:dyDescent="0.25">
      <c r="A362" s="7">
        <v>46375</v>
      </c>
      <c r="B362" s="6" t="str">
        <f t="shared" si="33"/>
        <v>Samstag</v>
      </c>
      <c r="C362" s="6" t="str">
        <f t="shared" si="34"/>
        <v>Dezember</v>
      </c>
      <c r="D362" s="6" t="str">
        <f>IFERROR(INDEX(Einstellungen!$C$22:$C$60,MATCH(A362,Einstellungen!$E$22:$E$60,0)),"")</f>
        <v/>
      </c>
      <c r="E362" s="2" t="s">
        <v>38</v>
      </c>
      <c r="F362" s="8"/>
      <c r="G362" s="8"/>
      <c r="H362" s="11"/>
      <c r="I362" s="9">
        <f>IF(OR(E362="Arbeit",E362="Homeoffice",E362="Dienstreise",E362="Urlaub",E362="Krank"),IF(AND(WEEKDAY(A362,2)&lt;=5,D362=""),INDEX(Einstellungen!$B$8:$B$14,WEEKDAY(A362,2)),0),0)</f>
        <v>0</v>
      </c>
      <c r="J362" s="9">
        <f t="shared" si="35"/>
        <v>0</v>
      </c>
      <c r="K362" s="9">
        <f t="shared" si="36"/>
        <v>0</v>
      </c>
      <c r="L362" s="9">
        <f t="shared" si="37"/>
        <v>0</v>
      </c>
      <c r="M362" s="9">
        <f>SUM($L$10:L362)</f>
        <v>0.20833333333333334</v>
      </c>
      <c r="N362" s="12">
        <f>IF(OR(E362="Arbeit",E362="Homeoffice",E362="Dienstreise"),IF(J362*24&gt;9,Einstellungen!$B$17,IF(J362*24&gt;6,Einstellungen!$B$16,0)),0)</f>
        <v>0</v>
      </c>
      <c r="O362" s="6" t="str">
        <f>IF(OR(E362="Arbeit",E362="Homeoffice",E362="Dienstreise"),IF(OR(F362="",G362=""),"Zeit fehlt",IF(H362&lt;N362,"Pause prüfen",IF(J362*24&gt;Einstellungen!$B$15,"Arbeitszeit &gt; Limit",IF(OR(WEEKDAY(A362,2)&gt;5,D362&lt;&gt;""),"Ruhetag/Feiertag prüfen","OK")))),IF(OR(E362="",E362="Frei",E362="Urlaub",E362="Krank",E362="Feiertag"),"", "Art prüfen"))</f>
        <v/>
      </c>
      <c r="P362" s="2"/>
    </row>
    <row r="363" spans="1:16" ht="18" customHeight="1" x14ac:dyDescent="0.25">
      <c r="A363" s="7">
        <v>46376</v>
      </c>
      <c r="B363" s="6" t="str">
        <f t="shared" si="33"/>
        <v>Sonntag</v>
      </c>
      <c r="C363" s="6" t="str">
        <f t="shared" si="34"/>
        <v>Dezember</v>
      </c>
      <c r="D363" s="6" t="str">
        <f>IFERROR(INDEX(Einstellungen!$C$22:$C$60,MATCH(A363,Einstellungen!$E$22:$E$60,0)),"")</f>
        <v/>
      </c>
      <c r="E363" s="2" t="s">
        <v>38</v>
      </c>
      <c r="F363" s="8"/>
      <c r="G363" s="8"/>
      <c r="H363" s="11"/>
      <c r="I363" s="9">
        <f>IF(OR(E363="Arbeit",E363="Homeoffice",E363="Dienstreise",E363="Urlaub",E363="Krank"),IF(AND(WEEKDAY(A363,2)&lt;=5,D363=""),INDEX(Einstellungen!$B$8:$B$14,WEEKDAY(A363,2)),0),0)</f>
        <v>0</v>
      </c>
      <c r="J363" s="9">
        <f t="shared" si="35"/>
        <v>0</v>
      </c>
      <c r="K363" s="9">
        <f t="shared" si="36"/>
        <v>0</v>
      </c>
      <c r="L363" s="9">
        <f t="shared" si="37"/>
        <v>0</v>
      </c>
      <c r="M363" s="9">
        <f>SUM($L$10:L363)</f>
        <v>0.20833333333333334</v>
      </c>
      <c r="N363" s="12">
        <f>IF(OR(E363="Arbeit",E363="Homeoffice",E363="Dienstreise"),IF(J363*24&gt;9,Einstellungen!$B$17,IF(J363*24&gt;6,Einstellungen!$B$16,0)),0)</f>
        <v>0</v>
      </c>
      <c r="O363" s="6" t="str">
        <f>IF(OR(E363="Arbeit",E363="Homeoffice",E363="Dienstreise"),IF(OR(F363="",G363=""),"Zeit fehlt",IF(H363&lt;N363,"Pause prüfen",IF(J363*24&gt;Einstellungen!$B$15,"Arbeitszeit &gt; Limit",IF(OR(WEEKDAY(A363,2)&gt;5,D363&lt;&gt;""),"Ruhetag/Feiertag prüfen","OK")))),IF(OR(E363="",E363="Frei",E363="Urlaub",E363="Krank",E363="Feiertag"),"", "Art prüfen"))</f>
        <v/>
      </c>
      <c r="P363" s="2"/>
    </row>
    <row r="364" spans="1:16" ht="18" customHeight="1" x14ac:dyDescent="0.25">
      <c r="A364" s="7">
        <v>46377</v>
      </c>
      <c r="B364" s="6" t="str">
        <f t="shared" si="33"/>
        <v>Montag</v>
      </c>
      <c r="C364" s="6" t="str">
        <f t="shared" si="34"/>
        <v>Dezember</v>
      </c>
      <c r="D364" s="6" t="str">
        <f>IFERROR(INDEX(Einstellungen!$C$22:$C$60,MATCH(A364,Einstellungen!$E$22:$E$60,0)),"")</f>
        <v/>
      </c>
      <c r="E364" s="2" t="s">
        <v>41</v>
      </c>
      <c r="F364" s="8">
        <v>0.33333333333333331</v>
      </c>
      <c r="G364" s="8">
        <v>0.6875</v>
      </c>
      <c r="H364" s="11">
        <v>30</v>
      </c>
      <c r="I364" s="9">
        <f>IF(OR(E364="Arbeit",E364="Homeoffice",E364="Dienstreise",E364="Urlaub",E364="Krank"),IF(AND(WEEKDAY(A364,2)&lt;=5,D364=""),INDEX(Einstellungen!$B$8:$B$14,WEEKDAY(A364,2)),0),0)</f>
        <v>0.33333333333333331</v>
      </c>
      <c r="J364" s="9">
        <f t="shared" si="35"/>
        <v>0.33333333333333331</v>
      </c>
      <c r="K364" s="9">
        <f t="shared" si="36"/>
        <v>0.33333333333333331</v>
      </c>
      <c r="L364" s="9">
        <f t="shared" si="37"/>
        <v>0</v>
      </c>
      <c r="M364" s="9">
        <f>SUM($L$10:L364)</f>
        <v>0.20833333333333334</v>
      </c>
      <c r="N364" s="12">
        <f>IF(OR(E364="Arbeit",E364="Homeoffice",E364="Dienstreise"),IF(J364*24&gt;9,Einstellungen!$B$17,IF(J364*24&gt;6,Einstellungen!$B$16,0)),0)</f>
        <v>30</v>
      </c>
      <c r="O364" s="6" t="str">
        <f>IF(OR(E364="Arbeit",E364="Homeoffice",E364="Dienstreise"),IF(OR(F364="",G364=""),"Zeit fehlt",IF(H364&lt;N364,"Pause prüfen",IF(J364*24&gt;Einstellungen!$B$15,"Arbeitszeit &gt; Limit",IF(OR(WEEKDAY(A364,2)&gt;5,D364&lt;&gt;""),"Ruhetag/Feiertag prüfen","OK")))),IF(OR(E364="",E364="Frei",E364="Urlaub",E364="Krank",E364="Feiertag"),"", "Art prüfen"))</f>
        <v>OK</v>
      </c>
      <c r="P364" s="2"/>
    </row>
    <row r="365" spans="1:16" ht="18" customHeight="1" x14ac:dyDescent="0.25">
      <c r="A365" s="7">
        <v>46378</v>
      </c>
      <c r="B365" s="6" t="str">
        <f t="shared" si="33"/>
        <v>Dienstag</v>
      </c>
      <c r="C365" s="6" t="str">
        <f t="shared" si="34"/>
        <v>Dezember</v>
      </c>
      <c r="D365" s="6" t="str">
        <f>IFERROR(INDEX(Einstellungen!$C$22:$C$60,MATCH(A365,Einstellungen!$E$22:$E$60,0)),"")</f>
        <v/>
      </c>
      <c r="E365" s="2" t="s">
        <v>36</v>
      </c>
      <c r="F365" s="8">
        <v>0.33333333333333331</v>
      </c>
      <c r="G365" s="8">
        <v>0.6875</v>
      </c>
      <c r="H365" s="11">
        <v>30</v>
      </c>
      <c r="I365" s="9">
        <f>IF(OR(E365="Arbeit",E365="Homeoffice",E365="Dienstreise",E365="Urlaub",E365="Krank"),IF(AND(WEEKDAY(A365,2)&lt;=5,D365=""),INDEX(Einstellungen!$B$8:$B$14,WEEKDAY(A365,2)),0),0)</f>
        <v>0.33333333333333331</v>
      </c>
      <c r="J365" s="9">
        <f t="shared" si="35"/>
        <v>0.33333333333333331</v>
      </c>
      <c r="K365" s="9">
        <f t="shared" si="36"/>
        <v>0.33333333333333331</v>
      </c>
      <c r="L365" s="9">
        <f t="shared" si="37"/>
        <v>0</v>
      </c>
      <c r="M365" s="9">
        <f>SUM($L$10:L365)</f>
        <v>0.20833333333333334</v>
      </c>
      <c r="N365" s="12">
        <f>IF(OR(E365="Arbeit",E365="Homeoffice",E365="Dienstreise"),IF(J365*24&gt;9,Einstellungen!$B$17,IF(J365*24&gt;6,Einstellungen!$B$16,0)),0)</f>
        <v>30</v>
      </c>
      <c r="O365" s="6" t="str">
        <f>IF(OR(E365="Arbeit",E365="Homeoffice",E365="Dienstreise"),IF(OR(F365="",G365=""),"Zeit fehlt",IF(H365&lt;N365,"Pause prüfen",IF(J365*24&gt;Einstellungen!$B$15,"Arbeitszeit &gt; Limit",IF(OR(WEEKDAY(A365,2)&gt;5,D365&lt;&gt;""),"Ruhetag/Feiertag prüfen","OK")))),IF(OR(E365="",E365="Frei",E365="Urlaub",E365="Krank",E365="Feiertag"),"", "Art prüfen"))</f>
        <v>OK</v>
      </c>
      <c r="P365" s="2"/>
    </row>
    <row r="366" spans="1:16" ht="18" customHeight="1" x14ac:dyDescent="0.25">
      <c r="A366" s="7">
        <v>46379</v>
      </c>
      <c r="B366" s="6" t="str">
        <f t="shared" si="33"/>
        <v>Mittwoch</v>
      </c>
      <c r="C366" s="6" t="str">
        <f t="shared" si="34"/>
        <v>Dezember</v>
      </c>
      <c r="D366" s="6" t="str">
        <f>IFERROR(INDEX(Einstellungen!$C$22:$C$60,MATCH(A366,Einstellungen!$E$22:$E$60,0)),"")</f>
        <v/>
      </c>
      <c r="E366" s="2" t="s">
        <v>36</v>
      </c>
      <c r="F366" s="8">
        <v>0.35416666666666669</v>
      </c>
      <c r="G366" s="8">
        <v>0.71875</v>
      </c>
      <c r="H366" s="11">
        <v>45</v>
      </c>
      <c r="I366" s="9">
        <f>IF(OR(E366="Arbeit",E366="Homeoffice",E366="Dienstreise",E366="Urlaub",E366="Krank"),IF(AND(WEEKDAY(A366,2)&lt;=5,D366=""),INDEX(Einstellungen!$B$8:$B$14,WEEKDAY(A366,2)),0),0)</f>
        <v>0.33333333333333331</v>
      </c>
      <c r="J366" s="9">
        <f t="shared" si="35"/>
        <v>0.33333333333333331</v>
      </c>
      <c r="K366" s="9">
        <f t="shared" si="36"/>
        <v>0.33333333333333331</v>
      </c>
      <c r="L366" s="9">
        <f t="shared" si="37"/>
        <v>0</v>
      </c>
      <c r="M366" s="9">
        <f>SUM($L$10:L366)</f>
        <v>0.20833333333333334</v>
      </c>
      <c r="N366" s="12">
        <f>IF(OR(E366="Arbeit",E366="Homeoffice",E366="Dienstreise"),IF(J366*24&gt;9,Einstellungen!$B$17,IF(J366*24&gt;6,Einstellungen!$B$16,0)),0)</f>
        <v>30</v>
      </c>
      <c r="O366" s="6" t="str">
        <f>IF(OR(E366="Arbeit",E366="Homeoffice",E366="Dienstreise"),IF(OR(F366="",G366=""),"Zeit fehlt",IF(H366&lt;N366,"Pause prüfen",IF(J366*24&gt;Einstellungen!$B$15,"Arbeitszeit &gt; Limit",IF(OR(WEEKDAY(A366,2)&gt;5,D366&lt;&gt;""),"Ruhetag/Feiertag prüfen","OK")))),IF(OR(E366="",E366="Frei",E366="Urlaub",E366="Krank",E366="Feiertag"),"", "Art prüfen"))</f>
        <v>OK</v>
      </c>
      <c r="P366" s="2"/>
    </row>
    <row r="367" spans="1:16" ht="18" customHeight="1" x14ac:dyDescent="0.25">
      <c r="A367" s="7">
        <v>46380</v>
      </c>
      <c r="B367" s="6" t="str">
        <f t="shared" si="33"/>
        <v>Donnerstag</v>
      </c>
      <c r="C367" s="6" t="str">
        <f t="shared" si="34"/>
        <v>Dezember</v>
      </c>
      <c r="D367" s="6" t="str">
        <f>IFERROR(INDEX(Einstellungen!$C$22:$C$60,MATCH(A367,Einstellungen!$E$22:$E$60,0)),"")</f>
        <v/>
      </c>
      <c r="E367" s="2" t="s">
        <v>41</v>
      </c>
      <c r="F367" s="8">
        <v>0.33333333333333331</v>
      </c>
      <c r="G367" s="8">
        <v>0.6875</v>
      </c>
      <c r="H367" s="11">
        <v>30</v>
      </c>
      <c r="I367" s="9">
        <f>IF(OR(E367="Arbeit",E367="Homeoffice",E367="Dienstreise",E367="Urlaub",E367="Krank"),IF(AND(WEEKDAY(A367,2)&lt;=5,D367=""),INDEX(Einstellungen!$B$8:$B$14,WEEKDAY(A367,2)),0),0)</f>
        <v>0.33333333333333331</v>
      </c>
      <c r="J367" s="9">
        <f t="shared" si="35"/>
        <v>0.33333333333333331</v>
      </c>
      <c r="K367" s="9">
        <f t="shared" si="36"/>
        <v>0.33333333333333331</v>
      </c>
      <c r="L367" s="9">
        <f t="shared" si="37"/>
        <v>0</v>
      </c>
      <c r="M367" s="9">
        <f>SUM($L$10:L367)</f>
        <v>0.20833333333333334</v>
      </c>
      <c r="N367" s="12">
        <f>IF(OR(E367="Arbeit",E367="Homeoffice",E367="Dienstreise"),IF(J367*24&gt;9,Einstellungen!$B$17,IF(J367*24&gt;6,Einstellungen!$B$16,0)),0)</f>
        <v>30</v>
      </c>
      <c r="O367" s="6" t="str">
        <f>IF(OR(E367="Arbeit",E367="Homeoffice",E367="Dienstreise"),IF(OR(F367="",G367=""),"Zeit fehlt",IF(H367&lt;N367,"Pause prüfen",IF(J367*24&gt;Einstellungen!$B$15,"Arbeitszeit &gt; Limit",IF(OR(WEEKDAY(A367,2)&gt;5,D367&lt;&gt;""),"Ruhetag/Feiertag prüfen","OK")))),IF(OR(E367="",E367="Frei",E367="Urlaub",E367="Krank",E367="Feiertag"),"", "Art prüfen"))</f>
        <v>OK</v>
      </c>
      <c r="P367" s="2"/>
    </row>
    <row r="368" spans="1:16" ht="18" customHeight="1" x14ac:dyDescent="0.25">
      <c r="A368" s="7">
        <v>46381</v>
      </c>
      <c r="B368" s="6" t="str">
        <f t="shared" si="33"/>
        <v>Freitag</v>
      </c>
      <c r="C368" s="6" t="str">
        <f t="shared" si="34"/>
        <v>Dezember</v>
      </c>
      <c r="D368" s="6" t="str">
        <f>IFERROR(INDEX(Einstellungen!$C$22:$C$60,MATCH(A368,Einstellungen!$E$22:$E$60,0)),"")</f>
        <v>1. Weihnachtstag</v>
      </c>
      <c r="E368" s="2" t="s">
        <v>18</v>
      </c>
      <c r="F368" s="8"/>
      <c r="G368" s="8"/>
      <c r="H368" s="11"/>
      <c r="I368" s="9">
        <f>IF(OR(E368="Arbeit",E368="Homeoffice",E368="Dienstreise",E368="Urlaub",E368="Krank"),IF(AND(WEEKDAY(A368,2)&lt;=5,D368=""),INDEX(Einstellungen!$B$8:$B$14,WEEKDAY(A368,2)),0),0)</f>
        <v>0</v>
      </c>
      <c r="J368" s="9">
        <f t="shared" si="35"/>
        <v>0</v>
      </c>
      <c r="K368" s="9">
        <f t="shared" si="36"/>
        <v>0</v>
      </c>
      <c r="L368" s="9">
        <f t="shared" si="37"/>
        <v>0</v>
      </c>
      <c r="M368" s="9">
        <f>SUM($L$10:L368)</f>
        <v>0.20833333333333334</v>
      </c>
      <c r="N368" s="12">
        <f>IF(OR(E368="Arbeit",E368="Homeoffice",E368="Dienstreise"),IF(J368*24&gt;9,Einstellungen!$B$17,IF(J368*24&gt;6,Einstellungen!$B$16,0)),0)</f>
        <v>0</v>
      </c>
      <c r="O368" s="6" t="str">
        <f>IF(OR(E368="Arbeit",E368="Homeoffice",E368="Dienstreise"),IF(OR(F368="",G368=""),"Zeit fehlt",IF(H368&lt;N368,"Pause prüfen",IF(J368*24&gt;Einstellungen!$B$15,"Arbeitszeit &gt; Limit",IF(OR(WEEKDAY(A368,2)&gt;5,D368&lt;&gt;""),"Ruhetag/Feiertag prüfen","OK")))),IF(OR(E368="",E368="Frei",E368="Urlaub",E368="Krank",E368="Feiertag"),"", "Art prüfen"))</f>
        <v/>
      </c>
      <c r="P368" s="2" t="s">
        <v>34</v>
      </c>
    </row>
    <row r="369" spans="1:16" ht="18" customHeight="1" x14ac:dyDescent="0.25">
      <c r="A369" s="7">
        <v>46382</v>
      </c>
      <c r="B369" s="6" t="str">
        <f t="shared" si="33"/>
        <v>Samstag</v>
      </c>
      <c r="C369" s="6" t="str">
        <f t="shared" si="34"/>
        <v>Dezember</v>
      </c>
      <c r="D369" s="6" t="str">
        <f>IFERROR(INDEX(Einstellungen!$C$22:$C$60,MATCH(A369,Einstellungen!$E$22:$E$60,0)),"")</f>
        <v>2. Weihnachtstag</v>
      </c>
      <c r="E369" s="2" t="s">
        <v>18</v>
      </c>
      <c r="F369" s="8"/>
      <c r="G369" s="8"/>
      <c r="H369" s="11"/>
      <c r="I369" s="9">
        <f>IF(OR(E369="Arbeit",E369="Homeoffice",E369="Dienstreise",E369="Urlaub",E369="Krank"),IF(AND(WEEKDAY(A369,2)&lt;=5,D369=""),INDEX(Einstellungen!$B$8:$B$14,WEEKDAY(A369,2)),0),0)</f>
        <v>0</v>
      </c>
      <c r="J369" s="9">
        <f t="shared" si="35"/>
        <v>0</v>
      </c>
      <c r="K369" s="9">
        <f t="shared" si="36"/>
        <v>0</v>
      </c>
      <c r="L369" s="9">
        <f t="shared" si="37"/>
        <v>0</v>
      </c>
      <c r="M369" s="9">
        <f>SUM($L$10:L369)</f>
        <v>0.20833333333333334</v>
      </c>
      <c r="N369" s="12">
        <f>IF(OR(E369="Arbeit",E369="Homeoffice",E369="Dienstreise"),IF(J369*24&gt;9,Einstellungen!$B$17,IF(J369*24&gt;6,Einstellungen!$B$16,0)),0)</f>
        <v>0</v>
      </c>
      <c r="O369" s="6" t="str">
        <f>IF(OR(E369="Arbeit",E369="Homeoffice",E369="Dienstreise"),IF(OR(F369="",G369=""),"Zeit fehlt",IF(H369&lt;N369,"Pause prüfen",IF(J369*24&gt;Einstellungen!$B$15,"Arbeitszeit &gt; Limit",IF(OR(WEEKDAY(A369,2)&gt;5,D369&lt;&gt;""),"Ruhetag/Feiertag prüfen","OK")))),IF(OR(E369="",E369="Frei",E369="Urlaub",E369="Krank",E369="Feiertag"),"", "Art prüfen"))</f>
        <v/>
      </c>
      <c r="P369" s="2" t="s">
        <v>34</v>
      </c>
    </row>
    <row r="370" spans="1:16" ht="18" customHeight="1" x14ac:dyDescent="0.25">
      <c r="A370" s="7">
        <v>46383</v>
      </c>
      <c r="B370" s="6" t="str">
        <f t="shared" si="33"/>
        <v>Sonntag</v>
      </c>
      <c r="C370" s="6" t="str">
        <f t="shared" si="34"/>
        <v>Dezember</v>
      </c>
      <c r="D370" s="6" t="str">
        <f>IFERROR(INDEX(Einstellungen!$C$22:$C$60,MATCH(A370,Einstellungen!$E$22:$E$60,0)),"")</f>
        <v/>
      </c>
      <c r="E370" s="2" t="s">
        <v>38</v>
      </c>
      <c r="F370" s="8"/>
      <c r="G370" s="8"/>
      <c r="H370" s="11"/>
      <c r="I370" s="9">
        <f>IF(OR(E370="Arbeit",E370="Homeoffice",E370="Dienstreise",E370="Urlaub",E370="Krank"),IF(AND(WEEKDAY(A370,2)&lt;=5,D370=""),INDEX(Einstellungen!$B$8:$B$14,WEEKDAY(A370,2)),0),0)</f>
        <v>0</v>
      </c>
      <c r="J370" s="9">
        <f t="shared" si="35"/>
        <v>0</v>
      </c>
      <c r="K370" s="9">
        <f t="shared" si="36"/>
        <v>0</v>
      </c>
      <c r="L370" s="9">
        <f t="shared" si="37"/>
        <v>0</v>
      </c>
      <c r="M370" s="9">
        <f>SUM($L$10:L370)</f>
        <v>0.20833333333333334</v>
      </c>
      <c r="N370" s="12">
        <f>IF(OR(E370="Arbeit",E370="Homeoffice",E370="Dienstreise"),IF(J370*24&gt;9,Einstellungen!$B$17,IF(J370*24&gt;6,Einstellungen!$B$16,0)),0)</f>
        <v>0</v>
      </c>
      <c r="O370" s="6" t="str">
        <f>IF(OR(E370="Arbeit",E370="Homeoffice",E370="Dienstreise"),IF(OR(F370="",G370=""),"Zeit fehlt",IF(H370&lt;N370,"Pause prüfen",IF(J370*24&gt;Einstellungen!$B$15,"Arbeitszeit &gt; Limit",IF(OR(WEEKDAY(A370,2)&gt;5,D370&lt;&gt;""),"Ruhetag/Feiertag prüfen","OK")))),IF(OR(E370="",E370="Frei",E370="Urlaub",E370="Krank",E370="Feiertag"),"", "Art prüfen"))</f>
        <v/>
      </c>
      <c r="P370" s="2"/>
    </row>
    <row r="371" spans="1:16" ht="18" customHeight="1" x14ac:dyDescent="0.25">
      <c r="A371" s="7">
        <v>46384</v>
      </c>
      <c r="B371" s="6" t="str">
        <f t="shared" si="33"/>
        <v>Montag</v>
      </c>
      <c r="C371" s="6" t="str">
        <f t="shared" si="34"/>
        <v>Dezember</v>
      </c>
      <c r="D371" s="6" t="str">
        <f>IFERROR(INDEX(Einstellungen!$C$22:$C$60,MATCH(A371,Einstellungen!$E$22:$E$60,0)),"")</f>
        <v/>
      </c>
      <c r="E371" s="2" t="s">
        <v>52</v>
      </c>
      <c r="F371" s="8"/>
      <c r="G371" s="8"/>
      <c r="H371" s="11"/>
      <c r="I371" s="9">
        <f>IF(OR(E371="Arbeit",E371="Homeoffice",E371="Dienstreise",E371="Urlaub",E371="Krank"),IF(AND(WEEKDAY(A371,2)&lt;=5,D371=""),INDEX(Einstellungen!$B$8:$B$14,WEEKDAY(A371,2)),0),0)</f>
        <v>0.33333333333333331</v>
      </c>
      <c r="J371" s="9">
        <f t="shared" si="35"/>
        <v>0</v>
      </c>
      <c r="K371" s="9">
        <f t="shared" si="36"/>
        <v>0.33333333333333331</v>
      </c>
      <c r="L371" s="9">
        <f t="shared" si="37"/>
        <v>0</v>
      </c>
      <c r="M371" s="9">
        <f>SUM($L$10:L371)</f>
        <v>0.20833333333333334</v>
      </c>
      <c r="N371" s="12">
        <f>IF(OR(E371="Arbeit",E371="Homeoffice",E371="Dienstreise"),IF(J371*24&gt;9,Einstellungen!$B$17,IF(J371*24&gt;6,Einstellungen!$B$16,0)),0)</f>
        <v>0</v>
      </c>
      <c r="O371" s="6" t="str">
        <f>IF(OR(E371="Arbeit",E371="Homeoffice",E371="Dienstreise"),IF(OR(F371="",G371=""),"Zeit fehlt",IF(H371&lt;N371,"Pause prüfen",IF(J371*24&gt;Einstellungen!$B$15,"Arbeitszeit &gt; Limit",IF(OR(WEEKDAY(A371,2)&gt;5,D371&lt;&gt;""),"Ruhetag/Feiertag prüfen","OK")))),IF(OR(E371="",E371="Frei",E371="Urlaub",E371="Krank",E371="Feiertag"),"", "Art prüfen"))</f>
        <v/>
      </c>
      <c r="P371" s="2" t="s">
        <v>53</v>
      </c>
    </row>
    <row r="372" spans="1:16" ht="18" customHeight="1" x14ac:dyDescent="0.25">
      <c r="A372" s="7">
        <v>46385</v>
      </c>
      <c r="B372" s="6" t="str">
        <f t="shared" si="33"/>
        <v>Dienstag</v>
      </c>
      <c r="C372" s="6" t="str">
        <f t="shared" si="34"/>
        <v>Dezember</v>
      </c>
      <c r="D372" s="6" t="str">
        <f>IFERROR(INDEX(Einstellungen!$C$22:$C$60,MATCH(A372,Einstellungen!$E$22:$E$60,0)),"")</f>
        <v/>
      </c>
      <c r="E372" s="2" t="s">
        <v>52</v>
      </c>
      <c r="F372" s="8"/>
      <c r="G372" s="8"/>
      <c r="H372" s="11"/>
      <c r="I372" s="9">
        <f>IF(OR(E372="Arbeit",E372="Homeoffice",E372="Dienstreise",E372="Urlaub",E372="Krank"),IF(AND(WEEKDAY(A372,2)&lt;=5,D372=""),INDEX(Einstellungen!$B$8:$B$14,WEEKDAY(A372,2)),0),0)</f>
        <v>0.33333333333333331</v>
      </c>
      <c r="J372" s="9">
        <f t="shared" si="35"/>
        <v>0</v>
      </c>
      <c r="K372" s="9">
        <f t="shared" si="36"/>
        <v>0.33333333333333331</v>
      </c>
      <c r="L372" s="9">
        <f t="shared" si="37"/>
        <v>0</v>
      </c>
      <c r="M372" s="9">
        <f>SUM($L$10:L372)</f>
        <v>0.20833333333333334</v>
      </c>
      <c r="N372" s="12">
        <f>IF(OR(E372="Arbeit",E372="Homeoffice",E372="Dienstreise"),IF(J372*24&gt;9,Einstellungen!$B$17,IF(J372*24&gt;6,Einstellungen!$B$16,0)),0)</f>
        <v>0</v>
      </c>
      <c r="O372" s="6" t="str">
        <f>IF(OR(E372="Arbeit",E372="Homeoffice",E372="Dienstreise"),IF(OR(F372="",G372=""),"Zeit fehlt",IF(H372&lt;N372,"Pause prüfen",IF(J372*24&gt;Einstellungen!$B$15,"Arbeitszeit &gt; Limit",IF(OR(WEEKDAY(A372,2)&gt;5,D372&lt;&gt;""),"Ruhetag/Feiertag prüfen","OK")))),IF(OR(E372="",E372="Frei",E372="Urlaub",E372="Krank",E372="Feiertag"),"", "Art prüfen"))</f>
        <v/>
      </c>
      <c r="P372" s="2" t="s">
        <v>53</v>
      </c>
    </row>
    <row r="373" spans="1:16" ht="18" customHeight="1" x14ac:dyDescent="0.25">
      <c r="A373" s="7">
        <v>46386</v>
      </c>
      <c r="B373" s="6" t="str">
        <f t="shared" si="33"/>
        <v>Mittwoch</v>
      </c>
      <c r="C373" s="6" t="str">
        <f t="shared" si="34"/>
        <v>Dezember</v>
      </c>
      <c r="D373" s="6" t="str">
        <f>IFERROR(INDEX(Einstellungen!$C$22:$C$60,MATCH(A373,Einstellungen!$E$22:$E$60,0)),"")</f>
        <v/>
      </c>
      <c r="E373" s="2" t="s">
        <v>52</v>
      </c>
      <c r="F373" s="8"/>
      <c r="G373" s="8"/>
      <c r="H373" s="11"/>
      <c r="I373" s="9">
        <f>IF(OR(E373="Arbeit",E373="Homeoffice",E373="Dienstreise",E373="Urlaub",E373="Krank"),IF(AND(WEEKDAY(A373,2)&lt;=5,D373=""),INDEX(Einstellungen!$B$8:$B$14,WEEKDAY(A373,2)),0),0)</f>
        <v>0.33333333333333331</v>
      </c>
      <c r="J373" s="9">
        <f t="shared" si="35"/>
        <v>0</v>
      </c>
      <c r="K373" s="9">
        <f t="shared" si="36"/>
        <v>0.33333333333333331</v>
      </c>
      <c r="L373" s="9">
        <f t="shared" si="37"/>
        <v>0</v>
      </c>
      <c r="M373" s="9">
        <f>SUM($L$10:L373)</f>
        <v>0.20833333333333334</v>
      </c>
      <c r="N373" s="12">
        <f>IF(OR(E373="Arbeit",E373="Homeoffice",E373="Dienstreise"),IF(J373*24&gt;9,Einstellungen!$B$17,IF(J373*24&gt;6,Einstellungen!$B$16,0)),0)</f>
        <v>0</v>
      </c>
      <c r="O373" s="6" t="str">
        <f>IF(OR(E373="Arbeit",E373="Homeoffice",E373="Dienstreise"),IF(OR(F373="",G373=""),"Zeit fehlt",IF(H373&lt;N373,"Pause prüfen",IF(J373*24&gt;Einstellungen!$B$15,"Arbeitszeit &gt; Limit",IF(OR(WEEKDAY(A373,2)&gt;5,D373&lt;&gt;""),"Ruhetag/Feiertag prüfen","OK")))),IF(OR(E373="",E373="Frei",E373="Urlaub",E373="Krank",E373="Feiertag"),"", "Art prüfen"))</f>
        <v/>
      </c>
      <c r="P373" s="2" t="s">
        <v>53</v>
      </c>
    </row>
    <row r="374" spans="1:16" ht="18" customHeight="1" x14ac:dyDescent="0.25">
      <c r="A374" s="7">
        <v>46387</v>
      </c>
      <c r="B374" s="6" t="str">
        <f t="shared" si="33"/>
        <v>Donnerstag</v>
      </c>
      <c r="C374" s="6" t="str">
        <f t="shared" si="34"/>
        <v>Dezember</v>
      </c>
      <c r="D374" s="6" t="str">
        <f>IFERROR(INDEX(Einstellungen!$C$22:$C$60,MATCH(A374,Einstellungen!$E$22:$E$60,0)),"")</f>
        <v/>
      </c>
      <c r="E374" s="2" t="s">
        <v>52</v>
      </c>
      <c r="F374" s="8"/>
      <c r="G374" s="8"/>
      <c r="H374" s="11"/>
      <c r="I374" s="9">
        <f>IF(OR(E374="Arbeit",E374="Homeoffice",E374="Dienstreise",E374="Urlaub",E374="Krank"),IF(AND(WEEKDAY(A374,2)&lt;=5,D374=""),INDEX(Einstellungen!$B$8:$B$14,WEEKDAY(A374,2)),0),0)</f>
        <v>0.33333333333333331</v>
      </c>
      <c r="J374" s="9">
        <f t="shared" si="35"/>
        <v>0</v>
      </c>
      <c r="K374" s="9">
        <f t="shared" si="36"/>
        <v>0.33333333333333331</v>
      </c>
      <c r="L374" s="9">
        <f t="shared" si="37"/>
        <v>0</v>
      </c>
      <c r="M374" s="9">
        <f>SUM($L$10:L374)</f>
        <v>0.20833333333333334</v>
      </c>
      <c r="N374" s="12">
        <f>IF(OR(E374="Arbeit",E374="Homeoffice",E374="Dienstreise"),IF(J374*24&gt;9,Einstellungen!$B$17,IF(J374*24&gt;6,Einstellungen!$B$16,0)),0)</f>
        <v>0</v>
      </c>
      <c r="O374" s="6" t="str">
        <f>IF(OR(E374="Arbeit",E374="Homeoffice",E374="Dienstreise"),IF(OR(F374="",G374=""),"Zeit fehlt",IF(H374&lt;N374,"Pause prüfen",IF(J374*24&gt;Einstellungen!$B$15,"Arbeitszeit &gt; Limit",IF(OR(WEEKDAY(A374,2)&gt;5,D374&lt;&gt;""),"Ruhetag/Feiertag prüfen","OK")))),IF(OR(E374="",E374="Frei",E374="Urlaub",E374="Krank",E374="Feiertag"),"", "Art prüfen"))</f>
        <v/>
      </c>
      <c r="P374" s="2" t="s">
        <v>53</v>
      </c>
    </row>
  </sheetData>
  <mergeCells count="2">
    <mergeCell ref="A1:P1"/>
    <mergeCell ref="A2:P2"/>
  </mergeCells>
  <conditionalFormatting sqref="A10:P374">
    <cfRule type="expression" dxfId="15" priority="1">
      <formula>OR(WEEKDAY($A10,2)&gt;5,$D10&lt;&gt;"")</formula>
    </cfRule>
  </conditionalFormatting>
  <conditionalFormatting sqref="E10:E374">
    <cfRule type="expression" dxfId="14" priority="6">
      <formula>$E10="Urlaub"</formula>
    </cfRule>
    <cfRule type="expression" dxfId="13" priority="7">
      <formula>$E10="Krank"</formula>
    </cfRule>
    <cfRule type="expression" dxfId="12" priority="8">
      <formula>$E10="Homeoffice"</formula>
    </cfRule>
  </conditionalFormatting>
  <conditionalFormatting sqref="L10:M374">
    <cfRule type="expression" dxfId="11" priority="9">
      <formula>$L10&gt;0</formula>
    </cfRule>
    <cfRule type="expression" dxfId="10" priority="10">
      <formula>$L10&lt;0</formula>
    </cfRule>
  </conditionalFormatting>
  <conditionalFormatting sqref="O10:O374">
    <cfRule type="expression" dxfId="9" priority="4">
      <formula>AND($O10&lt;&gt;"",$O10&lt;&gt;"OK")</formula>
    </cfRule>
    <cfRule type="expression" dxfId="8" priority="5">
      <formula>$O10="OK"</formula>
    </cfRule>
  </conditionalFormatting>
  <dataValidations count="1">
    <dataValidation sqref="H10:H374" xr:uid="{00000000-0002-0000-0000-000001000000}">
      <formula1>0</formula1>
      <formula2>180</formula2>
    </dataValidation>
  </dataValidations>
  <pageMargins left="0.7" right="0.7" top="0.75" bottom="0.75" header="0.3" footer="0.3"/>
  <drawing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000-000000000000}">
          <x14:formula1>
            <xm:f>Einstellungen!$F$4:$F$10</xm:f>
          </x14:formula1>
          <xm:sqref>E10:E374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0"/>
  <sheetViews>
    <sheetView workbookViewId="0">
      <selection activeCell="G16" sqref="G16"/>
    </sheetView>
  </sheetViews>
  <sheetFormatPr baseColWidth="10" defaultColWidth="9" defaultRowHeight="15" x14ac:dyDescent="0.25"/>
  <cols>
    <col min="1" max="1" width="30.25" style="23" bestFit="1" customWidth="1"/>
    <col min="2" max="2" width="44" style="23" bestFit="1" customWidth="1"/>
    <col min="3" max="3" width="20.375" style="23" bestFit="1" customWidth="1"/>
    <col min="4" max="4" width="30.375" style="23" bestFit="1" customWidth="1"/>
    <col min="5" max="5" width="12.125" style="23" bestFit="1" customWidth="1"/>
    <col min="6" max="6" width="9.625" style="23" bestFit="1" customWidth="1"/>
    <col min="7" max="7" width="9" style="23"/>
    <col min="8" max="8" width="11.625" style="23" bestFit="1" customWidth="1"/>
    <col min="9" max="9" width="61.125" style="23" bestFit="1" customWidth="1"/>
    <col min="10" max="11" width="10" style="23" customWidth="1"/>
    <col min="12" max="16384" width="9" style="23"/>
  </cols>
  <sheetData>
    <row r="1" spans="1:5" ht="27.95" customHeight="1" x14ac:dyDescent="0.25">
      <c r="A1" s="21" t="s">
        <v>60</v>
      </c>
      <c r="B1" s="21"/>
      <c r="C1" s="21"/>
      <c r="D1" s="21"/>
      <c r="E1" s="22"/>
    </row>
    <row r="3" spans="1:5" x14ac:dyDescent="0.25">
      <c r="A3" s="24" t="s">
        <v>14</v>
      </c>
      <c r="B3" s="25">
        <v>2026</v>
      </c>
      <c r="C3" s="26" t="s">
        <v>19</v>
      </c>
    </row>
    <row r="4" spans="1:5" x14ac:dyDescent="0.25">
      <c r="A4" s="24" t="s">
        <v>2</v>
      </c>
      <c r="B4" s="25" t="s">
        <v>62</v>
      </c>
      <c r="C4" s="23" t="s">
        <v>36</v>
      </c>
    </row>
    <row r="5" spans="1:5" x14ac:dyDescent="0.25">
      <c r="A5" s="24" t="s">
        <v>8</v>
      </c>
      <c r="B5" s="25" t="s">
        <v>65</v>
      </c>
      <c r="C5" s="23" t="s">
        <v>41</v>
      </c>
    </row>
    <row r="6" spans="1:5" x14ac:dyDescent="0.25">
      <c r="A6" s="24" t="s">
        <v>13</v>
      </c>
      <c r="B6" s="25" t="s">
        <v>68</v>
      </c>
      <c r="C6" s="23" t="s">
        <v>57</v>
      </c>
    </row>
    <row r="7" spans="1:5" x14ac:dyDescent="0.25">
      <c r="A7" s="24" t="s">
        <v>71</v>
      </c>
      <c r="B7" s="25" t="s">
        <v>72</v>
      </c>
      <c r="C7" s="23" t="s">
        <v>52</v>
      </c>
    </row>
    <row r="8" spans="1:5" x14ac:dyDescent="0.25">
      <c r="A8" s="24" t="s">
        <v>75</v>
      </c>
      <c r="B8" s="27">
        <v>0.33333333333333331</v>
      </c>
      <c r="C8" s="23" t="s">
        <v>54</v>
      </c>
    </row>
    <row r="9" spans="1:5" x14ac:dyDescent="0.25">
      <c r="A9" s="24" t="s">
        <v>78</v>
      </c>
      <c r="B9" s="27">
        <v>0.33333333333333331</v>
      </c>
      <c r="C9" s="23" t="s">
        <v>18</v>
      </c>
    </row>
    <row r="10" spans="1:5" x14ac:dyDescent="0.25">
      <c r="A10" s="24" t="s">
        <v>79</v>
      </c>
      <c r="B10" s="27">
        <v>0.33333333333333331</v>
      </c>
      <c r="C10" s="23" t="s">
        <v>38</v>
      </c>
    </row>
    <row r="11" spans="1:5" x14ac:dyDescent="0.25">
      <c r="A11" s="24" t="s">
        <v>80</v>
      </c>
      <c r="B11" s="27">
        <v>0.33333333333333331</v>
      </c>
      <c r="C11" s="28" t="s">
        <v>61</v>
      </c>
      <c r="D11" s="28"/>
      <c r="E11" s="28"/>
    </row>
    <row r="12" spans="1:5" x14ac:dyDescent="0.25">
      <c r="A12" s="24" t="s">
        <v>81</v>
      </c>
      <c r="B12" s="27">
        <v>0.33333333333333331</v>
      </c>
      <c r="C12" s="29" t="s">
        <v>63</v>
      </c>
      <c r="D12" s="30" t="s">
        <v>64</v>
      </c>
      <c r="E12" s="30"/>
    </row>
    <row r="13" spans="1:5" x14ac:dyDescent="0.25">
      <c r="A13" s="24" t="s">
        <v>82</v>
      </c>
      <c r="B13" s="27">
        <v>0</v>
      </c>
      <c r="C13" s="29" t="s">
        <v>66</v>
      </c>
      <c r="D13" s="30" t="s">
        <v>67</v>
      </c>
      <c r="E13" s="30"/>
    </row>
    <row r="14" spans="1:5" x14ac:dyDescent="0.25">
      <c r="A14" s="24" t="s">
        <v>83</v>
      </c>
      <c r="B14" s="27">
        <v>0</v>
      </c>
      <c r="C14" s="29" t="s">
        <v>69</v>
      </c>
      <c r="D14" s="30" t="s">
        <v>70</v>
      </c>
      <c r="E14" s="30"/>
    </row>
    <row r="15" spans="1:5" x14ac:dyDescent="0.25">
      <c r="A15" s="24" t="s">
        <v>84</v>
      </c>
      <c r="B15" s="25">
        <v>10</v>
      </c>
      <c r="C15" s="29" t="s">
        <v>73</v>
      </c>
      <c r="D15" s="30" t="s">
        <v>74</v>
      </c>
      <c r="E15" s="30"/>
    </row>
    <row r="16" spans="1:5" x14ac:dyDescent="0.25">
      <c r="A16" s="24" t="s">
        <v>85</v>
      </c>
      <c r="B16" s="25">
        <v>30</v>
      </c>
      <c r="C16" s="29" t="s">
        <v>76</v>
      </c>
      <c r="D16" s="30" t="s">
        <v>77</v>
      </c>
      <c r="E16" s="30"/>
    </row>
    <row r="17" spans="1:5" x14ac:dyDescent="0.25">
      <c r="A17" s="24" t="s">
        <v>86</v>
      </c>
      <c r="B17" s="25">
        <v>45</v>
      </c>
      <c r="D17" s="30"/>
      <c r="E17" s="30"/>
    </row>
    <row r="18" spans="1:5" x14ac:dyDescent="0.25">
      <c r="A18" s="24" t="s">
        <v>29</v>
      </c>
      <c r="B18" s="25" t="s">
        <v>87</v>
      </c>
    </row>
    <row r="21" spans="1:5" ht="30" x14ac:dyDescent="0.25">
      <c r="A21" s="26" t="s">
        <v>88</v>
      </c>
      <c r="B21" s="26" t="s">
        <v>15</v>
      </c>
      <c r="C21" s="26" t="s">
        <v>18</v>
      </c>
      <c r="D21" s="26" t="s">
        <v>29</v>
      </c>
      <c r="E21" s="26" t="s">
        <v>89</v>
      </c>
    </row>
    <row r="22" spans="1:5" x14ac:dyDescent="0.25">
      <c r="A22" s="31" t="s">
        <v>90</v>
      </c>
      <c r="B22" s="32">
        <v>46023</v>
      </c>
      <c r="C22" s="31" t="s">
        <v>91</v>
      </c>
      <c r="D22" s="31" t="s">
        <v>92</v>
      </c>
      <c r="E22" s="31">
        <f t="shared" ref="E22:E60" si="0">IF(A22="Aktiv",B22,"")</f>
        <v>46023</v>
      </c>
    </row>
    <row r="23" spans="1:5" x14ac:dyDescent="0.25">
      <c r="A23" s="31" t="s">
        <v>90</v>
      </c>
      <c r="B23" s="32">
        <v>46115</v>
      </c>
      <c r="C23" s="31" t="s">
        <v>93</v>
      </c>
      <c r="D23" s="31" t="s">
        <v>92</v>
      </c>
      <c r="E23" s="31">
        <f t="shared" si="0"/>
        <v>46115</v>
      </c>
    </row>
    <row r="24" spans="1:5" x14ac:dyDescent="0.25">
      <c r="A24" s="31" t="s">
        <v>90</v>
      </c>
      <c r="B24" s="32">
        <v>46118</v>
      </c>
      <c r="C24" s="31" t="s">
        <v>94</v>
      </c>
      <c r="D24" s="31" t="s">
        <v>92</v>
      </c>
      <c r="E24" s="31">
        <f t="shared" si="0"/>
        <v>46118</v>
      </c>
    </row>
    <row r="25" spans="1:5" x14ac:dyDescent="0.25">
      <c r="A25" s="31" t="s">
        <v>90</v>
      </c>
      <c r="B25" s="32">
        <v>46143</v>
      </c>
      <c r="C25" s="31" t="s">
        <v>95</v>
      </c>
      <c r="D25" s="31" t="s">
        <v>92</v>
      </c>
      <c r="E25" s="31">
        <f t="shared" si="0"/>
        <v>46143</v>
      </c>
    </row>
    <row r="26" spans="1:5" x14ac:dyDescent="0.25">
      <c r="A26" s="31" t="s">
        <v>90</v>
      </c>
      <c r="B26" s="32">
        <v>46156</v>
      </c>
      <c r="C26" s="31" t="s">
        <v>96</v>
      </c>
      <c r="D26" s="31" t="s">
        <v>92</v>
      </c>
      <c r="E26" s="31">
        <f t="shared" si="0"/>
        <v>46156</v>
      </c>
    </row>
    <row r="27" spans="1:5" x14ac:dyDescent="0.25">
      <c r="A27" s="31" t="s">
        <v>90</v>
      </c>
      <c r="B27" s="32">
        <v>46167</v>
      </c>
      <c r="C27" s="31" t="s">
        <v>97</v>
      </c>
      <c r="D27" s="31" t="s">
        <v>92</v>
      </c>
      <c r="E27" s="31">
        <f t="shared" si="0"/>
        <v>46167</v>
      </c>
    </row>
    <row r="28" spans="1:5" ht="30" x14ac:dyDescent="0.25">
      <c r="A28" s="31" t="s">
        <v>90</v>
      </c>
      <c r="B28" s="32">
        <v>46298</v>
      </c>
      <c r="C28" s="31" t="s">
        <v>98</v>
      </c>
      <c r="D28" s="31" t="s">
        <v>92</v>
      </c>
      <c r="E28" s="31">
        <f t="shared" si="0"/>
        <v>46298</v>
      </c>
    </row>
    <row r="29" spans="1:5" x14ac:dyDescent="0.25">
      <c r="A29" s="31" t="s">
        <v>90</v>
      </c>
      <c r="B29" s="32">
        <v>46381</v>
      </c>
      <c r="C29" s="31" t="s">
        <v>99</v>
      </c>
      <c r="D29" s="31" t="s">
        <v>92</v>
      </c>
      <c r="E29" s="31">
        <f t="shared" si="0"/>
        <v>46381</v>
      </c>
    </row>
    <row r="30" spans="1:5" x14ac:dyDescent="0.25">
      <c r="A30" s="31" t="s">
        <v>90</v>
      </c>
      <c r="B30" s="32">
        <v>46382</v>
      </c>
      <c r="C30" s="31" t="s">
        <v>100</v>
      </c>
      <c r="D30" s="31" t="s">
        <v>92</v>
      </c>
      <c r="E30" s="31">
        <f t="shared" si="0"/>
        <v>46382</v>
      </c>
    </row>
    <row r="31" spans="1:5" ht="30" x14ac:dyDescent="0.25">
      <c r="A31" s="31" t="s">
        <v>101</v>
      </c>
      <c r="B31" s="32">
        <v>46028</v>
      </c>
      <c r="C31" s="31" t="s">
        <v>102</v>
      </c>
      <c r="D31" s="31" t="s">
        <v>103</v>
      </c>
      <c r="E31" s="31" t="str">
        <f t="shared" si="0"/>
        <v/>
      </c>
    </row>
    <row r="32" spans="1:5" ht="30" x14ac:dyDescent="0.25">
      <c r="A32" s="31" t="s">
        <v>101</v>
      </c>
      <c r="B32" s="32">
        <v>46177</v>
      </c>
      <c r="C32" s="31" t="s">
        <v>104</v>
      </c>
      <c r="D32" s="31" t="s">
        <v>103</v>
      </c>
      <c r="E32" s="31" t="str">
        <f t="shared" si="0"/>
        <v/>
      </c>
    </row>
    <row r="33" spans="1:5" ht="30" x14ac:dyDescent="0.25">
      <c r="A33" s="31" t="s">
        <v>101</v>
      </c>
      <c r="B33" s="32">
        <v>46249</v>
      </c>
      <c r="C33" s="31" t="s">
        <v>105</v>
      </c>
      <c r="D33" s="31" t="s">
        <v>103</v>
      </c>
      <c r="E33" s="31" t="str">
        <f t="shared" si="0"/>
        <v/>
      </c>
    </row>
    <row r="34" spans="1:5" ht="30" x14ac:dyDescent="0.25">
      <c r="A34" s="31" t="s">
        <v>101</v>
      </c>
      <c r="B34" s="32">
        <v>46285</v>
      </c>
      <c r="C34" s="31" t="s">
        <v>106</v>
      </c>
      <c r="D34" s="31" t="s">
        <v>103</v>
      </c>
      <c r="E34" s="31" t="str">
        <f t="shared" si="0"/>
        <v/>
      </c>
    </row>
    <row r="35" spans="1:5" ht="30" x14ac:dyDescent="0.25">
      <c r="A35" s="31" t="s">
        <v>101</v>
      </c>
      <c r="B35" s="32">
        <v>46326</v>
      </c>
      <c r="C35" s="31" t="s">
        <v>107</v>
      </c>
      <c r="D35" s="31" t="s">
        <v>103</v>
      </c>
      <c r="E35" s="31" t="str">
        <f t="shared" si="0"/>
        <v/>
      </c>
    </row>
    <row r="36" spans="1:5" ht="30" x14ac:dyDescent="0.25">
      <c r="A36" s="31" t="s">
        <v>101</v>
      </c>
      <c r="B36" s="32">
        <v>46327</v>
      </c>
      <c r="C36" s="31" t="s">
        <v>108</v>
      </c>
      <c r="D36" s="31" t="s">
        <v>103</v>
      </c>
      <c r="E36" s="31" t="str">
        <f t="shared" si="0"/>
        <v/>
      </c>
    </row>
    <row r="37" spans="1:5" ht="30" x14ac:dyDescent="0.25">
      <c r="A37" s="31" t="s">
        <v>101</v>
      </c>
      <c r="B37" s="32">
        <v>46344</v>
      </c>
      <c r="C37" s="31" t="s">
        <v>109</v>
      </c>
      <c r="D37" s="31" t="s">
        <v>103</v>
      </c>
      <c r="E37" s="31" t="str">
        <f t="shared" si="0"/>
        <v/>
      </c>
    </row>
    <row r="38" spans="1:5" x14ac:dyDescent="0.25">
      <c r="A38" s="31"/>
      <c r="B38" s="32"/>
      <c r="C38" s="31"/>
      <c r="D38" s="31"/>
      <c r="E38" s="31" t="str">
        <f t="shared" si="0"/>
        <v/>
      </c>
    </row>
    <row r="39" spans="1:5" x14ac:dyDescent="0.25">
      <c r="A39" s="31"/>
      <c r="B39" s="32"/>
      <c r="C39" s="31"/>
      <c r="D39" s="31"/>
      <c r="E39" s="31" t="str">
        <f t="shared" si="0"/>
        <v/>
      </c>
    </row>
    <row r="40" spans="1:5" x14ac:dyDescent="0.25">
      <c r="A40" s="31"/>
      <c r="B40" s="32"/>
      <c r="C40" s="31"/>
      <c r="D40" s="31"/>
      <c r="E40" s="31" t="str">
        <f t="shared" si="0"/>
        <v/>
      </c>
    </row>
    <row r="41" spans="1:5" x14ac:dyDescent="0.25">
      <c r="A41" s="31"/>
      <c r="B41" s="32"/>
      <c r="C41" s="31"/>
      <c r="D41" s="31"/>
      <c r="E41" s="31" t="str">
        <f t="shared" si="0"/>
        <v/>
      </c>
    </row>
    <row r="42" spans="1:5" x14ac:dyDescent="0.25">
      <c r="A42" s="31"/>
      <c r="B42" s="32"/>
      <c r="C42" s="31"/>
      <c r="D42" s="31"/>
      <c r="E42" s="31" t="str">
        <f t="shared" si="0"/>
        <v/>
      </c>
    </row>
    <row r="43" spans="1:5" x14ac:dyDescent="0.25">
      <c r="A43" s="31"/>
      <c r="B43" s="32"/>
      <c r="C43" s="31"/>
      <c r="D43" s="31"/>
      <c r="E43" s="31" t="str">
        <f t="shared" si="0"/>
        <v/>
      </c>
    </row>
    <row r="44" spans="1:5" x14ac:dyDescent="0.25">
      <c r="A44" s="31"/>
      <c r="B44" s="32"/>
      <c r="C44" s="31"/>
      <c r="D44" s="31"/>
      <c r="E44" s="31" t="str">
        <f t="shared" si="0"/>
        <v/>
      </c>
    </row>
    <row r="45" spans="1:5" x14ac:dyDescent="0.25">
      <c r="A45" s="31"/>
      <c r="B45" s="32"/>
      <c r="C45" s="31"/>
      <c r="D45" s="31"/>
      <c r="E45" s="31" t="str">
        <f t="shared" si="0"/>
        <v/>
      </c>
    </row>
    <row r="46" spans="1:5" x14ac:dyDescent="0.25">
      <c r="A46" s="31"/>
      <c r="B46" s="32"/>
      <c r="C46" s="31"/>
      <c r="D46" s="31"/>
      <c r="E46" s="31" t="str">
        <f t="shared" si="0"/>
        <v/>
      </c>
    </row>
    <row r="47" spans="1:5" x14ac:dyDescent="0.25">
      <c r="A47" s="31"/>
      <c r="B47" s="32"/>
      <c r="C47" s="31"/>
      <c r="D47" s="31"/>
      <c r="E47" s="31" t="str">
        <f t="shared" si="0"/>
        <v/>
      </c>
    </row>
    <row r="48" spans="1:5" x14ac:dyDescent="0.25">
      <c r="A48" s="31"/>
      <c r="B48" s="32"/>
      <c r="C48" s="31"/>
      <c r="D48" s="31"/>
      <c r="E48" s="31" t="str">
        <f t="shared" si="0"/>
        <v/>
      </c>
    </row>
    <row r="49" spans="1:5" x14ac:dyDescent="0.25">
      <c r="A49" s="31"/>
      <c r="B49" s="32"/>
      <c r="C49" s="31"/>
      <c r="D49" s="31"/>
      <c r="E49" s="31" t="str">
        <f t="shared" si="0"/>
        <v/>
      </c>
    </row>
    <row r="50" spans="1:5" x14ac:dyDescent="0.25">
      <c r="A50" s="31"/>
      <c r="B50" s="32"/>
      <c r="C50" s="31"/>
      <c r="D50" s="31"/>
      <c r="E50" s="31" t="str">
        <f t="shared" si="0"/>
        <v/>
      </c>
    </row>
    <row r="51" spans="1:5" x14ac:dyDescent="0.25">
      <c r="A51" s="31"/>
      <c r="B51" s="32"/>
      <c r="C51" s="31"/>
      <c r="D51" s="31"/>
      <c r="E51" s="31" t="str">
        <f t="shared" si="0"/>
        <v/>
      </c>
    </row>
    <row r="52" spans="1:5" x14ac:dyDescent="0.25">
      <c r="A52" s="31"/>
      <c r="B52" s="32"/>
      <c r="C52" s="31"/>
      <c r="D52" s="31"/>
      <c r="E52" s="31" t="str">
        <f t="shared" si="0"/>
        <v/>
      </c>
    </row>
    <row r="53" spans="1:5" x14ac:dyDescent="0.25">
      <c r="A53" s="31"/>
      <c r="B53" s="32"/>
      <c r="C53" s="31"/>
      <c r="D53" s="31"/>
      <c r="E53" s="31" t="str">
        <f t="shared" si="0"/>
        <v/>
      </c>
    </row>
    <row r="54" spans="1:5" x14ac:dyDescent="0.25">
      <c r="A54" s="31"/>
      <c r="B54" s="32"/>
      <c r="C54" s="31"/>
      <c r="D54" s="31"/>
      <c r="E54" s="31" t="str">
        <f t="shared" si="0"/>
        <v/>
      </c>
    </row>
    <row r="55" spans="1:5" x14ac:dyDescent="0.25">
      <c r="A55" s="31"/>
      <c r="B55" s="32"/>
      <c r="C55" s="31"/>
      <c r="D55" s="31"/>
      <c r="E55" s="31" t="str">
        <f t="shared" si="0"/>
        <v/>
      </c>
    </row>
    <row r="56" spans="1:5" x14ac:dyDescent="0.25">
      <c r="A56" s="31"/>
      <c r="B56" s="32"/>
      <c r="C56" s="31"/>
      <c r="D56" s="31"/>
      <c r="E56" s="31" t="str">
        <f t="shared" si="0"/>
        <v/>
      </c>
    </row>
    <row r="57" spans="1:5" x14ac:dyDescent="0.25">
      <c r="A57" s="31"/>
      <c r="B57" s="32"/>
      <c r="C57" s="31"/>
      <c r="D57" s="31"/>
      <c r="E57" s="31" t="str">
        <f t="shared" si="0"/>
        <v/>
      </c>
    </row>
    <row r="58" spans="1:5" x14ac:dyDescent="0.25">
      <c r="A58" s="31"/>
      <c r="B58" s="32"/>
      <c r="C58" s="31"/>
      <c r="D58" s="31"/>
      <c r="E58" s="31" t="str">
        <f t="shared" si="0"/>
        <v/>
      </c>
    </row>
    <row r="59" spans="1:5" x14ac:dyDescent="0.25">
      <c r="A59" s="31"/>
      <c r="B59" s="32"/>
      <c r="C59" s="31"/>
      <c r="D59" s="31"/>
      <c r="E59" s="31" t="str">
        <f t="shared" si="0"/>
        <v/>
      </c>
    </row>
    <row r="60" spans="1:5" x14ac:dyDescent="0.25">
      <c r="A60" s="31"/>
      <c r="B60" s="32"/>
      <c r="C60" s="31"/>
      <c r="D60" s="31"/>
      <c r="E60" s="31" t="str">
        <f t="shared" si="0"/>
        <v/>
      </c>
    </row>
  </sheetData>
  <mergeCells count="8">
    <mergeCell ref="D16:E16"/>
    <mergeCell ref="D17:E17"/>
    <mergeCell ref="C11:E11"/>
    <mergeCell ref="A1:D1"/>
    <mergeCell ref="D12:E12"/>
    <mergeCell ref="D13:E13"/>
    <mergeCell ref="D14:E14"/>
    <mergeCell ref="D15:E15"/>
  </mergeCells>
  <dataValidations disablePrompts="1" count="1">
    <dataValidation type="list" sqref="A22:A60" xr:uid="{00000000-0002-0000-0100-000000000000}">
      <formula1>"Aktiv,Optional,"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Zeiterfassung 2026</vt:lpstr>
      <vt:lpstr>Einstellungen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2026-05-31T09:32:46Z</dcterms:modified>
</cp:coreProperties>
</file>